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6"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5" r:id="rId8"/>
    <sheet name="6.1. Паспорт сетевой график" sheetId="24" r:id="rId9"/>
    <sheet name="6.2. Паспорт фин осв ввод факт" sheetId="15" r:id="rId10"/>
    <sheet name="6.2. Паспорт фин осв ввод" sheetId="36"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эфф'!$A$1:$AC$91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AG25" i="36" l="1"/>
  <c r="AG26" i="36"/>
  <c r="AG27" i="36"/>
  <c r="AG28" i="36"/>
  <c r="AG29" i="36"/>
  <c r="AG30" i="36"/>
  <c r="AG31" i="36"/>
  <c r="AG32" i="36"/>
  <c r="AG33" i="36"/>
  <c r="AG34" i="36"/>
  <c r="AG35" i="36"/>
  <c r="AG36" i="36"/>
  <c r="AG37" i="36"/>
  <c r="AG38" i="36"/>
  <c r="AG39" i="36"/>
  <c r="AG40" i="36"/>
  <c r="AG41" i="36"/>
  <c r="AG42" i="36"/>
  <c r="AG43" i="36"/>
  <c r="AG44" i="36"/>
  <c r="AG45" i="36"/>
  <c r="AG46" i="36"/>
  <c r="AG47" i="36"/>
  <c r="AG48" i="36"/>
  <c r="AG49" i="36"/>
  <c r="AG50" i="36"/>
  <c r="AG51" i="36"/>
  <c r="AG52" i="36"/>
  <c r="AG53" i="36"/>
  <c r="AG54" i="36"/>
  <c r="AG55" i="36"/>
  <c r="AG56" i="36"/>
  <c r="AG57" i="36"/>
  <c r="AG58" i="36"/>
  <c r="AG59" i="36"/>
  <c r="AG60" i="36"/>
  <c r="AG61" i="36"/>
  <c r="AG62" i="36"/>
  <c r="AG63" i="36"/>
  <c r="AG64" i="36"/>
  <c r="AG24" i="36"/>
  <c r="C51" i="7"/>
  <c r="C50" i="7"/>
  <c r="K31" i="36"/>
  <c r="N64" i="36"/>
  <c r="N63" i="36"/>
  <c r="N62" i="36"/>
  <c r="N61" i="36"/>
  <c r="N60" i="36"/>
  <c r="N59" i="36"/>
  <c r="N58" i="36"/>
  <c r="N57" i="36"/>
  <c r="N56" i="36"/>
  <c r="N55" i="36"/>
  <c r="N54" i="36"/>
  <c r="N53" i="36"/>
  <c r="N52" i="36"/>
  <c r="N51" i="36"/>
  <c r="N50" i="36"/>
  <c r="N49" i="36"/>
  <c r="N48" i="36"/>
  <c r="N47" i="36"/>
  <c r="N46" i="36"/>
  <c r="N45" i="36"/>
  <c r="N44" i="36"/>
  <c r="N43" i="36"/>
  <c r="N42" i="36"/>
  <c r="N41" i="36"/>
  <c r="N40" i="36"/>
  <c r="N39" i="36"/>
  <c r="N38" i="36"/>
  <c r="N37" i="36"/>
  <c r="N36" i="36"/>
  <c r="N35" i="36"/>
  <c r="N34" i="36"/>
  <c r="N33" i="36"/>
  <c r="N32" i="36"/>
  <c r="N31" i="36"/>
  <c r="N30" i="36"/>
  <c r="N29" i="36"/>
  <c r="N28" i="36"/>
  <c r="N27" i="36"/>
  <c r="N26" i="36"/>
  <c r="N25" i="36"/>
  <c r="N24" i="36"/>
  <c r="K24" i="36"/>
  <c r="J24" i="36"/>
  <c r="I24" i="36"/>
  <c r="H24" i="36"/>
  <c r="G24" i="36"/>
  <c r="F24" i="36"/>
  <c r="E24" i="36"/>
  <c r="D24" i="36"/>
  <c r="P64" i="36"/>
  <c r="L64" i="36"/>
  <c r="J64" i="36"/>
  <c r="I64" i="36"/>
  <c r="H64" i="36"/>
  <c r="G64" i="36"/>
  <c r="C64" i="36"/>
  <c r="P63" i="36"/>
  <c r="L63" i="36"/>
  <c r="J63" i="36"/>
  <c r="I63" i="36"/>
  <c r="H63" i="36"/>
  <c r="G63" i="36"/>
  <c r="C63" i="36"/>
  <c r="P62" i="36"/>
  <c r="L62" i="36"/>
  <c r="J62" i="36"/>
  <c r="I62" i="36"/>
  <c r="H62" i="36"/>
  <c r="G62" i="36"/>
  <c r="C62" i="36"/>
  <c r="P61" i="36"/>
  <c r="L61" i="36"/>
  <c r="J61" i="36"/>
  <c r="K61" i="36"/>
  <c r="I61" i="36"/>
  <c r="H61" i="36"/>
  <c r="G61" i="36"/>
  <c r="C61" i="36"/>
  <c r="D61" i="36"/>
  <c r="E61" i="36"/>
  <c r="F61" i="36"/>
  <c r="P60" i="36"/>
  <c r="L60" i="36"/>
  <c r="J60" i="36"/>
  <c r="I60" i="36"/>
  <c r="H60" i="36"/>
  <c r="G60" i="36"/>
  <c r="C60" i="36"/>
  <c r="P59" i="36"/>
  <c r="L59" i="36"/>
  <c r="J59" i="36"/>
  <c r="I59" i="36"/>
  <c r="H59" i="36"/>
  <c r="G59" i="36"/>
  <c r="C59" i="36"/>
  <c r="D59" i="36"/>
  <c r="E59" i="36"/>
  <c r="F59" i="36"/>
  <c r="P58" i="36"/>
  <c r="L58" i="36"/>
  <c r="J58" i="36"/>
  <c r="I58" i="36"/>
  <c r="H58" i="36"/>
  <c r="G58" i="36"/>
  <c r="C58" i="36"/>
  <c r="P57" i="36"/>
  <c r="L57" i="36"/>
  <c r="J57" i="36"/>
  <c r="K57" i="36"/>
  <c r="I57" i="36"/>
  <c r="H57" i="36"/>
  <c r="G57" i="36"/>
  <c r="C57" i="36"/>
  <c r="D57" i="36"/>
  <c r="P56" i="36"/>
  <c r="L56" i="36"/>
  <c r="J56" i="36"/>
  <c r="I56" i="36"/>
  <c r="H56" i="36"/>
  <c r="G56" i="36"/>
  <c r="C56" i="36"/>
  <c r="P55" i="36"/>
  <c r="L55" i="36"/>
  <c r="J55" i="36"/>
  <c r="I55" i="36"/>
  <c r="H55" i="36"/>
  <c r="G55" i="36"/>
  <c r="C55" i="36"/>
  <c r="P54" i="36"/>
  <c r="L54" i="36"/>
  <c r="J54" i="36"/>
  <c r="I54" i="36"/>
  <c r="H54" i="36"/>
  <c r="G54" i="36"/>
  <c r="C54" i="36"/>
  <c r="P53" i="36"/>
  <c r="L53" i="36"/>
  <c r="J53" i="36"/>
  <c r="K53" i="36"/>
  <c r="I53" i="36"/>
  <c r="H53" i="36"/>
  <c r="G53" i="36"/>
  <c r="C53" i="36"/>
  <c r="D53" i="36"/>
  <c r="E53" i="36"/>
  <c r="F53" i="36"/>
  <c r="P52" i="36"/>
  <c r="L52" i="36"/>
  <c r="J52" i="36"/>
  <c r="I52" i="36"/>
  <c r="H52" i="36"/>
  <c r="G52" i="36"/>
  <c r="C52" i="36"/>
  <c r="P51" i="36"/>
  <c r="L51" i="36"/>
  <c r="J51" i="36"/>
  <c r="I51" i="36"/>
  <c r="H51" i="36"/>
  <c r="G51" i="36"/>
  <c r="C51" i="36"/>
  <c r="D51" i="36"/>
  <c r="E51" i="36"/>
  <c r="F51" i="36"/>
  <c r="P50" i="36"/>
  <c r="L50" i="36"/>
  <c r="J50" i="36"/>
  <c r="I50" i="36"/>
  <c r="H50" i="36"/>
  <c r="G50" i="36"/>
  <c r="C50" i="36"/>
  <c r="P49" i="36"/>
  <c r="L49" i="36"/>
  <c r="J49" i="36"/>
  <c r="K49" i="36"/>
  <c r="I49" i="36"/>
  <c r="H49" i="36"/>
  <c r="G49" i="36"/>
  <c r="C49" i="36"/>
  <c r="D49" i="36"/>
  <c r="P48" i="36"/>
  <c r="L48" i="36"/>
  <c r="J48" i="36"/>
  <c r="I48" i="36"/>
  <c r="H48" i="36"/>
  <c r="G48" i="36"/>
  <c r="C48" i="36"/>
  <c r="P47" i="36"/>
  <c r="L47" i="36"/>
  <c r="J47" i="36"/>
  <c r="I47" i="36"/>
  <c r="H47" i="36"/>
  <c r="G47" i="36"/>
  <c r="C47" i="36"/>
  <c r="P46" i="36"/>
  <c r="L46" i="36"/>
  <c r="AF46" i="36"/>
  <c r="J46" i="36"/>
  <c r="I46" i="36"/>
  <c r="H46" i="36"/>
  <c r="G46" i="36"/>
  <c r="C46" i="36"/>
  <c r="P45" i="36"/>
  <c r="L45" i="36"/>
  <c r="J45" i="36"/>
  <c r="K45" i="36"/>
  <c r="I45" i="36"/>
  <c r="H45" i="36"/>
  <c r="G45" i="36"/>
  <c r="C45" i="36"/>
  <c r="D45" i="36"/>
  <c r="E45" i="36"/>
  <c r="F45" i="36"/>
  <c r="P44" i="36"/>
  <c r="L44" i="36"/>
  <c r="J44" i="36"/>
  <c r="I44" i="36"/>
  <c r="H44" i="36"/>
  <c r="G44" i="36"/>
  <c r="C44" i="36"/>
  <c r="P43" i="36"/>
  <c r="L43" i="36"/>
  <c r="J43" i="36"/>
  <c r="I43" i="36"/>
  <c r="H43" i="36"/>
  <c r="G43" i="36"/>
  <c r="C43" i="36"/>
  <c r="D43" i="36"/>
  <c r="E43" i="36"/>
  <c r="F43" i="36"/>
  <c r="P42" i="36"/>
  <c r="L42" i="36"/>
  <c r="J42" i="36"/>
  <c r="I42" i="36"/>
  <c r="H42" i="36"/>
  <c r="G42" i="36"/>
  <c r="C42" i="36"/>
  <c r="P41" i="36"/>
  <c r="L41" i="36"/>
  <c r="J41" i="36"/>
  <c r="AF41" i="36"/>
  <c r="I41" i="36"/>
  <c r="H41" i="36"/>
  <c r="G41" i="36"/>
  <c r="C41" i="36"/>
  <c r="P40" i="36"/>
  <c r="L40" i="36"/>
  <c r="J40" i="36"/>
  <c r="I40" i="36"/>
  <c r="H40" i="36"/>
  <c r="G40" i="36"/>
  <c r="C40" i="36"/>
  <c r="P39" i="36"/>
  <c r="L39" i="36"/>
  <c r="J39" i="36"/>
  <c r="I39" i="36"/>
  <c r="H39" i="36"/>
  <c r="G39" i="36"/>
  <c r="C39" i="36"/>
  <c r="D39" i="36"/>
  <c r="E39" i="36"/>
  <c r="F39" i="36"/>
  <c r="P38" i="36"/>
  <c r="L38" i="36"/>
  <c r="J38" i="36"/>
  <c r="I38" i="36"/>
  <c r="H38" i="36"/>
  <c r="G38" i="36"/>
  <c r="C38" i="36"/>
  <c r="P37" i="36"/>
  <c r="L37" i="36"/>
  <c r="J37" i="36"/>
  <c r="AF37" i="36"/>
  <c r="I37" i="36"/>
  <c r="H37" i="36"/>
  <c r="G37" i="36"/>
  <c r="C37" i="36"/>
  <c r="P36" i="36"/>
  <c r="L36" i="36"/>
  <c r="J36" i="36"/>
  <c r="I36" i="36"/>
  <c r="H36" i="36"/>
  <c r="G36" i="36"/>
  <c r="C36" i="36"/>
  <c r="P35" i="36"/>
  <c r="L35" i="36"/>
  <c r="J35" i="36"/>
  <c r="K35" i="36"/>
  <c r="I35" i="36"/>
  <c r="H35" i="36"/>
  <c r="G35" i="36"/>
  <c r="C35" i="36"/>
  <c r="P34" i="36"/>
  <c r="L34" i="36"/>
  <c r="J34" i="36"/>
  <c r="I34" i="36"/>
  <c r="H34" i="36"/>
  <c r="G34" i="36"/>
  <c r="C34" i="36"/>
  <c r="P33" i="36"/>
  <c r="L33" i="36"/>
  <c r="J33" i="36"/>
  <c r="AF33" i="36"/>
  <c r="I33" i="36"/>
  <c r="H33" i="36"/>
  <c r="G33" i="36"/>
  <c r="C33" i="36"/>
  <c r="P32" i="36"/>
  <c r="L32" i="36"/>
  <c r="J32" i="36"/>
  <c r="I32" i="36"/>
  <c r="H32" i="36"/>
  <c r="G32" i="36"/>
  <c r="C32" i="36"/>
  <c r="P31" i="36"/>
  <c r="L31" i="36"/>
  <c r="J31" i="36"/>
  <c r="I31" i="36"/>
  <c r="H31" i="36"/>
  <c r="G31" i="36"/>
  <c r="C31" i="36"/>
  <c r="D31" i="36"/>
  <c r="E31" i="36"/>
  <c r="F31" i="36"/>
  <c r="P30" i="36"/>
  <c r="L30" i="36"/>
  <c r="J30" i="36"/>
  <c r="I30" i="36"/>
  <c r="H30" i="36"/>
  <c r="G30" i="36"/>
  <c r="C30" i="36"/>
  <c r="P29" i="36"/>
  <c r="L29" i="36"/>
  <c r="J29" i="36"/>
  <c r="I29" i="36"/>
  <c r="H29" i="36"/>
  <c r="G29" i="36"/>
  <c r="C29" i="36"/>
  <c r="D29" i="36"/>
  <c r="E29" i="36"/>
  <c r="F29" i="36"/>
  <c r="P28" i="36"/>
  <c r="L28" i="36"/>
  <c r="J28" i="36"/>
  <c r="I28" i="36"/>
  <c r="H28" i="36"/>
  <c r="G28" i="36"/>
  <c r="C28" i="36"/>
  <c r="P27" i="36"/>
  <c r="L27" i="36"/>
  <c r="J27" i="36"/>
  <c r="K27" i="36"/>
  <c r="I27" i="36"/>
  <c r="H27" i="36"/>
  <c r="G27" i="36"/>
  <c r="C27" i="36"/>
  <c r="D27" i="36"/>
  <c r="E27" i="36"/>
  <c r="F27" i="36"/>
  <c r="P26" i="36"/>
  <c r="L26" i="36"/>
  <c r="J26" i="36"/>
  <c r="I26" i="36"/>
  <c r="H26" i="36"/>
  <c r="G26" i="36"/>
  <c r="C26" i="36"/>
  <c r="P25" i="36"/>
  <c r="L25" i="36"/>
  <c r="J25" i="36"/>
  <c r="K25" i="36"/>
  <c r="I25" i="36"/>
  <c r="H25" i="36"/>
  <c r="G25" i="36"/>
  <c r="C25" i="36"/>
  <c r="P24" i="36"/>
  <c r="L24" i="36"/>
  <c r="C24" i="36"/>
  <c r="A14" i="36"/>
  <c r="A11" i="36"/>
  <c r="A8" i="36"/>
  <c r="A4" i="36"/>
  <c r="K64" i="36"/>
  <c r="D64" i="36"/>
  <c r="K63" i="36"/>
  <c r="D63" i="36"/>
  <c r="E63" i="36"/>
  <c r="F63" i="36"/>
  <c r="K62" i="36"/>
  <c r="D62" i="36"/>
  <c r="AF61" i="36"/>
  <c r="K60" i="36"/>
  <c r="D60" i="36"/>
  <c r="K59" i="36"/>
  <c r="AF58" i="36"/>
  <c r="K58" i="36"/>
  <c r="D58" i="36"/>
  <c r="E58" i="36"/>
  <c r="F58" i="36"/>
  <c r="AF57" i="36"/>
  <c r="K56" i="36"/>
  <c r="D56" i="36"/>
  <c r="AF55" i="36"/>
  <c r="D55" i="36"/>
  <c r="E55" i="36"/>
  <c r="F55" i="36"/>
  <c r="K54" i="36"/>
  <c r="D54" i="36"/>
  <c r="AF53" i="36"/>
  <c r="K52" i="36"/>
  <c r="D52" i="36"/>
  <c r="K51" i="36"/>
  <c r="AF50" i="36"/>
  <c r="K50" i="36"/>
  <c r="D50" i="36"/>
  <c r="E50" i="36"/>
  <c r="F50" i="36"/>
  <c r="AF49" i="36"/>
  <c r="K48" i="36"/>
  <c r="D48" i="36"/>
  <c r="K47" i="36"/>
  <c r="D47" i="36"/>
  <c r="E47" i="36"/>
  <c r="F47" i="36"/>
  <c r="K46" i="36"/>
  <c r="D46" i="36"/>
  <c r="AF45" i="36"/>
  <c r="K44" i="36"/>
  <c r="D44" i="36"/>
  <c r="K43" i="36"/>
  <c r="K42" i="36"/>
  <c r="D42" i="36"/>
  <c r="E42" i="36"/>
  <c r="F42" i="36"/>
  <c r="K41" i="36"/>
  <c r="D41" i="36"/>
  <c r="E41" i="36"/>
  <c r="F41" i="36"/>
  <c r="K40" i="36"/>
  <c r="D40" i="36"/>
  <c r="AF38" i="36"/>
  <c r="K38" i="36"/>
  <c r="D38" i="36"/>
  <c r="E38" i="36"/>
  <c r="F38" i="36"/>
  <c r="K37" i="36"/>
  <c r="D37" i="36"/>
  <c r="E37" i="36"/>
  <c r="F37" i="36"/>
  <c r="K36" i="36"/>
  <c r="E36" i="36"/>
  <c r="F36" i="36"/>
  <c r="D36" i="36"/>
  <c r="AF35" i="36"/>
  <c r="D35" i="36"/>
  <c r="E35" i="36"/>
  <c r="F35" i="36"/>
  <c r="K34" i="36"/>
  <c r="D34" i="36"/>
  <c r="E34" i="36"/>
  <c r="F34" i="36"/>
  <c r="K33" i="36"/>
  <c r="D33" i="36"/>
  <c r="E33" i="36"/>
  <c r="F33" i="36"/>
  <c r="K32" i="36"/>
  <c r="E32" i="36"/>
  <c r="F32" i="36"/>
  <c r="D32" i="36"/>
  <c r="AF31" i="36"/>
  <c r="AF30" i="36"/>
  <c r="D30" i="36"/>
  <c r="K28" i="36"/>
  <c r="D28" i="36"/>
  <c r="AF27" i="36"/>
  <c r="AF26" i="36"/>
  <c r="D26" i="36"/>
  <c r="D25" i="36"/>
  <c r="E25" i="36"/>
  <c r="F25" i="36"/>
  <c r="AC24" i="36"/>
  <c r="AB24" i="36"/>
  <c r="Y24" i="36"/>
  <c r="X24" i="36"/>
  <c r="U24" i="36"/>
  <c r="T24" i="36"/>
  <c r="S24" i="36"/>
  <c r="R24" i="36"/>
  <c r="Q24" i="36"/>
  <c r="O24" i="36"/>
  <c r="M24" i="36"/>
  <c r="E46" i="36"/>
  <c r="F46" i="36"/>
  <c r="E56" i="36"/>
  <c r="F56" i="36"/>
  <c r="E62" i="36"/>
  <c r="F62" i="36"/>
  <c r="E28" i="36"/>
  <c r="F28" i="36"/>
  <c r="E30" i="36"/>
  <c r="F30" i="36"/>
  <c r="E44" i="36"/>
  <c r="F44" i="36"/>
  <c r="E48" i="36"/>
  <c r="F48" i="36"/>
  <c r="E54" i="36"/>
  <c r="F54" i="36"/>
  <c r="E64" i="36"/>
  <c r="F64" i="36"/>
  <c r="K26" i="36"/>
  <c r="AF34" i="36"/>
  <c r="E52" i="36"/>
  <c r="F52" i="36"/>
  <c r="AF54" i="36"/>
  <c r="E60" i="36"/>
  <c r="F60" i="36"/>
  <c r="AF62" i="36"/>
  <c r="AF25" i="36"/>
  <c r="E26" i="36"/>
  <c r="F26" i="36"/>
  <c r="AF29" i="36"/>
  <c r="AF39" i="36"/>
  <c r="E40" i="36"/>
  <c r="F40" i="36"/>
  <c r="AF42" i="36"/>
  <c r="E49" i="36"/>
  <c r="F49" i="36"/>
  <c r="E57" i="36"/>
  <c r="F57" i="36"/>
  <c r="AF43" i="36"/>
  <c r="AF47" i="36"/>
  <c r="AF51" i="36"/>
  <c r="AF59" i="36"/>
  <c r="AF63" i="36"/>
  <c r="AF24" i="36"/>
  <c r="AF28" i="36"/>
  <c r="AF32" i="36"/>
  <c r="AF36" i="36"/>
  <c r="K39" i="36"/>
  <c r="AF40" i="36"/>
  <c r="AF44" i="36"/>
  <c r="AF48" i="36"/>
  <c r="AF52" i="36"/>
  <c r="K55" i="36"/>
  <c r="AF56" i="36"/>
  <c r="AF60" i="36"/>
  <c r="AF64" i="3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P31" i="15"/>
  <c r="B67" i="22"/>
  <c r="B66" i="22"/>
  <c r="B64" i="22"/>
  <c r="B65" i="22"/>
  <c r="B50" i="22"/>
  <c r="B41" i="22"/>
  <c r="B32" i="22"/>
  <c r="B52" i="22"/>
  <c r="B43" i="22"/>
  <c r="B34" i="22"/>
  <c r="B56" i="22"/>
  <c r="B47" i="22"/>
  <c r="B38" i="22"/>
  <c r="B30" i="22"/>
  <c r="AB25" i="15"/>
  <c r="AB26" i="15"/>
  <c r="AB27" i="15"/>
  <c r="AB28" i="15"/>
  <c r="AB29" i="15"/>
  <c r="AB30" i="15"/>
  <c r="C49" i="7"/>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Y24" i="15"/>
  <c r="X24" i="15"/>
  <c r="W24" i="15"/>
  <c r="V24" i="15"/>
  <c r="U24" i="15"/>
  <c r="T24" i="15"/>
  <c r="S24" i="15"/>
  <c r="R24" i="15"/>
  <c r="Q24" i="15"/>
  <c r="P24" i="15"/>
  <c r="O24" i="15"/>
  <c r="N24" i="15"/>
  <c r="M24" i="15"/>
  <c r="L24" i="15"/>
  <c r="K24" i="15"/>
  <c r="J24" i="15"/>
  <c r="I24" i="15"/>
  <c r="H24" i="15"/>
  <c r="G24" i="15"/>
  <c r="F24" i="15"/>
  <c r="E24" i="15"/>
  <c r="C24" i="15"/>
  <c r="AB24" i="15"/>
  <c r="C48" i="7"/>
  <c r="G27" i="17"/>
  <c r="G26" i="17"/>
  <c r="Y26" i="17"/>
  <c r="A15" i="35"/>
  <c r="A15" i="24"/>
  <c r="A12" i="35"/>
  <c r="A12" i="24"/>
  <c r="J27" i="17"/>
  <c r="F27" i="17"/>
  <c r="I27" i="17"/>
  <c r="J26" i="17"/>
  <c r="X26" i="17"/>
  <c r="F26" i="17"/>
  <c r="I26" i="17"/>
  <c r="W26" i="17"/>
  <c r="A14" i="12"/>
  <c r="A14" i="13"/>
  <c r="A15" i="14"/>
  <c r="A15" i="6"/>
  <c r="A14" i="17"/>
  <c r="A15" i="10"/>
  <c r="A14" i="15"/>
  <c r="A15" i="5"/>
  <c r="A15" i="22"/>
  <c r="B21" i="22"/>
  <c r="A11" i="12"/>
  <c r="A11" i="13"/>
  <c r="A12" i="14"/>
  <c r="A8" i="12"/>
  <c r="A4" i="12"/>
  <c r="A8" i="13"/>
  <c r="A9" i="14"/>
  <c r="A9" i="6"/>
  <c r="A8" i="17"/>
  <c r="A9" i="10"/>
  <c r="A4" i="13"/>
  <c r="A5" i="14"/>
  <c r="A5" i="6"/>
  <c r="A4" i="17"/>
  <c r="A5" i="10"/>
  <c r="A9" i="35"/>
  <c r="A9" i="24"/>
  <c r="A8" i="15"/>
  <c r="A9" i="5"/>
  <c r="A5" i="35"/>
  <c r="A5" i="24"/>
  <c r="A4" i="15"/>
  <c r="A5" i="5"/>
  <c r="A5" i="22"/>
  <c r="A9" i="22"/>
  <c r="B22" i="22"/>
  <c r="A12" i="6"/>
  <c r="A11" i="17"/>
  <c r="A12" i="10"/>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27" i="22"/>
</calcChain>
</file>

<file path=xl/sharedStrings.xml><?xml version="1.0" encoding="utf-8"?>
<sst xmlns="http://schemas.openxmlformats.org/spreadsheetml/2006/main" count="1435" uniqueCount="596">
  <si>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</si>
  <si>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</si>
  <si>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</si>
  <si>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</si>
  <si>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</si>
  <si>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</si>
  <si>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</si>
  <si>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</si>
  <si>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</si>
  <si>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</si>
  <si>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</si>
  <si>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</si>
  <si>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</si>
  <si>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</si>
  <si>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</si>
  <si>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</si>
  <si>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</si>
  <si>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</si>
  <si>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</si>
  <si>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</si>
  <si>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</si>
  <si>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</si>
  <si>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</si>
  <si>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</si>
  <si>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</si>
  <si>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</si>
  <si>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</si>
  <si>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</si>
  <si>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</si>
  <si>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</si>
  <si>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</si>
  <si>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</si>
  <si>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</si>
  <si>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</si>
  <si>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</si>
  <si>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</si>
  <si>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</si>
  <si>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</si>
  <si>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</si>
  <si>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</si>
  <si>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</si>
  <si>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</si>
  <si>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</si>
  <si>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</si>
  <si>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</si>
  <si>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</si>
  <si>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</si>
  <si>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</si>
  <si>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</si>
  <si>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</si>
  <si>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</si>
  <si>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</si>
  <si>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</si>
  <si>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</si>
  <si>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</si>
  <si>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</si>
  <si>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</si>
  <si>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</si>
  <si>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</si>
  <si>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</si>
  <si>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</si>
  <si>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</si>
  <si>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</si>
  <si>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</si>
  <si>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</si>
  <si>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</si>
  <si>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</si>
  <si>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</si>
  <si>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</si>
  <si>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</si>
  <si>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</si>
  <si>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</si>
  <si>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</si>
  <si>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</si>
  <si>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</si>
  <si>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</si>
  <si>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</si>
  <si>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</si>
  <si>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</si>
  <si>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</si>
  <si>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</si>
  <si>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</si>
  <si>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</si>
  <si>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</si>
  <si>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</si>
  <si>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</si>
  <si>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</si>
  <si>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</si>
  <si>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</si>
  <si>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</si>
  <si>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</si>
  <si>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</si>
  <si>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</si>
  <si>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</si>
  <si>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</si>
  <si>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</si>
  <si>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</si>
  <si>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</si>
  <si>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</si>
  <si>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</si>
  <si>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</si>
  <si>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</si>
  <si>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</si>
  <si>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</si>
  <si>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</si>
  <si>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</si>
  <si>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</si>
  <si>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</si>
  <si>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</si>
  <si>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</si>
  <si>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</si>
  <si>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</si>
  <si>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</si>
  <si>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</si>
  <si>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</si>
  <si>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</si>
  <si>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</si>
  <si>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</si>
  <si>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</si>
  <si>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</si>
  <si>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</si>
  <si>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</si>
  <si>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</si>
  <si>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</si>
  <si>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</si>
  <si>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</si>
  <si>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</si>
  <si>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</si>
  <si>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</si>
  <si>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</si>
  <si>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</si>
  <si>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</si>
  <si>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</si>
  <si>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</si>
  <si>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</si>
  <si>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</si>
  <si>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</si>
  <si>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</si>
  <si>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</si>
  <si>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</si>
  <si>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</si>
  <si>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</si>
  <si>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</si>
  <si>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</si>
  <si>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</si>
  <si>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</si>
  <si>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</si>
  <si>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</si>
  <si>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</si>
  <si>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</si>
  <si>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</si>
  <si>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</si>
  <si>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</si>
  <si>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</si>
  <si>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</si>
  <si>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</si>
  <si>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</si>
  <si>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</si>
  <si>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</si>
  <si>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</si>
  <si>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</si>
  <si>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</si>
  <si>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</si>
  <si>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</si>
  <si>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</si>
  <si>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</si>
  <si>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</si>
  <si>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</si>
  <si>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</si>
  <si>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</si>
  <si>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</si>
  <si>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</si>
  <si>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</si>
  <si>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</si>
  <si>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</si>
  <si>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</si>
  <si>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</si>
  <si>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</si>
  <si>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</si>
  <si>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</si>
  <si>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</si>
  <si>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</si>
  <si>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</si>
  <si>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</si>
  <si>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</si>
  <si>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</si>
  <si>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</si>
  <si>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</si>
  <si>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</si>
  <si>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</si>
  <si>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</si>
  <si>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</si>
  <si>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</si>
  <si>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</si>
  <si>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</si>
  <si>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</si>
  <si>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</si>
  <si>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</si>
  <si>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</si>
  <si>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</si>
  <si>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</si>
  <si>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</si>
  <si>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</si>
  <si>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</si>
  <si>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</si>
  <si>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</si>
  <si>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</si>
  <si>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</si>
  <si>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</si>
  <si>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</si>
  <si>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</si>
  <si>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</si>
  <si>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</si>
  <si>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</si>
  <si>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</si>
  <si>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</si>
  <si>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</si>
  <si>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</si>
  <si>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</si>
  <si>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</si>
  <si>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</si>
  <si>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</si>
  <si>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</si>
  <si>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</si>
  <si>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</si>
  <si>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</si>
  <si>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</si>
  <si>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</si>
  <si>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</si>
  <si>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</si>
  <si>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</si>
  <si>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</si>
  <si>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</si>
  <si>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</si>
  <si>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</si>
  <si>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</si>
  <si>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</si>
  <si>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</si>
  <si>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</si>
  <si>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</si>
  <si>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</si>
  <si>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</si>
  <si>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</si>
  <si>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</si>
  <si>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</si>
  <si>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</si>
  <si>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</si>
  <si>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</si>
  <si>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</si>
  <si>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</si>
  <si>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</si>
  <si>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</si>
  <si>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</si>
  <si>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</si>
  <si>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</si>
  <si>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</si>
  <si>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</si>
  <si>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</si>
  <si>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</si>
  <si>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</si>
  <si>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</si>
  <si>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</si>
  <si>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</si>
  <si>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</si>
  <si>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</si>
  <si>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</si>
  <si>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</si>
  <si>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</si>
  <si>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</si>
  <si>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</si>
  <si>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</si>
  <si>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</si>
  <si>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</si>
  <si>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</si>
  <si>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</si>
  <si>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</si>
  <si>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</si>
  <si>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</si>
  <si>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</si>
  <si>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</si>
  <si>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</si>
  <si>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</si>
  <si>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</si>
  <si>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</si>
  <si>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</si>
  <si>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</si>
  <si>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</si>
  <si>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</si>
  <si>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</si>
  <si>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</si>
  <si>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</si>
  <si>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</si>
  <si>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</si>
  <si>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</si>
  <si>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</si>
  <si>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</si>
  <si>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</si>
  <si>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</si>
  <si>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</si>
  <si>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</si>
  <si>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</si>
  <si>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</si>
  <si>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</si>
  <si>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</si>
  <si>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</si>
  <si>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</si>
  <si>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</si>
  <si>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</si>
  <si>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</si>
  <si>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</si>
  <si>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</si>
  <si>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</si>
  <si>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</si>
  <si>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</si>
  <si>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</si>
  <si>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</si>
  <si>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</si>
  <si>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</si>
  <si>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</si>
  <si>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</si>
  <si>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</si>
  <si>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</si>
  <si>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</si>
  <si>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</si>
  <si>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</si>
  <si>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</si>
  <si>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</si>
  <si>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</si>
  <si>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</si>
  <si>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</si>
  <si>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</si>
  <si>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</si>
  <si>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</si>
  <si>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</si>
  <si>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</si>
  <si>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</si>
  <si>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</si>
  <si>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</si>
  <si>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</si>
  <si>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</si>
  <si>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</si>
  <si>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</si>
  <si>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</si>
  <si>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</si>
  <si>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</si>
  <si>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</si>
  <si>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</si>
  <si>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</si>
  <si>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</si>
  <si>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</si>
  <si>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</si>
  <si>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</si>
  <si>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</si>
  <si>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</si>
  <si>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</si>
  <si>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</si>
  <si>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</si>
  <si>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</si>
  <si>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</si>
  <si>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</si>
  <si>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</si>
  <si>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</si>
  <si>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</si>
  <si>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</si>
  <si>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</si>
  <si>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</si>
  <si>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</si>
  <si>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</si>
  <si>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</si>
  <si>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</si>
  <si>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</si>
  <si>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</si>
  <si>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</si>
  <si>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</si>
  <si>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</si>
  <si>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</si>
  <si>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</si>
  <si>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</si>
  <si>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</si>
  <si>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</si>
  <si>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</si>
  <si>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</si>
  <si>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</si>
  <si>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</si>
  <si>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</si>
  <si>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</si>
  <si>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</si>
  <si>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</si>
  <si>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</si>
  <si>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</si>
  <si>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</si>
  <si>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</si>
  <si>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</si>
  <si>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</si>
  <si>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</si>
  <si>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</si>
  <si>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</si>
  <si>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</si>
  <si>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</si>
  <si>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</si>
  <si>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</si>
  <si>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</si>
  <si>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</si>
  <si>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</si>
  <si>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</si>
  <si>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</si>
  <si>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</si>
  <si>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</si>
  <si>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</si>
  <si>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</si>
  <si>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</si>
  <si>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</si>
  <si>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</si>
  <si>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</si>
  <si>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</si>
  <si>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</si>
  <si>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</si>
  <si>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</si>
  <si>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</si>
  <si>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</si>
  <si>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</si>
  <si>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</si>
  <si>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</si>
  <si>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</si>
  <si>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</si>
  <si>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</si>
  <si>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Техническое перевооружение и реконструкция</t>
  </si>
  <si>
    <t>отсутствуют</t>
  </si>
  <si>
    <t xml:space="preserve"> по состоянию на 01.01.2015</t>
  </si>
  <si>
    <t>платы за технологическое присоединение</t>
  </si>
  <si>
    <t>Объект реконструкции</t>
  </si>
  <si>
    <t>Объект не относится к объектам ЕНЭС</t>
  </si>
  <si>
    <t>Текущая стадия работ по титулу "П"</t>
  </si>
  <si>
    <t>Правдинский район</t>
  </si>
  <si>
    <t xml:space="preserve">Объект соответствует рекомендациям  Схемы и программы перспективного развития электроэнергетики Калининградской области на 2018-2022 гг. </t>
  </si>
  <si>
    <t>2х16 МВА</t>
  </si>
  <si>
    <t>8,04 МВА</t>
  </si>
  <si>
    <t>1. ПИР
2. СМР с закупкой оборудования</t>
  </si>
  <si>
    <t>Реконструкция ПС О-34 Правдинск вызвана полной выработкой физического ресурса основного и вспомогательного оборудования, введенного в работу в основном в 1970, 1984 годах, необходимостью обеспечения надёжного электроснабжения подключенных к подстанции ответственных потребителей, необходимостью создания технической возможности технологического присоединения потребителей.</t>
  </si>
  <si>
    <t>декабрь, 2019</t>
  </si>
  <si>
    <t>Формируется конкурсная документация, на текущий момент договоры не заключены.</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</si>
  <si>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</si>
  <si>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</si>
  <si>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всего в год (-1), в том числе:</t>
  </si>
  <si>
    <t>Снижение числа отказов оборудования до "0" после реконструкции</t>
  </si>
  <si>
    <t>ПС 110/15кВ О-34 Правдинск</t>
  </si>
  <si>
    <t>3.4.7. Изменение свойств материалов в результате долговременной эксплуатации: старение изоляции. 4.12. Снижение сопротивления изоляции между обмотками реле РП232 (между катушкой напряжения и токовой катушкой) явилось следствием нестабильной работы блока СМ-16.</t>
  </si>
  <si>
    <t>год N-1</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</si>
  <si>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</si>
  <si>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</si>
  <si>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</si>
  <si>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</si>
  <si>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</si>
  <si>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</si>
  <si>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</si>
  <si>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</si>
  <si>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</si>
  <si>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</si>
  <si>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</si>
  <si>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</si>
  <si>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</si>
  <si>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</si>
  <si>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</si>
  <si>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</si>
  <si>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</si>
  <si>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</si>
  <si>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</si>
  <si>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t>….</t>
  </si>
  <si>
    <t xml:space="preserve">Диспетчерское наименование трансфорорматорной или иной подстанции </t>
  </si>
  <si>
    <t>ПС 110 кВ О-34 Правдинск</t>
  </si>
  <si>
    <t>ПС 110 кВ Правдинск</t>
  </si>
  <si>
    <t>Траснформатор силовой</t>
  </si>
  <si>
    <t>ТДТН-10000/110</t>
  </si>
  <si>
    <t>ТДТН-16000/110</t>
  </si>
  <si>
    <t>Т-1</t>
  </si>
  <si>
    <t>2019</t>
  </si>
  <si>
    <t>1971</t>
  </si>
  <si>
    <t>110</t>
  </si>
  <si>
    <t>договор от 28.05.2013 № 435, УК_Восток</t>
  </si>
  <si>
    <t>Годен без ограничений</t>
  </si>
  <si>
    <t>ТДН-10000/110</t>
  </si>
  <si>
    <t>Т-2</t>
  </si>
  <si>
    <t>1982</t>
  </si>
  <si>
    <t>Выключатель силовой</t>
  </si>
  <si>
    <t>ММО-110/1250</t>
  </si>
  <si>
    <t>Выключатель элегазовый баковый 110 кВ</t>
  </si>
  <si>
    <t>В Т-1</t>
  </si>
  <si>
    <t>2012</t>
  </si>
  <si>
    <t>В Т-2</t>
  </si>
  <si>
    <t>СВ</t>
  </si>
  <si>
    <t>В Л-156</t>
  </si>
  <si>
    <t>В Л-131</t>
  </si>
  <si>
    <t>В Л-144</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</si>
  <si>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</si>
  <si>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</si>
  <si>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</si>
  <si>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</si>
  <si>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</si>
  <si>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</si>
  <si>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</si>
  <si>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</si>
  <si>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</si>
  <si>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</si>
  <si>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</si>
  <si>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</si>
  <si>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</si>
  <si>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</si>
  <si>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</si>
  <si>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</si>
  <si>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</si>
  <si>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</si>
  <si>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</si>
  <si>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</si>
  <si>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</si>
  <si>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</si>
  <si>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</si>
  <si>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</si>
  <si>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</si>
  <si>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</si>
  <si>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</si>
  <si>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</si>
  <si>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</si>
  <si>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</si>
  <si>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</si>
  <si>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</si>
  <si>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</si>
  <si>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</si>
  <si>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</si>
  <si>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</si>
  <si>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</si>
  <si>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</si>
  <si>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</si>
  <si>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</si>
  <si>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</si>
  <si>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</si>
  <si>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</si>
  <si>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</si>
  <si>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</si>
  <si>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</si>
  <si>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</si>
  <si>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</si>
  <si>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</si>
  <si>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да</t>
  </si>
  <si>
    <t>Увеличение объема допустимой максимальной мощности с 10,5 МВА до 16,8 МВА. 
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36 лет), замена выключателей 110 кВ со сроком службы 25 лет (6 шт., факт 33 года), замена разъединителей 110 кВ со сроком службы 25 лет (21 шт., факт 33 года).</t>
  </si>
  <si>
    <t>отключений не было</t>
  </si>
  <si>
    <t>Акт расследования от 24.09.2016 № 133</t>
  </si>
  <si>
    <t>Акционерное общество "Янтарьэнерго" ДЗО  ПАО "Россети"</t>
  </si>
  <si>
    <t>Н_280</t>
  </si>
  <si>
    <t>32 (12) МВА</t>
  </si>
  <si>
    <t>Факт 2015 года</t>
  </si>
  <si>
    <t>не требуется</t>
  </si>
  <si>
    <t>Замена трансформаторов (2 шт.) 10 МВА на 16 МВА;
Замена оборудования и строительных конструкций ОРУ 110 кВ (6 ячеек с выключателями 110 кВ)
Замена оборудования КСО 15 кВ (выключатели, разъединители, ТТ, ТН) на КРУ 15 кВ (12 ячеек) с перезаводкой существующих ЛЭП;
Замена устройств компенсации емкостных токов;
Замена оборудования системы СН;
Замена оборудования системы ОПТ;
Замена оборудования РЗиА;
Замена оборудования СДТУ;
Создание системы АИИС КУЭ;
Реконструкция здания ЗРУ-ОПУ 15 кВ;
Замена ограждения;
Создание комплекса технических средств безопасности.</t>
  </si>
  <si>
    <t>16,56 млн. рублей с НДС / МВА</t>
  </si>
  <si>
    <t>проектирование</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</si>
  <si>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t>
  </si>
  <si>
    <t>АО "Янтарьэнерго"/ДУКИП</t>
  </si>
  <si>
    <t>ПИР</t>
  </si>
  <si>
    <t>Разработка проектной и рабочей документации по объекту «Реконструкция ПС 110 кВ О-34 Правдинск»</t>
  </si>
  <si>
    <t>УР</t>
  </si>
  <si>
    <t>ВЗ</t>
  </si>
  <si>
    <t>ООК</t>
  </si>
  <si>
    <t>52862</t>
  </si>
  <si>
    <t>b2b-mrsk.ru</t>
  </si>
  <si>
    <t>Идет прием заявок</t>
  </si>
  <si>
    <t>DПsaidi=-0,0004, DПsaifi=-0,0004</t>
  </si>
  <si>
    <t>2.</t>
  </si>
  <si>
    <t>3.</t>
  </si>
  <si>
    <t>3.6.</t>
  </si>
  <si>
    <t>4.</t>
  </si>
  <si>
    <t xml:space="preserve">4.1. </t>
  </si>
  <si>
    <t>4.6.</t>
  </si>
  <si>
    <t>П</t>
  </si>
  <si>
    <t xml:space="preserve"> по состоянию на 01.01.2017</t>
  </si>
  <si>
    <r>
      <t>Другое</t>
    </r>
    <r>
      <rPr>
        <vertAlign val="superscript"/>
        <sz val="12"/>
        <color rgb="FF000000"/>
        <rFont val="Times New Roman"/>
        <family val="1"/>
        <charset val="204"/>
      </rPr>
      <t>3)</t>
    </r>
    <r>
      <rPr>
        <sz val="12"/>
        <color rgb="FF000000"/>
        <rFont val="Times New Roman"/>
        <family val="1"/>
        <charset val="204"/>
      </rPr>
      <t>, шт.</t>
    </r>
  </si>
  <si>
    <t>Реконструкция трансформаторных и иных подстанций</t>
  </si>
  <si>
    <t>региональный</t>
  </si>
  <si>
    <t>нет</t>
  </si>
  <si>
    <t>Цели (указать укрупненные цели в соответствии с приложением 1)</t>
  </si>
  <si>
    <t>Выполнение требований технических регламентов по замене оборудования со сверхнормативным сроком службы: замена силовых трансформаторов 110 кВ со сроком службы 25 лет (2 шт., факт 36 лет), увеличение объема допустимой максимальной мощности с 10,5 МВА до 16,8 МВА. , замена выключателей 110 кВ со сроком службы 25 лет (6 шт., факт 33 года), замена разъединителей 110 кВ со сроком службы 25 лет (21 шт., факт 33 года).</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</si>
  <si>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</si>
  <si>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</si>
  <si>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</si>
  <si>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</si>
  <si>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</si>
  <si>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</si>
  <si>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</si>
  <si>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</si>
  <si>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</si>
  <si>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</si>
  <si>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</si>
  <si>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</si>
  <si>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</si>
  <si>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</si>
  <si>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</si>
  <si>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</si>
  <si>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 xml:space="preserve">Развитие электрической сети/усиление существующей электрической сети;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</si>
</sst>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1"/>
      <name val="Calibri"/>
      <family val="2"/>
      <charset val="204"/>
      <scheme val="minor"/>
    </font>
    <font>
      <sz val="11"/>
      <color theme="1"/>
      <name val="Calibri"/>
      <family val="2"/>
      <charset val="204"/>
    </font>
    <font>
      <sz val="11"/>
      <color theme="1"/>
      <name val="Symbol"/>
      <family val="1"/>
      <charset val="2"/>
    </font>
    <font>
      <sz val="10"/>
      <color theme="0" tint="-4.9989318521683403E-2"/>
      <name val="Times New Roman"/>
      <family val="1"/>
      <charset val="204"/>
    </font>
    <font>
      <b/>
      <sz val="12"/>
      <name val="Arial"/>
      <family val="2"/>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0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4"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0" fontId="25" fillId="0" borderId="63" applyNumberFormat="0" applyFill="0" applyAlignment="0" applyProtection="0"/>
    <xf numFmtId="0" fontId="21" fillId="20" borderId="61" applyNumberFormat="0" applyAlignment="0" applyProtection="0"/>
    <xf numFmtId="0" fontId="11" fillId="0" borderId="0"/>
    <xf numFmtId="0" fontId="19" fillId="7" borderId="61" applyNumberFormat="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20" fillId="20" borderId="62" applyNumberFormat="0" applyAlignment="0" applyProtection="0"/>
    <xf numFmtId="0" fontId="19" fillId="7" borderId="61" applyNumberFormat="0" applyAlignment="0" applyProtection="0"/>
    <xf numFmtId="0" fontId="16" fillId="23" borderId="64" applyNumberFormat="0" applyFont="0" applyAlignment="0" applyProtection="0"/>
    <xf numFmtId="0" fontId="25" fillId="0" borderId="63" applyNumberFormat="0" applyFill="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1" fillId="0" borderId="0"/>
  </cellStyleXfs>
  <cellXfs count="47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7" fillId="0" borderId="35" xfId="67" applyFont="1" applyFill="1" applyBorder="1" applyAlignment="1">
      <alignment vertical="center"/>
    </xf>
    <xf numFmtId="0" fontId="7" fillId="0" borderId="37" xfId="67" applyFont="1" applyFill="1" applyBorder="1" applyAlignment="1">
      <alignment vertical="center"/>
    </xf>
    <xf numFmtId="3" fontId="36" fillId="0" borderId="38" xfId="67" applyNumberFormat="1" applyFont="1" applyFill="1" applyBorder="1" applyAlignment="1">
      <alignment vertical="center"/>
    </xf>
    <xf numFmtId="0" fontId="7" fillId="0" borderId="39" xfId="67" applyFont="1" applyFill="1" applyBorder="1" applyAlignment="1">
      <alignment vertical="center"/>
    </xf>
    <xf numFmtId="3" fontId="36" fillId="0" borderId="40" xfId="67" applyNumberFormat="1" applyFont="1" applyFill="1" applyBorder="1" applyAlignment="1">
      <alignment vertical="center"/>
    </xf>
    <xf numFmtId="0" fontId="7" fillId="0" borderId="41" xfId="67" applyFont="1" applyFill="1" applyBorder="1" applyAlignment="1">
      <alignment vertical="center"/>
    </xf>
    <xf numFmtId="10" fontId="36" fillId="0" borderId="40" xfId="67" applyNumberFormat="1" applyFont="1" applyFill="1" applyBorder="1" applyAlignment="1">
      <alignment vertical="center"/>
    </xf>
    <xf numFmtId="9" fontId="36" fillId="0" borderId="42" xfId="67" applyNumberFormat="1" applyFont="1" applyFill="1" applyBorder="1" applyAlignment="1">
      <alignment vertical="center"/>
    </xf>
    <xf numFmtId="0" fontId="7" fillId="0" borderId="29" xfId="67" applyFont="1" applyFill="1" applyBorder="1" applyAlignment="1">
      <alignment vertical="center"/>
    </xf>
    <xf numFmtId="3" fontId="36" fillId="0" borderId="35" xfId="67" applyNumberFormat="1" applyFont="1" applyFill="1" applyBorder="1" applyAlignment="1">
      <alignment vertical="center"/>
    </xf>
    <xf numFmtId="0" fontId="60" fillId="0" borderId="0" xfId="62" applyFont="1" applyFill="1" applyBorder="1"/>
    <xf numFmtId="0" fontId="7" fillId="0" borderId="25" xfId="67" applyFont="1" applyFill="1" applyBorder="1" applyAlignment="1">
      <alignment vertical="center"/>
    </xf>
    <xf numFmtId="10" fontId="36" fillId="0" borderId="43"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4" xfId="67" applyFont="1" applyFill="1" applyBorder="1" applyAlignment="1">
      <alignment vertical="center"/>
    </xf>
    <xf numFmtId="10" fontId="36" fillId="0" borderId="41" xfId="67" applyNumberFormat="1" applyFont="1" applyFill="1" applyBorder="1" applyAlignment="1">
      <alignment vertical="center"/>
    </xf>
    <xf numFmtId="0" fontId="7" fillId="0" borderId="28" xfId="67" applyFont="1" applyFill="1" applyBorder="1" applyAlignment="1">
      <alignment horizontal="left" vertical="center"/>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xf>
    <xf numFmtId="0" fontId="7" fillId="0" borderId="24" xfId="67" applyFont="1" applyFill="1" applyBorder="1" applyAlignment="1">
      <alignment vertical="center"/>
    </xf>
    <xf numFmtId="3" fontId="36" fillId="0" borderId="23" xfId="67" applyNumberFormat="1" applyFont="1" applyFill="1" applyBorder="1" applyAlignment="1">
      <alignment vertical="center"/>
    </xf>
    <xf numFmtId="3" fontId="38" fillId="0" borderId="23" xfId="67" applyNumberFormat="1" applyFont="1" applyFill="1" applyBorder="1" applyAlignment="1">
      <alignment vertical="center"/>
    </xf>
    <xf numFmtId="0" fontId="38" fillId="0" borderId="28" xfId="67"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6" xfId="67" applyFont="1" applyFill="1" applyBorder="1" applyAlignment="1">
      <alignment vertical="center"/>
    </xf>
    <xf numFmtId="0" fontId="7" fillId="0" borderId="26" xfId="67" applyFont="1" applyFill="1" applyBorder="1" applyAlignment="1">
      <alignment horizontal="left" vertical="center"/>
    </xf>
    <xf numFmtId="0" fontId="38" fillId="0" borderId="26" xfId="67" applyFont="1" applyFill="1" applyBorder="1" applyAlignment="1">
      <alignment horizontal="left" vertical="center"/>
    </xf>
    <xf numFmtId="0" fontId="38" fillId="0" borderId="24" xfId="67" applyFont="1" applyFill="1" applyBorder="1" applyAlignment="1">
      <alignment horizontal="left" vertical="center"/>
    </xf>
    <xf numFmtId="167" fontId="63" fillId="0" borderId="0" xfId="67" applyNumberFormat="1" applyFont="1" applyFill="1" applyBorder="1" applyAlignment="1">
      <alignment horizontal="center" vertical="center"/>
    </xf>
    <xf numFmtId="0" fontId="7" fillId="0" borderId="26" xfId="67" applyFont="1" applyFill="1" applyBorder="1" applyAlignment="1">
      <alignment horizontal="left" vertical="center" wrapText="1"/>
    </xf>
    <xf numFmtId="0" fontId="38" fillId="0" borderId="24" xfId="67" applyFont="1" applyFill="1" applyBorder="1" applyAlignment="1">
      <alignment vertical="center"/>
    </xf>
    <xf numFmtId="170" fontId="38" fillId="0" borderId="23" xfId="67" applyNumberFormat="1" applyFont="1" applyFill="1" applyBorder="1" applyAlignment="1">
      <alignment vertical="center"/>
    </xf>
    <xf numFmtId="171"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2" fontId="42" fillId="0" borderId="1" xfId="2" applyNumberFormat="1" applyFont="1" applyFill="1" applyBorder="1" applyAlignment="1">
      <alignment horizontal="center" vertical="center" wrapText="1"/>
    </xf>
    <xf numFmtId="3" fontId="36" fillId="0" borderId="36" xfId="67" applyNumberFormat="1" applyFont="1" applyFill="1" applyBorder="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2" fillId="0" borderId="2" xfId="62" applyFont="1" applyFill="1" applyBorder="1" applyAlignment="1">
      <alignment horizontal="center" vertical="center" wrapText="1"/>
    </xf>
    <xf numFmtId="0" fontId="0" fillId="0" borderId="51" xfId="0" applyBorder="1" applyAlignment="1">
      <alignment wrapText="1"/>
    </xf>
    <xf numFmtId="0" fontId="0" fillId="0" borderId="51" xfId="0" applyFill="1" applyBorder="1" applyAlignment="1">
      <alignment wrapText="1"/>
    </xf>
    <xf numFmtId="0" fontId="0" fillId="0" borderId="51" xfId="0" applyBorder="1" applyAlignment="1">
      <alignment horizontal="center" vertical="center"/>
    </xf>
    <xf numFmtId="0" fontId="0" fillId="0" borderId="51" xfId="0" applyBorder="1"/>
    <xf numFmtId="0" fontId="0" fillId="0" borderId="51" xfId="0" applyFill="1" applyBorder="1" applyAlignment="1">
      <alignment horizontal="center" vertical="center"/>
    </xf>
    <xf numFmtId="0" fontId="0" fillId="0" borderId="47" xfId="0" applyFill="1" applyBorder="1" applyAlignment="1">
      <alignment horizontal="center" vertical="center"/>
    </xf>
    <xf numFmtId="0" fontId="65" fillId="0" borderId="51" xfId="0" applyFont="1" applyBorder="1" applyAlignment="1">
      <alignment horizontal="center" wrapText="1"/>
    </xf>
    <xf numFmtId="0" fontId="0" fillId="0" borderId="51" xfId="0" applyFill="1" applyBorder="1" applyAlignment="1">
      <alignment vertical="center"/>
    </xf>
    <xf numFmtId="0" fontId="65" fillId="0" borderId="51" xfId="0" applyFont="1" applyBorder="1" applyAlignment="1">
      <alignment horizontal="center" vertical="center"/>
    </xf>
    <xf numFmtId="0" fontId="65" fillId="0" borderId="51" xfId="0" applyFont="1" applyFill="1" applyBorder="1" applyAlignment="1">
      <alignment horizontal="center" vertical="center"/>
    </xf>
    <xf numFmtId="0" fontId="65" fillId="0" borderId="51" xfId="0" applyFont="1" applyBorder="1" applyAlignment="1">
      <alignment vertical="center"/>
    </xf>
    <xf numFmtId="0" fontId="42" fillId="0" borderId="0" xfId="2" applyFont="1" applyFill="1" applyAlignment="1">
      <alignment horizontal="center" vertical="top" wrapText="1"/>
    </xf>
    <xf numFmtId="0" fontId="42" fillId="0" borderId="51" xfId="62" applyFont="1" applyBorder="1" applyAlignment="1">
      <alignment horizontal="center" vertical="center" wrapText="1"/>
    </xf>
    <xf numFmtId="0" fontId="42" fillId="0" borderId="51" xfId="62" applyFont="1" applyFill="1" applyBorder="1" applyAlignment="1">
      <alignment horizontal="center" vertical="center" wrapText="1"/>
    </xf>
    <xf numFmtId="0" fontId="11" fillId="0" borderId="51" xfId="62" applyFont="1" applyBorder="1" applyAlignment="1">
      <alignment horizontal="center" vertical="top"/>
    </xf>
    <xf numFmtId="0" fontId="11" fillId="0" borderId="51" xfId="62" applyFont="1" applyBorder="1" applyAlignment="1">
      <alignment horizontal="center" vertical="center"/>
    </xf>
    <xf numFmtId="0" fontId="11" fillId="0" borderId="51" xfId="62" applyFont="1" applyFill="1" applyBorder="1" applyAlignment="1">
      <alignment horizontal="center" vertical="center" wrapText="1"/>
    </xf>
    <xf numFmtId="49" fontId="11" fillId="0" borderId="51" xfId="62" applyNumberFormat="1" applyFont="1" applyFill="1" applyBorder="1" applyAlignment="1">
      <alignment horizontal="center" vertical="center"/>
    </xf>
    <xf numFmtId="0" fontId="11" fillId="0" borderId="51" xfId="62" applyFont="1" applyFill="1" applyBorder="1" applyAlignment="1">
      <alignment horizontal="center" vertical="center"/>
    </xf>
    <xf numFmtId="49" fontId="11" fillId="0" borderId="51" xfId="62" applyNumberFormat="1" applyFont="1" applyFill="1" applyBorder="1" applyAlignment="1">
      <alignment horizontal="center" vertical="center" wrapText="1"/>
    </xf>
    <xf numFmtId="0" fontId="11" fillId="0" borderId="51" xfId="62" applyFont="1" applyBorder="1" applyAlignment="1">
      <alignment horizontal="center" vertical="center" wrapText="1"/>
    </xf>
    <xf numFmtId="49" fontId="11" fillId="0" borderId="51" xfId="62" applyNumberFormat="1" applyFont="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52" xfId="2" applyNumberFormat="1" applyFont="1" applyFill="1" applyBorder="1" applyAlignment="1">
      <alignment horizontal="center" vertical="top" wrapText="1"/>
    </xf>
    <xf numFmtId="0" fontId="42" fillId="0" borderId="52" xfId="2" applyFont="1" applyFill="1" applyBorder="1" applyAlignment="1">
      <alignment horizontal="center" vertical="center" wrapText="1"/>
    </xf>
    <xf numFmtId="0" fontId="11" fillId="0" borderId="52" xfId="2" applyNumberFormat="1" applyFont="1" applyFill="1" applyBorder="1" applyAlignment="1">
      <alignment horizontal="center" vertical="top" wrapText="1"/>
    </xf>
    <xf numFmtId="0" fontId="11" fillId="0" borderId="52" xfId="2" applyFont="1" applyFill="1" applyBorder="1"/>
    <xf numFmtId="0" fontId="0" fillId="0" borderId="52" xfId="0" applyFill="1" applyBorder="1" applyAlignment="1">
      <alignment wrapText="1"/>
    </xf>
    <xf numFmtId="0" fontId="11" fillId="0" borderId="52" xfId="2" applyNumberFormat="1" applyFont="1" applyFill="1" applyBorder="1" applyAlignment="1">
      <alignment horizontal="left" vertical="top" wrapText="1"/>
    </xf>
    <xf numFmtId="172" fontId="42" fillId="0" borderId="52" xfId="2" applyNumberFormat="1" applyFont="1" applyFill="1" applyBorder="1" applyAlignment="1">
      <alignment horizontal="right" vertical="top" wrapText="1"/>
    </xf>
    <xf numFmtId="0" fontId="42" fillId="0" borderId="0" xfId="62" applyFont="1" applyFill="1" applyAlignment="1">
      <alignment vertical="center"/>
    </xf>
    <xf numFmtId="0" fontId="38" fillId="0" borderId="0" xfId="67" applyFont="1" applyFill="1" applyBorder="1" applyAlignment="1">
      <alignment horizontal="center" vertical="center"/>
    </xf>
    <xf numFmtId="0" fontId="59" fillId="0" borderId="0" xfId="67" applyFont="1" applyFill="1" applyBorder="1" applyAlignment="1">
      <alignment horizontal="left" vertical="center"/>
    </xf>
    <xf numFmtId="0" fontId="57" fillId="0" borderId="0" xfId="67" applyFont="1" applyFill="1" applyBorder="1" applyAlignment="1">
      <alignment vertical="center"/>
    </xf>
    <xf numFmtId="0" fontId="38" fillId="0" borderId="0" xfId="67" applyFont="1" applyFill="1" applyBorder="1" applyAlignment="1">
      <alignment vertical="center"/>
    </xf>
    <xf numFmtId="4" fontId="57" fillId="0" borderId="52" xfId="67" applyNumberFormat="1" applyFont="1" applyFill="1" applyBorder="1" applyAlignment="1">
      <alignment horizontal="center" vertical="center"/>
    </xf>
    <xf numFmtId="4" fontId="68" fillId="0" borderId="5" xfId="67" applyNumberFormat="1" applyFont="1" applyFill="1" applyBorder="1" applyAlignment="1">
      <alignment horizontal="center" vertical="center"/>
    </xf>
    <xf numFmtId="3" fontId="57" fillId="0" borderId="52" xfId="67" applyNumberFormat="1" applyFont="1" applyFill="1" applyBorder="1" applyAlignment="1">
      <alignment horizontal="center" vertical="center"/>
    </xf>
    <xf numFmtId="3" fontId="68" fillId="0" borderId="5" xfId="67" applyNumberFormat="1" applyFont="1" applyFill="1" applyBorder="1" applyAlignment="1">
      <alignment horizontal="center" vertical="center"/>
    </xf>
    <xf numFmtId="0" fontId="57" fillId="0" borderId="52" xfId="67" applyFont="1" applyFill="1" applyBorder="1" applyAlignment="1">
      <alignment horizontal="center" vertical="center"/>
    </xf>
    <xf numFmtId="0" fontId="68" fillId="0" borderId="5" xfId="67" applyFont="1" applyFill="1" applyBorder="1" applyAlignment="1">
      <alignment horizontal="center" vertical="center"/>
    </xf>
    <xf numFmtId="0" fontId="61" fillId="0" borderId="0" xfId="67" applyFont="1" applyFill="1" applyBorder="1" applyAlignment="1">
      <alignment vertical="center"/>
    </xf>
    <xf numFmtId="1" fontId="7" fillId="0" borderId="54" xfId="67" applyNumberFormat="1" applyFont="1" applyFill="1" applyBorder="1" applyAlignment="1">
      <alignment horizontal="center" vertical="center"/>
    </xf>
    <xf numFmtId="10" fontId="36" fillId="0" borderId="52" xfId="67" applyNumberFormat="1" applyFont="1" applyFill="1" applyBorder="1" applyAlignment="1">
      <alignment vertical="center"/>
    </xf>
    <xf numFmtId="10" fontId="36" fillId="0" borderId="55" xfId="67" applyNumberFormat="1" applyFont="1" applyFill="1" applyBorder="1" applyAlignment="1">
      <alignment vertical="center"/>
    </xf>
    <xf numFmtId="3" fontId="36" fillId="0" borderId="56" xfId="67" applyNumberFormat="1" applyFont="1" applyFill="1" applyBorder="1" applyAlignment="1">
      <alignment vertical="center"/>
    </xf>
    <xf numFmtId="0" fontId="7" fillId="0" borderId="57" xfId="67" applyFont="1" applyFill="1" applyBorder="1" applyAlignment="1">
      <alignment vertical="center"/>
    </xf>
    <xf numFmtId="0" fontId="7" fillId="0" borderId="58" xfId="67" applyFont="1" applyFill="1" applyBorder="1" applyAlignment="1">
      <alignment vertical="center"/>
    </xf>
    <xf numFmtId="3" fontId="36" fillId="0" borderId="52" xfId="67" applyNumberFormat="1" applyFont="1" applyFill="1" applyBorder="1" applyAlignment="1">
      <alignment vertical="center"/>
    </xf>
    <xf numFmtId="3" fontId="36" fillId="0" borderId="55" xfId="67" applyNumberFormat="1" applyFont="1" applyFill="1" applyBorder="1" applyAlignment="1">
      <alignment vertical="center"/>
    </xf>
    <xf numFmtId="3" fontId="61" fillId="0" borderId="58" xfId="67" applyNumberFormat="1" applyFont="1" applyFill="1" applyBorder="1" applyAlignment="1">
      <alignment horizontal="center" vertical="center"/>
    </xf>
    <xf numFmtId="3" fontId="38" fillId="0" borderId="52" xfId="67" applyNumberFormat="1" applyFont="1" applyFill="1" applyBorder="1" applyAlignment="1">
      <alignment vertical="center"/>
    </xf>
    <xf numFmtId="3" fontId="38" fillId="0" borderId="55" xfId="67" applyNumberFormat="1" applyFont="1" applyFill="1" applyBorder="1" applyAlignment="1">
      <alignment vertical="center"/>
    </xf>
    <xf numFmtId="3" fontId="38" fillId="0" borderId="56" xfId="67" applyNumberFormat="1" applyFont="1" applyFill="1" applyBorder="1" applyAlignment="1">
      <alignment vertical="center"/>
    </xf>
    <xf numFmtId="167" fontId="63" fillId="0" borderId="58" xfId="67" applyNumberFormat="1" applyFont="1" applyFill="1" applyBorder="1" applyAlignment="1">
      <alignment horizontal="center" vertical="center"/>
    </xf>
    <xf numFmtId="168" fontId="36" fillId="0" borderId="52" xfId="67" applyNumberFormat="1" applyFont="1" applyFill="1" applyBorder="1" applyAlignment="1">
      <alignment horizontal="center" vertical="center"/>
    </xf>
    <xf numFmtId="168" fontId="36" fillId="0" borderId="55" xfId="67" applyNumberFormat="1" applyFont="1" applyFill="1" applyBorder="1" applyAlignment="1">
      <alignment horizontal="center" vertical="center"/>
    </xf>
    <xf numFmtId="169" fontId="38" fillId="0" borderId="52" xfId="67" applyNumberFormat="1" applyFont="1" applyFill="1" applyBorder="1" applyAlignment="1">
      <alignment vertical="center"/>
    </xf>
    <xf numFmtId="169" fontId="38" fillId="0" borderId="55" xfId="67" applyNumberFormat="1" applyFont="1" applyFill="1" applyBorder="1" applyAlignment="1">
      <alignment vertical="center"/>
    </xf>
    <xf numFmtId="170" fontId="38" fillId="0" borderId="52" xfId="67" applyNumberFormat="1" applyFont="1" applyFill="1" applyBorder="1" applyAlignment="1">
      <alignment vertical="center"/>
    </xf>
    <xf numFmtId="170" fontId="38" fillId="0" borderId="55" xfId="67" applyNumberFormat="1" applyFont="1" applyFill="1" applyBorder="1" applyAlignment="1">
      <alignment vertical="center"/>
    </xf>
    <xf numFmtId="170" fontId="38" fillId="0" borderId="56" xfId="67" applyNumberFormat="1" applyFont="1" applyFill="1" applyBorder="1" applyAlignment="1">
      <alignment vertical="center"/>
    </xf>
    <xf numFmtId="0" fontId="7" fillId="0" borderId="59" xfId="67" applyFont="1" applyFill="1" applyBorder="1" applyAlignment="1">
      <alignment vertical="center"/>
    </xf>
    <xf numFmtId="0" fontId="7" fillId="25" borderId="0" xfId="67" applyFont="1" applyFill="1" applyAlignment="1">
      <alignment vertical="center"/>
    </xf>
    <xf numFmtId="49" fontId="0" fillId="0" borderId="51" xfId="0" applyNumberFormat="1" applyFill="1" applyBorder="1" applyAlignment="1">
      <alignment horizontal="center" vertical="center" wrapText="1"/>
    </xf>
    <xf numFmtId="0" fontId="42" fillId="0" borderId="1" xfId="2" applyFont="1" applyFill="1" applyBorder="1" applyAlignment="1">
      <alignment horizontal="center" vertical="center" wrapText="1"/>
    </xf>
    <xf numFmtId="0" fontId="12" fillId="0" borderId="0" xfId="2" applyFont="1" applyAlignment="1">
      <alignment horizontal="right"/>
    </xf>
    <xf numFmtId="0" fontId="15" fillId="0" borderId="0" xfId="1" applyFont="1"/>
    <xf numFmtId="0" fontId="11" fillId="0" borderId="0" xfId="2" applyFont="1"/>
    <xf numFmtId="0" fontId="11" fillId="0" borderId="0" xfId="2" applyFont="1" applyFill="1"/>
    <xf numFmtId="0" fontId="49" fillId="0" borderId="0" xfId="2" applyFont="1" applyFill="1" applyAlignment="1">
      <alignment horizontal="center"/>
    </xf>
    <xf numFmtId="0" fontId="42" fillId="0" borderId="0" xfId="0" applyFont="1" applyFill="1" applyAlignment="1">
      <alignment vertical="center"/>
    </xf>
    <xf numFmtId="0" fontId="11" fillId="0" borderId="0" xfId="2" applyFont="1" applyFill="1" applyAlignment="1">
      <alignment horizontal="center" vertical="center"/>
    </xf>
    <xf numFmtId="4" fontId="11" fillId="0" borderId="6" xfId="2"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1" fontId="7" fillId="0" borderId="60" xfId="49" applyNumberFormat="1" applyFont="1" applyBorder="1" applyAlignment="1">
      <alignment horizontal="center" vertical="center" wrapText="1"/>
    </xf>
    <xf numFmtId="0" fontId="69" fillId="0" borderId="0" xfId="1" applyFont="1" applyAlignment="1">
      <alignment horizontal="left"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70" fillId="0" borderId="0" xfId="2" applyFont="1" applyFill="1" applyAlignment="1">
      <alignment vertical="center"/>
    </xf>
    <xf numFmtId="0" fontId="65" fillId="0" borderId="0" xfId="0" applyFont="1"/>
    <xf numFmtId="0" fontId="49" fillId="0" borderId="0" xfId="1" applyFont="1" applyAlignment="1">
      <alignment vertical="center"/>
    </xf>
    <xf numFmtId="0" fontId="15" fillId="0" borderId="0" xfId="1" applyFont="1" applyFill="1"/>
    <xf numFmtId="0" fontId="40" fillId="0" borderId="0" xfId="49" applyFont="1"/>
    <xf numFmtId="0" fontId="12" fillId="0" borderId="0" xfId="1" applyFont="1" applyFill="1" applyBorder="1" applyAlignment="1">
      <alignment vertical="center"/>
    </xf>
    <xf numFmtId="0" fontId="12" fillId="0" borderId="0" xfId="2" applyFont="1" applyFill="1" applyAlignment="1"/>
    <xf numFmtId="0" fontId="36" fillId="0" borderId="60" xfId="49" applyFont="1" applyBorder="1" applyAlignment="1">
      <alignment horizontal="center" vertical="center" wrapText="1"/>
    </xf>
    <xf numFmtId="4" fontId="42" fillId="0" borderId="6" xfId="2"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1" fillId="0" borderId="0" xfId="2" applyFont="1" applyFill="1" applyAlignment="1">
      <alignment horizontal="left"/>
    </xf>
    <xf numFmtId="0" fontId="49" fillId="0" borderId="0" xfId="2" applyFont="1" applyFill="1" applyAlignment="1">
      <alignment horizontal="left"/>
    </xf>
    <xf numFmtId="0" fontId="49" fillId="0" borderId="0" xfId="1" applyFont="1" applyAlignment="1">
      <alignment horizontal="left" vertical="center"/>
    </xf>
    <xf numFmtId="0" fontId="12" fillId="0" borderId="0" xfId="1" applyFont="1" applyFill="1" applyBorder="1" applyAlignment="1">
      <alignment horizontal="left" vertical="center"/>
    </xf>
    <xf numFmtId="2" fontId="50" fillId="0" borderId="0" xfId="2" applyNumberFormat="1" applyFont="1" applyFill="1" applyAlignment="1">
      <alignment horizontal="left" vertical="top" wrapText="1"/>
    </xf>
    <xf numFmtId="0" fontId="40" fillId="0" borderId="0" xfId="2" applyFont="1" applyFill="1" applyAlignment="1">
      <alignment horizontal="left"/>
    </xf>
    <xf numFmtId="0" fontId="40" fillId="0" borderId="30" xfId="2" applyFont="1" applyFill="1" applyBorder="1" applyAlignment="1">
      <alignment horizontal="left" vertical="center" wrapText="1"/>
    </xf>
    <xf numFmtId="0" fontId="40" fillId="0" borderId="30" xfId="2" applyFont="1" applyFill="1" applyBorder="1" applyAlignment="1">
      <alignment horizontal="left" vertical="center"/>
    </xf>
    <xf numFmtId="0" fontId="40" fillId="0" borderId="31" xfId="2" applyFont="1" applyFill="1" applyBorder="1" applyAlignment="1">
      <alignment horizontal="left" vertical="center"/>
    </xf>
    <xf numFmtId="0" fontId="40" fillId="0" borderId="31" xfId="2" applyFont="1" applyFill="1" applyBorder="1" applyAlignment="1">
      <alignment horizontal="left"/>
    </xf>
    <xf numFmtId="0" fontId="40" fillId="0" borderId="33"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0" xfId="2" applyFont="1" applyFill="1" applyBorder="1" applyAlignment="1">
      <alignment horizontal="left" vertical="center"/>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10" fontId="40" fillId="0" borderId="33" xfId="106" applyNumberFormat="1" applyFont="1" applyFill="1" applyBorder="1" applyAlignment="1">
      <alignment horizontal="left" vertical="center" wrapText="1"/>
    </xf>
    <xf numFmtId="2" fontId="41" fillId="0" borderId="33" xfId="2" applyNumberFormat="1" applyFont="1" applyFill="1" applyBorder="1" applyAlignment="1">
      <alignment horizontal="left" vertical="center" wrapText="1"/>
    </xf>
    <xf numFmtId="14" fontId="36" fillId="0" borderId="60" xfId="49" applyNumberFormat="1" applyFont="1" applyBorder="1" applyAlignment="1">
      <alignment horizontal="center" vertical="center" wrapText="1"/>
    </xf>
    <xf numFmtId="0" fontId="42" fillId="0" borderId="60" xfId="2" applyNumberFormat="1" applyFont="1" applyBorder="1" applyAlignment="1">
      <alignment horizontal="center" vertical="top" wrapText="1" shrinkToFit="1"/>
    </xf>
    <xf numFmtId="0" fontId="42" fillId="0" borderId="60" xfId="2" applyFont="1" applyBorder="1" applyAlignment="1">
      <alignment horizontal="left" vertical="top" wrapText="1" shrinkToFit="1"/>
    </xf>
    <xf numFmtId="14" fontId="11" fillId="0" borderId="60" xfId="2" applyNumberFormat="1" applyFont="1" applyFill="1" applyBorder="1" applyAlignment="1">
      <alignment horizontal="center" vertical="center" wrapText="1" shrinkToFit="1"/>
    </xf>
    <xf numFmtId="0" fontId="11" fillId="27" borderId="65" xfId="0" applyFont="1" applyFill="1" applyBorder="1" applyAlignment="1">
      <alignment horizontal="left" vertical="center" wrapText="1" shrinkToFit="1"/>
    </xf>
    <xf numFmtId="0" fontId="42" fillId="0" borderId="65" xfId="2" applyNumberFormat="1" applyFont="1" applyBorder="1" applyAlignment="1">
      <alignment horizontal="center" vertical="top" wrapText="1" shrinkToFit="1"/>
    </xf>
    <xf numFmtId="0" fontId="11" fillId="0" borderId="65" xfId="2" applyFont="1" applyBorder="1" applyAlignment="1">
      <alignment horizontal="left" vertical="top" wrapText="1" shrinkToFit="1"/>
    </xf>
    <xf numFmtId="14" fontId="45" fillId="27" borderId="65" xfId="0" applyNumberFormat="1" applyFont="1" applyFill="1" applyBorder="1" applyAlignment="1">
      <alignment horizontal="center" vertical="center" wrapText="1"/>
    </xf>
    <xf numFmtId="14" fontId="42" fillId="0" borderId="65" xfId="2" applyNumberFormat="1" applyFont="1" applyBorder="1" applyAlignment="1">
      <alignment horizontal="center" vertical="top" wrapText="1" shrinkToFit="1"/>
    </xf>
    <xf numFmtId="0" fontId="42" fillId="0" borderId="65" xfId="2" applyFont="1" applyBorder="1" applyAlignment="1">
      <alignment horizontal="left" vertical="top" wrapText="1" shrinkToFit="1"/>
    </xf>
    <xf numFmtId="0" fontId="11" fillId="0" borderId="65" xfId="2" applyFont="1" applyFill="1" applyBorder="1" applyAlignment="1">
      <alignment horizontal="left" vertical="top" wrapText="1" shrinkToFit="1"/>
    </xf>
    <xf numFmtId="14" fontId="45" fillId="0" borderId="65" xfId="0"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65" xfId="2" applyFont="1" applyFill="1" applyBorder="1" applyAlignment="1">
      <alignment horizontal="center" vertical="center" textRotation="90" wrapText="1"/>
    </xf>
    <xf numFmtId="0" fontId="42" fillId="0" borderId="65" xfId="2" applyFont="1" applyFill="1" applyBorder="1" applyAlignment="1">
      <alignment horizontal="center" vertical="center" wrapText="1"/>
    </xf>
    <xf numFmtId="49" fontId="42" fillId="0" borderId="65" xfId="2" applyNumberFormat="1" applyFont="1" applyFill="1" applyBorder="1" applyAlignment="1">
      <alignment horizontal="center" vertical="center" wrapText="1"/>
    </xf>
    <xf numFmtId="0" fontId="42" fillId="0" borderId="65" xfId="2" applyFont="1" applyFill="1" applyBorder="1" applyAlignment="1">
      <alignment horizontal="left" vertical="center" wrapText="1"/>
    </xf>
    <xf numFmtId="173" fontId="42" fillId="0" borderId="65" xfId="2" applyNumberFormat="1" applyFont="1" applyFill="1" applyBorder="1" applyAlignment="1">
      <alignment horizontal="center" vertical="center" wrapText="1"/>
    </xf>
    <xf numFmtId="49" fontId="11" fillId="0" borderId="65" xfId="2" applyNumberFormat="1" applyFont="1" applyFill="1" applyBorder="1" applyAlignment="1">
      <alignment horizontal="center" vertical="center" wrapText="1"/>
    </xf>
    <xf numFmtId="0" fontId="11" fillId="0" borderId="65" xfId="2" applyFont="1" applyFill="1" applyBorder="1" applyAlignment="1">
      <alignment horizontal="left" vertical="center" wrapText="1"/>
    </xf>
    <xf numFmtId="173" fontId="11" fillId="0" borderId="65"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0" fontId="11" fillId="0" borderId="65" xfId="45" applyFont="1" applyFill="1" applyBorder="1" applyAlignment="1">
      <alignment horizontal="left" vertical="center" wrapText="1"/>
    </xf>
    <xf numFmtId="173" fontId="11" fillId="0" borderId="65" xfId="45" applyNumberFormat="1" applyFont="1" applyFill="1" applyBorder="1" applyAlignment="1">
      <alignment horizontal="center" vertical="center" wrapText="1"/>
    </xf>
    <xf numFmtId="0" fontId="42" fillId="0" borderId="65" xfId="45" applyFont="1" applyFill="1" applyBorder="1" applyAlignment="1">
      <alignment horizontal="left" vertical="center" wrapText="1"/>
    </xf>
    <xf numFmtId="173" fontId="42" fillId="0" borderId="65"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3" fontId="11" fillId="0" borderId="2" xfId="45" applyNumberFormat="1" applyFont="1" applyFill="1" applyBorder="1" applyAlignment="1">
      <alignment horizontal="center" vertical="center" wrapText="1"/>
    </xf>
    <xf numFmtId="14" fontId="11" fillId="27" borderId="66" xfId="2" applyNumberFormat="1" applyFont="1" applyFill="1" applyBorder="1" applyAlignment="1">
      <alignment horizontal="center" vertical="center" wrapText="1" shrinkToFit="1"/>
    </xf>
    <xf numFmtId="14" fontId="45" fillId="27" borderId="66" xfId="3" applyNumberFormat="1" applyFont="1" applyFill="1" applyBorder="1" applyAlignment="1">
      <alignment horizontal="center" vertical="center" wrapText="1"/>
    </xf>
    <xf numFmtId="0" fontId="45" fillId="27" borderId="66" xfId="3"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70" fillId="0" borderId="0" xfId="1" applyFont="1" applyAlignment="1">
      <alignment horizontal="center" vertical="center" wrapText="1"/>
    </xf>
    <xf numFmtId="0" fontId="42" fillId="0" borderId="0" xfId="0" applyFont="1" applyFill="1" applyAlignment="1">
      <alignment horizontal="right" vertical="center"/>
    </xf>
    <xf numFmtId="0" fontId="5" fillId="0" borderId="0" xfId="1" applyFont="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56" fillId="0" borderId="0" xfId="1" applyFont="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9" fillId="0" borderId="0" xfId="1" applyFont="1" applyAlignment="1">
      <alignment horizontal="center" vertical="center"/>
    </xf>
    <xf numFmtId="0" fontId="71" fillId="0" borderId="0" xfId="1" applyFont="1" applyAlignment="1">
      <alignment horizontal="center" vertical="center"/>
    </xf>
    <xf numFmtId="0" fontId="12"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45"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49" fontId="11" fillId="0" borderId="0" xfId="62" applyNumberFormat="1" applyFont="1" applyBorder="1" applyAlignment="1">
      <alignment horizontal="left" vertical="top"/>
    </xf>
    <xf numFmtId="0" fontId="42" fillId="0" borderId="45"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9" xfId="62" applyFont="1" applyFill="1" applyBorder="1" applyAlignment="1">
      <alignment horizontal="center" vertical="center" wrapText="1"/>
    </xf>
    <xf numFmtId="0" fontId="42" fillId="0" borderId="50"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45"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6" xfId="62" applyFont="1" applyBorder="1" applyAlignment="1">
      <alignment horizontal="center" vertical="center" wrapText="1"/>
    </xf>
    <xf numFmtId="0" fontId="42" fillId="0" borderId="47" xfId="62" applyFont="1" applyBorder="1" applyAlignment="1">
      <alignment horizontal="center" vertical="center" wrapText="1"/>
    </xf>
    <xf numFmtId="0" fontId="42" fillId="0" borderId="48"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62" applyFont="1" applyFill="1" applyAlignment="1">
      <alignment horizontal="center" vertical="center"/>
    </xf>
    <xf numFmtId="0" fontId="57" fillId="0" borderId="46" xfId="67" applyFont="1" applyFill="1" applyBorder="1" applyAlignment="1">
      <alignment horizontal="center" vertical="center"/>
    </xf>
    <xf numFmtId="0" fontId="57" fillId="0" borderId="48" xfId="67" applyFont="1" applyFill="1" applyBorder="1" applyAlignment="1">
      <alignment horizontal="center" vertical="center"/>
    </xf>
    <xf numFmtId="0" fontId="57" fillId="0" borderId="47" xfId="67" applyFont="1" applyFill="1" applyBorder="1" applyAlignment="1">
      <alignment horizontal="center" vertical="center"/>
    </xf>
    <xf numFmtId="0" fontId="7" fillId="0" borderId="0" xfId="62" applyFont="1" applyFill="1" applyBorder="1" applyAlignment="1">
      <alignment horizontal="left" vertical="center" wrapText="1"/>
    </xf>
    <xf numFmtId="0" fontId="7" fillId="0" borderId="0" xfId="67" applyFont="1" applyFill="1" applyBorder="1" applyAlignment="1">
      <alignment horizontal="left"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2" xfId="2" applyFont="1" applyFill="1" applyBorder="1" applyAlignment="1">
      <alignment horizontal="center" vertical="center"/>
    </xf>
    <xf numFmtId="0" fontId="42" fillId="0" borderId="52" xfId="2" applyNumberFormat="1"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2" xfId="0"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65"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52" applyFont="1" applyFill="1" applyBorder="1" applyAlignment="1">
      <alignment horizontal="center" vertical="center"/>
    </xf>
    <xf numFmtId="0" fontId="42" fillId="0" borderId="48" xfId="52" applyFont="1" applyFill="1" applyBorder="1" applyAlignment="1">
      <alignment horizontal="center" vertical="center"/>
    </xf>
    <xf numFmtId="0" fontId="42" fillId="0" borderId="65"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65" xfId="2" applyFont="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10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5"/>
    <cellStyle name="Ввод  2 3" xfId="92"/>
    <cellStyle name="Ввод  2 4" xfId="84"/>
    <cellStyle name="Ввод  2 5" xfId="95"/>
    <cellStyle name="Ввод  2 6" xfId="76"/>
    <cellStyle name="Вывод 2" xfId="30"/>
    <cellStyle name="Вывод 2 2" xfId="86"/>
    <cellStyle name="Вывод 2 3" xfId="91"/>
    <cellStyle name="Вывод 2 4" xfId="88"/>
    <cellStyle name="Вывод 2 5" xfId="96"/>
    <cellStyle name="Вывод 2 6" xfId="77"/>
    <cellStyle name="Вычисление 2" xfId="31"/>
    <cellStyle name="Вычисление 2 2" xfId="87"/>
    <cellStyle name="Вычисление 2 3" xfId="82"/>
    <cellStyle name="Вычисление 2 4" xfId="89"/>
    <cellStyle name="Вычисление 2 5" xfId="97"/>
    <cellStyle name="Вычисление 2 6" xfId="78"/>
    <cellStyle name="Заголовок 1 2" xfId="32"/>
    <cellStyle name="Заголовок 2 2" xfId="33"/>
    <cellStyle name="Заголовок 3 2" xfId="34"/>
    <cellStyle name="Заголовок 4 2" xfId="35"/>
    <cellStyle name="Итог 2" xfId="36"/>
    <cellStyle name="Итог 2 2" xfId="90"/>
    <cellStyle name="Итог 2 3" xfId="81"/>
    <cellStyle name="Итог 2 4" xfId="94"/>
    <cellStyle name="Итог 2 5" xfId="98"/>
    <cellStyle name="Итог 2 6" xfId="79"/>
    <cellStyle name="Контрольная ячейка 2" xfId="37"/>
    <cellStyle name="Название 2" xfId="38"/>
    <cellStyle name="Нейтральный 2" xfId="39"/>
    <cellStyle name="Обычный" xfId="0" builtinId="0"/>
    <cellStyle name="Обычный 12 2" xfId="40"/>
    <cellStyle name="Обычный 19" xfId="108"/>
    <cellStyle name="Обычный 2" xfId="3"/>
    <cellStyle name="Обычный 2 2" xfId="62"/>
    <cellStyle name="Обычный 2 2 2" xfId="71"/>
    <cellStyle name="Обычный 2 3" xfId="72"/>
    <cellStyle name="Обычный 2 3 2" xfId="101"/>
    <cellStyle name="Обычный 2 4" xfId="83"/>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3"/>
    <cellStyle name="Примечание 2 3" xfId="99"/>
    <cellStyle name="Примечание 2 4" xfId="80"/>
    <cellStyle name="Процентный" xfId="106" builtinId="5"/>
    <cellStyle name="Процентный 2" xfId="64"/>
    <cellStyle name="Процентный 2 2" xfId="73"/>
    <cellStyle name="Процентный 3" xfId="65"/>
    <cellStyle name="Процентный 4" xfId="68"/>
    <cellStyle name="Процентный 4 2" xfId="100"/>
    <cellStyle name="Связанная ячейка 2" xfId="56"/>
    <cellStyle name="Стиль 1" xfId="66"/>
    <cellStyle name="Текст предупреждения 2" xfId="57"/>
    <cellStyle name="Финансовый 2" xfId="58"/>
    <cellStyle name="Финансовый 2 2" xfId="102"/>
    <cellStyle name="Финансовый 2 2 2" xfId="104"/>
    <cellStyle name="Финансовый 2 2 2 2 2" xfId="59"/>
    <cellStyle name="Финансовый 2 3" xfId="103"/>
    <cellStyle name="Финансовый 2 4" xfId="74"/>
    <cellStyle name="Финансовый 3" xfId="60"/>
    <cellStyle name="Финансовый 3 2" xfId="70"/>
    <cellStyle name="Финансовый 3 2 2" xfId="105"/>
    <cellStyle name="Финансовый 5" xfId="107"/>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32094480"/>
        <c:axId val="332094872"/>
      </c:lineChart>
      <c:catAx>
        <c:axId val="332094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094872"/>
        <c:crosses val="autoZero"/>
        <c:auto val="1"/>
        <c:lblAlgn val="ctr"/>
        <c:lblOffset val="100"/>
        <c:noMultiLvlLbl val="0"/>
      </c:catAx>
      <c:valAx>
        <c:axId val="332094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2094480"/>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28</xdr:row>
      <xdr:rowOff>152400</xdr:rowOff>
    </xdr:from>
    <xdr:to>
      <xdr:col>9</xdr:col>
      <xdr:colOff>1120140</xdr:colOff>
      <xdr:row>40</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352" t="s">
        <v>425</v>
      </c>
      <c r="B5" s="352"/>
      <c r="C5" s="267" t="s">
        <v>579</v>
      </c>
      <c r="D5" s="123"/>
      <c r="E5" s="123"/>
      <c r="F5" s="123"/>
      <c r="G5" s="123"/>
      <c r="H5" s="123"/>
      <c r="I5" s="123"/>
      <c r="J5" s="123"/>
    </row>
    <row r="6" spans="1:22" s="10" customFormat="1" ht="18.75" x14ac:dyDescent="0.3">
      <c r="A6" s="15"/>
      <c r="F6" s="14"/>
      <c r="G6" s="14"/>
      <c r="H6" s="13"/>
    </row>
    <row r="7" spans="1:22" s="10" customFormat="1" ht="18.75" x14ac:dyDescent="0.2">
      <c r="A7" s="353" t="s">
        <v>7</v>
      </c>
      <c r="B7" s="353"/>
      <c r="C7" s="35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56" t="s">
        <v>546</v>
      </c>
      <c r="B9" s="356"/>
      <c r="C9" s="356"/>
      <c r="D9" s="6"/>
      <c r="E9" s="6"/>
      <c r="F9" s="6"/>
      <c r="G9" s="6"/>
      <c r="H9" s="6"/>
      <c r="I9" s="11"/>
      <c r="J9" s="11"/>
      <c r="K9" s="11"/>
      <c r="L9" s="11"/>
      <c r="M9" s="11"/>
      <c r="N9" s="11"/>
      <c r="O9" s="11"/>
      <c r="P9" s="11"/>
      <c r="Q9" s="11"/>
      <c r="R9" s="11"/>
      <c r="S9" s="11"/>
      <c r="T9" s="11"/>
      <c r="U9" s="11"/>
      <c r="V9" s="11"/>
    </row>
    <row r="10" spans="1:22" s="10" customFormat="1" ht="18.75" x14ac:dyDescent="0.2">
      <c r="A10" s="348" t="s">
        <v>6</v>
      </c>
      <c r="B10" s="348"/>
      <c r="C10" s="348"/>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54" t="s">
        <v>547</v>
      </c>
      <c r="B12" s="354"/>
      <c r="C12" s="354"/>
      <c r="D12" s="6"/>
      <c r="E12" s="6"/>
      <c r="F12" s="6"/>
      <c r="G12" s="6"/>
      <c r="H12" s="6"/>
      <c r="I12" s="11"/>
      <c r="J12" s="11"/>
      <c r="K12" s="11"/>
      <c r="L12" s="11"/>
      <c r="M12" s="11"/>
      <c r="N12" s="11"/>
      <c r="O12" s="11"/>
      <c r="P12" s="11"/>
      <c r="Q12" s="11"/>
      <c r="R12" s="11"/>
      <c r="S12" s="11"/>
      <c r="T12" s="11"/>
      <c r="U12" s="11"/>
      <c r="V12" s="11"/>
    </row>
    <row r="13" spans="1:22" s="10" customFormat="1" ht="18.75" x14ac:dyDescent="0.2">
      <c r="A13" s="355" t="s">
        <v>5</v>
      </c>
      <c r="B13" s="355"/>
      <c r="C13" s="35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74"/>
      <c r="B14" s="274"/>
      <c r="C14" s="274"/>
      <c r="D14" s="8"/>
      <c r="E14" s="8"/>
      <c r="F14" s="8"/>
      <c r="G14" s="8"/>
      <c r="H14" s="8"/>
      <c r="I14" s="8"/>
      <c r="J14" s="8"/>
      <c r="K14" s="8"/>
      <c r="L14" s="8"/>
      <c r="M14" s="8"/>
      <c r="N14" s="8"/>
      <c r="O14" s="8"/>
      <c r="P14" s="8"/>
      <c r="Q14" s="8"/>
      <c r="R14" s="8"/>
      <c r="S14" s="8"/>
      <c r="T14" s="8"/>
      <c r="U14" s="8"/>
      <c r="V14" s="8"/>
    </row>
    <row r="15" spans="1:22" s="2" customFormat="1" ht="75.75" customHeight="1" x14ac:dyDescent="0.2">
      <c r="A15" s="351" t="s">
        <v>554</v>
      </c>
      <c r="B15" s="351"/>
      <c r="C15" s="351"/>
      <c r="D15" s="6"/>
      <c r="E15" s="6"/>
      <c r="F15" s="6"/>
      <c r="G15" s="6"/>
      <c r="H15" s="6"/>
      <c r="I15" s="6"/>
      <c r="J15" s="6"/>
      <c r="K15" s="6"/>
      <c r="L15" s="6"/>
      <c r="M15" s="6"/>
      <c r="N15" s="6"/>
      <c r="O15" s="6"/>
      <c r="P15" s="6"/>
      <c r="Q15" s="6"/>
      <c r="R15" s="6"/>
      <c r="S15" s="6"/>
      <c r="T15" s="6"/>
      <c r="U15" s="6"/>
      <c r="V15" s="6"/>
    </row>
    <row r="16" spans="1:22" s="2" customFormat="1" ht="15" customHeight="1" x14ac:dyDescent="0.2">
      <c r="A16" s="348" t="s">
        <v>4</v>
      </c>
      <c r="B16" s="348"/>
      <c r="C16" s="34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49" t="s">
        <v>382</v>
      </c>
      <c r="B18" s="350"/>
      <c r="C18" s="35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3</v>
      </c>
      <c r="B20" s="35" t="s">
        <v>64</v>
      </c>
      <c r="C20" s="34"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62</v>
      </c>
      <c r="B22" s="38" t="s">
        <v>264</v>
      </c>
      <c r="C22" s="34" t="s">
        <v>574</v>
      </c>
      <c r="D22" s="27"/>
      <c r="E22" s="27"/>
      <c r="F22" s="27"/>
      <c r="G22" s="27"/>
      <c r="H22" s="27"/>
      <c r="I22" s="26"/>
      <c r="J22" s="26"/>
      <c r="K22" s="26"/>
      <c r="L22" s="26"/>
      <c r="M22" s="26"/>
      <c r="N22" s="26"/>
      <c r="O22" s="26"/>
      <c r="P22" s="26"/>
      <c r="Q22" s="26"/>
      <c r="R22" s="26"/>
      <c r="S22" s="26"/>
      <c r="T22" s="25"/>
      <c r="U22" s="25"/>
      <c r="V22" s="25"/>
    </row>
    <row r="23" spans="1:22" s="2" customFormat="1" ht="101.25" customHeight="1" x14ac:dyDescent="0.2">
      <c r="A23" s="22" t="s">
        <v>61</v>
      </c>
      <c r="B23" s="33" t="s">
        <v>577</v>
      </c>
      <c r="C23" s="34" t="s">
        <v>595</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45"/>
      <c r="B24" s="346"/>
      <c r="C24" s="347"/>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60</v>
      </c>
      <c r="B25" s="122" t="s">
        <v>331</v>
      </c>
      <c r="C25" s="34" t="s">
        <v>399</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59</v>
      </c>
      <c r="B26" s="122" t="s">
        <v>72</v>
      </c>
      <c r="C26" s="34" t="s">
        <v>400</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57</v>
      </c>
      <c r="B27" s="122" t="s">
        <v>71</v>
      </c>
      <c r="C27" s="34" t="s">
        <v>433</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56</v>
      </c>
      <c r="B28" s="122" t="s">
        <v>332</v>
      </c>
      <c r="C28" s="34" t="s">
        <v>550</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54</v>
      </c>
      <c r="B29" s="122" t="s">
        <v>333</v>
      </c>
      <c r="C29" s="34" t="s">
        <v>550</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52</v>
      </c>
      <c r="B30" s="122" t="s">
        <v>334</v>
      </c>
      <c r="C30" s="34" t="s">
        <v>550</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70</v>
      </c>
      <c r="B31" s="37" t="s">
        <v>335</v>
      </c>
      <c r="C31" s="34" t="s">
        <v>542</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68</v>
      </c>
      <c r="B32" s="37" t="s">
        <v>336</v>
      </c>
      <c r="C32" s="34" t="s">
        <v>550</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67</v>
      </c>
      <c r="B33" s="37" t="s">
        <v>337</v>
      </c>
      <c r="C33" s="34" t="s">
        <v>575</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351</v>
      </c>
      <c r="B34" s="37" t="s">
        <v>338</v>
      </c>
      <c r="C34" s="34" t="s">
        <v>542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341</v>
      </c>
      <c r="B35" s="37" t="s">
        <v>69</v>
      </c>
      <c r="C35" s="34" t="s">
        <v>550</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352</v>
      </c>
      <c r="B36" s="37" t="s">
        <v>339</v>
      </c>
      <c r="C36" s="34" t="s">
        <v>576</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342</v>
      </c>
      <c r="B37" s="37" t="s">
        <v>340</v>
      </c>
      <c r="C37" s="34" t="s">
        <v>576</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353</v>
      </c>
      <c r="B38" s="37" t="s">
        <v>202</v>
      </c>
      <c r="C38" s="34" t="s">
        <v>576</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45"/>
      <c r="B39" s="346"/>
      <c r="C39" s="347"/>
      <c r="D39" s="21"/>
      <c r="E39" s="21"/>
      <c r="F39" s="21"/>
      <c r="G39" s="21"/>
      <c r="H39" s="21"/>
      <c r="I39" s="21"/>
      <c r="J39" s="21"/>
      <c r="K39" s="21"/>
      <c r="L39" s="21"/>
      <c r="M39" s="21"/>
      <c r="N39" s="21"/>
      <c r="O39" s="21"/>
      <c r="P39" s="21"/>
      <c r="Q39" s="21"/>
      <c r="R39" s="21"/>
      <c r="S39" s="21"/>
      <c r="T39" s="21"/>
      <c r="U39" s="21"/>
      <c r="V39" s="21"/>
    </row>
    <row r="40" spans="1:22" ht="63" x14ac:dyDescent="0.25">
      <c r="A40" s="22" t="s">
        <v>343</v>
      </c>
      <c r="B40" s="37" t="s">
        <v>395</v>
      </c>
      <c r="C40" s="34" t="s">
        <v>564</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354</v>
      </c>
      <c r="B41" s="37" t="s">
        <v>377</v>
      </c>
      <c r="C41" s="34" t="s">
        <v>434</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344</v>
      </c>
      <c r="B42" s="37" t="s">
        <v>392</v>
      </c>
      <c r="C42" s="34" t="s">
        <v>434</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357</v>
      </c>
      <c r="B43" s="37" t="s">
        <v>358</v>
      </c>
      <c r="C43" s="34" t="s">
        <v>431</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345</v>
      </c>
      <c r="B44" s="37" t="s">
        <v>383</v>
      </c>
      <c r="C44" s="34" t="s">
        <v>435</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378</v>
      </c>
      <c r="B45" s="37" t="s">
        <v>384</v>
      </c>
      <c r="C45" s="34" t="s">
        <v>430</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346</v>
      </c>
      <c r="B46" s="37" t="s">
        <v>385</v>
      </c>
      <c r="C46" s="34" t="s">
        <v>436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45"/>
      <c r="B47" s="346"/>
      <c r="C47" s="347"/>
      <c r="D47" s="21"/>
      <c r="E47" s="21"/>
      <c r="F47" s="21"/>
      <c r="G47" s="21"/>
      <c r="H47" s="21"/>
      <c r="I47" s="21"/>
      <c r="J47" s="21"/>
      <c r="K47" s="21"/>
      <c r="L47" s="21"/>
      <c r="M47" s="21"/>
      <c r="N47" s="21"/>
      <c r="O47" s="21"/>
      <c r="P47" s="21"/>
      <c r="Q47" s="21"/>
      <c r="R47" s="21"/>
      <c r="S47" s="21"/>
      <c r="T47" s="21"/>
      <c r="U47" s="21"/>
      <c r="V47" s="21"/>
    </row>
    <row r="48" spans="1:22" ht="75" customHeight="1" x14ac:dyDescent="0.25">
      <c r="A48" s="22" t="s">
        <v>379</v>
      </c>
      <c r="B48" s="37" t="s">
        <v>393</v>
      </c>
      <c r="C48" s="34" t="str">
        <f>CONCATENATE(ROUND('6.2. Паспорт фин осв ввод факт'!AB24,2)," млн.руб.")</f>
        <v>529,94 млн.руб.</v>
      </c>
      <c r="D48" s="21" t="s">
        <v>592</v>
      </c>
      <c r="E48" s="21"/>
      <c r="F48" s="21"/>
      <c r="G48" s="21"/>
      <c r="H48" s="21"/>
      <c r="I48" s="21"/>
      <c r="J48" s="21"/>
      <c r="K48" s="21"/>
      <c r="L48" s="21"/>
      <c r="M48" s="21"/>
      <c r="N48" s="21"/>
      <c r="O48" s="21"/>
      <c r="P48" s="21"/>
      <c r="Q48" s="21"/>
      <c r="R48" s="21"/>
      <c r="S48" s="21"/>
      <c r="T48" s="21"/>
      <c r="U48" s="21"/>
      <c r="V48" s="21"/>
    </row>
    <row r="49" spans="1:22" ht="71.25" customHeight="1" x14ac:dyDescent="0.25">
      <c r="A49" s="22" t="s">
        <v>347</v>
      </c>
      <c r="B49" s="37" t="s">
        <v>394</v>
      </c>
      <c r="C49" s="34" t="str">
        <f>CONCATENATE(ROUND('6.2. Паспорт фин осв ввод факт'!AB30,2)," млн.руб.")</f>
        <v>449,11 млн.руб.</v>
      </c>
      <c r="D49" s="21" t="s">
        <v>592</v>
      </c>
      <c r="E49" s="21"/>
      <c r="F49" s="21"/>
      <c r="G49" s="21"/>
      <c r="H49" s="21"/>
      <c r="I49" s="21"/>
      <c r="J49" s="21"/>
      <c r="K49" s="21"/>
      <c r="L49" s="21"/>
      <c r="M49" s="21"/>
      <c r="N49" s="21"/>
      <c r="O49" s="21"/>
      <c r="P49" s="21"/>
      <c r="Q49" s="21"/>
      <c r="R49" s="21"/>
      <c r="S49" s="21"/>
      <c r="T49" s="21"/>
      <c r="U49" s="21"/>
      <c r="V49" s="21"/>
    </row>
    <row r="50" spans="1:22" ht="75.75" hidden="1" customHeight="1" x14ac:dyDescent="0.25">
      <c r="A50" s="22" t="s">
        <v>379</v>
      </c>
      <c r="B50" s="37" t="s">
        <v>393</v>
      </c>
      <c r="C50" s="34" t="str">
        <f>CONCATENATE(ROUND('6.2. Паспорт фин осв ввод'!AG24,2)," млн.руб.")</f>
        <v>260,31 млн.руб.</v>
      </c>
      <c r="D50" s="21" t="s">
        <v>593</v>
      </c>
      <c r="E50" s="21"/>
      <c r="F50" s="21"/>
      <c r="G50" s="21"/>
      <c r="H50" s="21"/>
      <c r="I50" s="21"/>
      <c r="J50" s="21"/>
      <c r="K50" s="21"/>
      <c r="L50" s="21"/>
      <c r="M50" s="21"/>
      <c r="N50" s="21"/>
      <c r="O50" s="21"/>
      <c r="P50" s="21"/>
      <c r="Q50" s="21"/>
      <c r="R50" s="21"/>
      <c r="S50" s="21"/>
      <c r="T50" s="21"/>
      <c r="U50" s="21"/>
      <c r="V50" s="21"/>
    </row>
    <row r="51" spans="1:22" ht="71.25" hidden="1" customHeight="1" x14ac:dyDescent="0.25">
      <c r="A51" s="22" t="s">
        <v>347</v>
      </c>
      <c r="B51" s="37" t="s">
        <v>394</v>
      </c>
      <c r="C51" s="34" t="str">
        <f>CONCATENATE(ROUND('6.2. Паспорт фин осв ввод'!AG30,2)," млн.руб.")</f>
        <v>309,84 млн.руб.</v>
      </c>
      <c r="D51" s="21" t="s">
        <v>593</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15:C15"/>
    <mergeCell ref="A5:B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sqref="A1:XFD2"/>
      <selection pane="topRight" sqref="A1:XFD2"/>
      <selection pane="bottomLeft" sqref="A1:XFD2"/>
      <selection pane="bottomRight" activeCell="L21" sqref="L21:AA21"/>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5" width="20.140625" style="52" customWidth="1"/>
    <col min="6" max="6" width="18.7109375" style="52" customWidth="1"/>
    <col min="7" max="7" width="18.28515625" style="53" bestFit="1" customWidth="1"/>
    <col min="8" max="11" width="9.7109375" style="53" customWidth="1"/>
    <col min="12" max="27" width="9.7109375" style="52" customWidth="1"/>
    <col min="28" max="28" width="13.140625" style="52" customWidth="1"/>
    <col min="29" max="29" width="24.85546875" style="52" customWidth="1"/>
    <col min="30" max="16384" width="9.140625" style="52"/>
  </cols>
  <sheetData>
    <row r="1" spans="1:29" ht="18.75" x14ac:dyDescent="0.25">
      <c r="A1" s="53"/>
      <c r="B1" s="53"/>
      <c r="C1" s="53"/>
      <c r="D1" s="53"/>
      <c r="E1" s="53"/>
      <c r="F1" s="53"/>
      <c r="L1" s="53"/>
      <c r="M1" s="53"/>
      <c r="AC1" s="36" t="s">
        <v>66</v>
      </c>
    </row>
    <row r="2" spans="1:29" ht="18.75" x14ac:dyDescent="0.3">
      <c r="A2" s="53"/>
      <c r="B2" s="53"/>
      <c r="C2" s="53"/>
      <c r="D2" s="53"/>
      <c r="E2" s="53"/>
      <c r="F2" s="53"/>
      <c r="L2" s="53"/>
      <c r="M2" s="53"/>
      <c r="AC2" s="13" t="s">
        <v>8</v>
      </c>
    </row>
    <row r="3" spans="1:29" ht="18.75" x14ac:dyDescent="0.3">
      <c r="A3" s="53"/>
      <c r="B3" s="53"/>
      <c r="C3" s="53"/>
      <c r="D3" s="53"/>
      <c r="E3" s="53"/>
      <c r="F3" s="53"/>
      <c r="L3" s="53"/>
      <c r="M3" s="53"/>
      <c r="AC3" s="13" t="s">
        <v>65</v>
      </c>
    </row>
    <row r="4" spans="1:29" ht="18.75" customHeight="1" x14ac:dyDescent="0.25">
      <c r="A4" s="363" t="str">
        <f>'6.1. Паспорт сетевой график'!A5</f>
        <v>Год раскрытия информации: 2018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row>
    <row r="5" spans="1:29" ht="18.75" x14ac:dyDescent="0.3">
      <c r="A5" s="265"/>
      <c r="B5" s="265"/>
      <c r="C5" s="265"/>
      <c r="D5" s="265"/>
      <c r="E5" s="265"/>
      <c r="F5" s="265"/>
      <c r="G5" s="265"/>
      <c r="H5" s="265"/>
      <c r="I5" s="265"/>
      <c r="J5" s="265"/>
      <c r="K5" s="265"/>
      <c r="L5" s="265"/>
      <c r="M5" s="265"/>
      <c r="N5" s="264"/>
      <c r="O5" s="264"/>
      <c r="P5" s="264"/>
      <c r="Q5" s="264"/>
      <c r="R5" s="264"/>
      <c r="S5" s="264"/>
      <c r="T5" s="264"/>
      <c r="U5" s="264"/>
      <c r="V5" s="264"/>
      <c r="W5" s="264"/>
      <c r="X5" s="264"/>
      <c r="Y5" s="264"/>
      <c r="Z5" s="264"/>
      <c r="AA5" s="264"/>
      <c r="AB5" s="264"/>
      <c r="AC5" s="262"/>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278"/>
      <c r="B7" s="278"/>
      <c r="C7" s="278"/>
      <c r="D7" s="278"/>
      <c r="E7" s="278"/>
      <c r="F7" s="278"/>
      <c r="G7" s="278"/>
      <c r="H7" s="278"/>
      <c r="I7" s="278"/>
      <c r="J7" s="276"/>
      <c r="K7" s="276"/>
      <c r="L7" s="276"/>
      <c r="M7" s="276"/>
      <c r="N7" s="276"/>
      <c r="O7" s="276"/>
      <c r="P7" s="276"/>
      <c r="Q7" s="276"/>
      <c r="R7" s="276"/>
      <c r="S7" s="276"/>
      <c r="T7" s="276"/>
      <c r="U7" s="276"/>
      <c r="V7" s="276"/>
      <c r="W7" s="276"/>
      <c r="X7" s="276"/>
      <c r="Y7" s="276"/>
      <c r="Z7" s="276"/>
      <c r="AA7" s="276"/>
      <c r="AB7" s="276"/>
      <c r="AC7" s="276"/>
    </row>
    <row r="8" spans="1:29" x14ac:dyDescent="0.25">
      <c r="A8" s="361" t="str">
        <f>'6.1. Паспорт сетевой график'!A9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278"/>
      <c r="B10" s="278"/>
      <c r="C10" s="278"/>
      <c r="D10" s="278"/>
      <c r="E10" s="278"/>
      <c r="F10" s="278"/>
      <c r="G10" s="278"/>
      <c r="H10" s="278"/>
      <c r="I10" s="278"/>
      <c r="J10" s="276"/>
      <c r="K10" s="276"/>
      <c r="L10" s="276"/>
      <c r="M10" s="276"/>
      <c r="N10" s="276"/>
      <c r="O10" s="276"/>
      <c r="P10" s="276"/>
      <c r="Q10" s="276"/>
      <c r="R10" s="276"/>
      <c r="S10" s="276"/>
      <c r="T10" s="276"/>
      <c r="U10" s="276"/>
      <c r="V10" s="276"/>
      <c r="W10" s="276"/>
      <c r="X10" s="276"/>
      <c r="Y10" s="276"/>
      <c r="Z10" s="276"/>
      <c r="AA10" s="276"/>
      <c r="AB10" s="276"/>
      <c r="AC10" s="276"/>
    </row>
    <row r="11" spans="1:29" x14ac:dyDescent="0.25">
      <c r="A11" s="361" t="str">
        <f>'6.1. Паспорт сетевой график'!A12</f>
        <v>Н_280</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281"/>
      <c r="B13" s="281"/>
      <c r="C13" s="281"/>
      <c r="D13" s="281"/>
      <c r="E13" s="281"/>
      <c r="F13" s="281"/>
      <c r="G13" s="281"/>
      <c r="H13" s="281"/>
      <c r="I13" s="281"/>
      <c r="J13" s="282"/>
      <c r="K13" s="282"/>
      <c r="L13" s="282"/>
      <c r="M13" s="282"/>
      <c r="N13" s="282"/>
      <c r="O13" s="282"/>
      <c r="P13" s="282"/>
      <c r="Q13" s="282"/>
      <c r="R13" s="282"/>
      <c r="S13" s="282"/>
      <c r="T13" s="282"/>
      <c r="U13" s="282"/>
      <c r="V13" s="282"/>
      <c r="W13" s="282"/>
      <c r="X13" s="282"/>
      <c r="Y13" s="282"/>
      <c r="Z13" s="282"/>
      <c r="AA13" s="282"/>
      <c r="AB13" s="282"/>
      <c r="AC13" s="282"/>
    </row>
    <row r="14" spans="1:29" ht="36" customHeight="1" x14ac:dyDescent="0.25">
      <c r="A14" s="357" t="str">
        <f>'6.1. Паспорт сетевой график'!A15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53"/>
      <c r="L17" s="53"/>
      <c r="M17" s="53"/>
      <c r="N17" s="53"/>
      <c r="O17" s="53"/>
      <c r="P17" s="53"/>
      <c r="Q17" s="53"/>
      <c r="R17" s="53"/>
      <c r="S17" s="53"/>
      <c r="T17" s="53"/>
      <c r="U17" s="53"/>
      <c r="V17" s="53"/>
      <c r="W17" s="53"/>
      <c r="X17" s="53"/>
      <c r="Y17" s="53"/>
      <c r="Z17" s="53"/>
      <c r="AA17" s="53"/>
      <c r="AB17" s="53"/>
    </row>
    <row r="18" spans="1:32" x14ac:dyDescent="0.25">
      <c r="A18" s="435" t="s">
        <v>367</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53"/>
      <c r="B19" s="53"/>
      <c r="C19" s="53"/>
      <c r="D19" s="53"/>
      <c r="E19" s="53"/>
      <c r="F19" s="53"/>
      <c r="L19" s="53"/>
      <c r="M19" s="53"/>
      <c r="N19" s="53"/>
      <c r="O19" s="53"/>
      <c r="P19" s="53"/>
      <c r="Q19" s="53"/>
      <c r="R19" s="53"/>
      <c r="S19" s="53"/>
      <c r="T19" s="53"/>
      <c r="U19" s="53"/>
      <c r="V19" s="53"/>
      <c r="W19" s="53"/>
      <c r="X19" s="53"/>
      <c r="Y19" s="53"/>
      <c r="Z19" s="53"/>
      <c r="AA19" s="53"/>
      <c r="AB19" s="53"/>
    </row>
    <row r="20" spans="1:32" ht="33" customHeight="1" x14ac:dyDescent="0.25">
      <c r="A20" s="427" t="s">
        <v>181</v>
      </c>
      <c r="B20" s="427" t="s">
        <v>180</v>
      </c>
      <c r="C20" s="432" t="s">
        <v>179</v>
      </c>
      <c r="D20" s="432"/>
      <c r="E20" s="434" t="s">
        <v>178</v>
      </c>
      <c r="F20" s="434"/>
      <c r="G20" s="427" t="s">
        <v>549</v>
      </c>
      <c r="H20" s="430">
        <v>2016</v>
      </c>
      <c r="I20" s="431"/>
      <c r="J20" s="431"/>
      <c r="K20" s="431"/>
      <c r="L20" s="430">
        <v>2017</v>
      </c>
      <c r="M20" s="431"/>
      <c r="N20" s="431"/>
      <c r="O20" s="431"/>
      <c r="P20" s="430">
        <v>2018</v>
      </c>
      <c r="Q20" s="431"/>
      <c r="R20" s="431"/>
      <c r="S20" s="431"/>
      <c r="T20" s="430">
        <v>2019</v>
      </c>
      <c r="U20" s="431"/>
      <c r="V20" s="431"/>
      <c r="W20" s="431"/>
      <c r="X20" s="430">
        <v>2020</v>
      </c>
      <c r="Y20" s="431"/>
      <c r="Z20" s="431"/>
      <c r="AA20" s="431"/>
      <c r="AB20" s="436" t="s">
        <v>177</v>
      </c>
      <c r="AC20" s="436"/>
      <c r="AD20" s="74"/>
      <c r="AE20" s="74"/>
      <c r="AF20" s="74"/>
    </row>
    <row r="21" spans="1:32" ht="99.75" customHeight="1" x14ac:dyDescent="0.25">
      <c r="A21" s="428"/>
      <c r="B21" s="428"/>
      <c r="C21" s="432"/>
      <c r="D21" s="432"/>
      <c r="E21" s="434"/>
      <c r="F21" s="434"/>
      <c r="G21" s="428"/>
      <c r="H21" s="432" t="s">
        <v>2</v>
      </c>
      <c r="I21" s="432"/>
      <c r="J21" s="432" t="s">
        <v>9</v>
      </c>
      <c r="K21" s="432"/>
      <c r="L21" s="432" t="s">
        <v>2</v>
      </c>
      <c r="M21" s="432"/>
      <c r="N21" s="432" t="s">
        <v>9</v>
      </c>
      <c r="O21" s="432"/>
      <c r="P21" s="432" t="s">
        <v>2</v>
      </c>
      <c r="Q21" s="432"/>
      <c r="R21" s="432" t="s">
        <v>9</v>
      </c>
      <c r="S21" s="432"/>
      <c r="T21" s="432" t="s">
        <v>2</v>
      </c>
      <c r="U21" s="432"/>
      <c r="V21" s="432" t="s">
        <v>9</v>
      </c>
      <c r="W21" s="432"/>
      <c r="X21" s="432" t="s">
        <v>2</v>
      </c>
      <c r="Y21" s="432"/>
      <c r="Z21" s="432" t="s">
        <v>9</v>
      </c>
      <c r="AA21" s="432"/>
      <c r="AB21" s="436"/>
      <c r="AC21" s="436"/>
    </row>
    <row r="22" spans="1:32" ht="89.25" customHeight="1" x14ac:dyDescent="0.25">
      <c r="A22" s="429"/>
      <c r="B22" s="429"/>
      <c r="C22" s="71" t="s">
        <v>2</v>
      </c>
      <c r="D22" s="71" t="s">
        <v>176</v>
      </c>
      <c r="E22" s="73" t="s">
        <v>428</v>
      </c>
      <c r="F22" s="73" t="s">
        <v>572</v>
      </c>
      <c r="G22" s="429"/>
      <c r="H22" s="72" t="s">
        <v>348</v>
      </c>
      <c r="I22" s="72" t="s">
        <v>349</v>
      </c>
      <c r="J22" s="72" t="s">
        <v>348</v>
      </c>
      <c r="K22" s="72" t="s">
        <v>349</v>
      </c>
      <c r="L22" s="72" t="s">
        <v>348</v>
      </c>
      <c r="M22" s="72" t="s">
        <v>349</v>
      </c>
      <c r="N22" s="72" t="s">
        <v>348</v>
      </c>
      <c r="O22" s="72" t="s">
        <v>349</v>
      </c>
      <c r="P22" s="72" t="s">
        <v>348</v>
      </c>
      <c r="Q22" s="72" t="s">
        <v>349</v>
      </c>
      <c r="R22" s="72" t="s">
        <v>348</v>
      </c>
      <c r="S22" s="72" t="s">
        <v>349</v>
      </c>
      <c r="T22" s="72" t="s">
        <v>348</v>
      </c>
      <c r="U22" s="72" t="s">
        <v>349</v>
      </c>
      <c r="V22" s="72" t="s">
        <v>348</v>
      </c>
      <c r="W22" s="72" t="s">
        <v>349</v>
      </c>
      <c r="X22" s="72" t="s">
        <v>348</v>
      </c>
      <c r="Y22" s="72" t="s">
        <v>349</v>
      </c>
      <c r="Z22" s="72" t="s">
        <v>348</v>
      </c>
      <c r="AA22" s="72" t="s">
        <v>349</v>
      </c>
      <c r="AB22" s="71" t="s">
        <v>2</v>
      </c>
      <c r="AC22" s="71" t="s">
        <v>9</v>
      </c>
    </row>
    <row r="23" spans="1:32" ht="19.5" customHeight="1" x14ac:dyDescent="0.25">
      <c r="A23" s="64">
        <v>1</v>
      </c>
      <c r="B23" s="64">
        <v>2</v>
      </c>
      <c r="C23" s="64">
        <v>3</v>
      </c>
      <c r="D23" s="64">
        <v>4</v>
      </c>
      <c r="E23" s="64">
        <v>5</v>
      </c>
      <c r="F23" s="64">
        <v>6</v>
      </c>
      <c r="G23" s="117">
        <v>7</v>
      </c>
      <c r="H23" s="117">
        <v>8</v>
      </c>
      <c r="I23" s="117">
        <v>9</v>
      </c>
      <c r="J23" s="180">
        <v>10</v>
      </c>
      <c r="K23" s="180">
        <v>11</v>
      </c>
      <c r="L23" s="180">
        <v>12</v>
      </c>
      <c r="M23" s="180">
        <v>13</v>
      </c>
      <c r="N23" s="180">
        <v>14</v>
      </c>
      <c r="O23" s="180">
        <v>15</v>
      </c>
      <c r="P23" s="180">
        <v>16</v>
      </c>
      <c r="Q23" s="180">
        <v>17</v>
      </c>
      <c r="R23" s="180">
        <v>18</v>
      </c>
      <c r="S23" s="180">
        <v>19</v>
      </c>
      <c r="T23" s="180">
        <v>20</v>
      </c>
      <c r="U23" s="180">
        <v>21</v>
      </c>
      <c r="V23" s="180">
        <v>22</v>
      </c>
      <c r="W23" s="180">
        <v>23</v>
      </c>
      <c r="X23" s="180">
        <v>24</v>
      </c>
      <c r="Y23" s="180">
        <v>25</v>
      </c>
      <c r="Z23" s="180">
        <v>26</v>
      </c>
      <c r="AA23" s="180">
        <v>27</v>
      </c>
      <c r="AB23" s="261">
        <v>28</v>
      </c>
      <c r="AC23" s="261">
        <v>29</v>
      </c>
    </row>
    <row r="24" spans="1:32" ht="47.25" customHeight="1" x14ac:dyDescent="0.25">
      <c r="A24" s="69">
        <v>1</v>
      </c>
      <c r="B24" s="68" t="s">
        <v>175</v>
      </c>
      <c r="C24" s="183">
        <f>SUM(C25:C29)</f>
        <v>529.94477459999996</v>
      </c>
      <c r="D24" s="183">
        <v>0</v>
      </c>
      <c r="E24" s="183">
        <f t="shared" ref="E24:G24" si="0">SUM(E25:E29)</f>
        <v>529.94477459999996</v>
      </c>
      <c r="F24" s="183">
        <f t="shared" si="0"/>
        <v>529.94477459999996</v>
      </c>
      <c r="G24" s="183">
        <f t="shared" si="0"/>
        <v>0</v>
      </c>
      <c r="H24" s="183">
        <f t="shared" ref="H24:AA24" si="1">SUM(H25:H29)</f>
        <v>0</v>
      </c>
      <c r="I24" s="183">
        <f t="shared" si="1"/>
        <v>0</v>
      </c>
      <c r="J24" s="183">
        <f t="shared" si="1"/>
        <v>0</v>
      </c>
      <c r="K24" s="183">
        <f t="shared" si="1"/>
        <v>0</v>
      </c>
      <c r="L24" s="183">
        <f t="shared" si="1"/>
        <v>32.84852849</v>
      </c>
      <c r="M24" s="183">
        <f t="shared" si="1"/>
        <v>0</v>
      </c>
      <c r="N24" s="183">
        <f t="shared" si="1"/>
        <v>0</v>
      </c>
      <c r="O24" s="183">
        <f t="shared" si="1"/>
        <v>0</v>
      </c>
      <c r="P24" s="183">
        <f t="shared" si="1"/>
        <v>236.78825680099999</v>
      </c>
      <c r="Q24" s="183">
        <f t="shared" si="1"/>
        <v>0</v>
      </c>
      <c r="R24" s="183">
        <f t="shared" si="1"/>
        <v>0</v>
      </c>
      <c r="S24" s="183">
        <f t="shared" si="1"/>
        <v>0</v>
      </c>
      <c r="T24" s="183">
        <f t="shared" si="1"/>
        <v>260.30798930900005</v>
      </c>
      <c r="U24" s="183">
        <f t="shared" si="1"/>
        <v>0</v>
      </c>
      <c r="V24" s="183">
        <f t="shared" si="1"/>
        <v>0</v>
      </c>
      <c r="W24" s="183">
        <f t="shared" si="1"/>
        <v>0</v>
      </c>
      <c r="X24" s="183">
        <f t="shared" si="1"/>
        <v>0</v>
      </c>
      <c r="Y24" s="183">
        <f t="shared" si="1"/>
        <v>0</v>
      </c>
      <c r="Z24" s="183">
        <f t="shared" si="1"/>
        <v>0</v>
      </c>
      <c r="AA24" s="183">
        <f t="shared" si="1"/>
        <v>0</v>
      </c>
      <c r="AB24" s="177">
        <f t="shared" ref="AB24:AB64" si="2">H24+L24+P24+T24+X24</f>
        <v>529.94477460000007</v>
      </c>
      <c r="AC24" s="177">
        <f>J24+N24+R24+V24+Z24</f>
        <v>0</v>
      </c>
    </row>
    <row r="25" spans="1:32" ht="24" customHeight="1" x14ac:dyDescent="0.25">
      <c r="A25" s="66" t="s">
        <v>174</v>
      </c>
      <c r="B25" s="42" t="s">
        <v>173</v>
      </c>
      <c r="C25" s="183">
        <v>0</v>
      </c>
      <c r="D25" s="183">
        <v>0</v>
      </c>
      <c r="E25" s="183">
        <v>0</v>
      </c>
      <c r="F25" s="183">
        <v>0</v>
      </c>
      <c r="G25" s="184">
        <v>0</v>
      </c>
      <c r="H25" s="184">
        <v>0</v>
      </c>
      <c r="I25" s="184">
        <v>0</v>
      </c>
      <c r="J25" s="184">
        <v>0</v>
      </c>
      <c r="K25" s="184">
        <v>0</v>
      </c>
      <c r="L25" s="184">
        <v>0</v>
      </c>
      <c r="M25" s="184">
        <v>0</v>
      </c>
      <c r="N25" s="184">
        <v>0</v>
      </c>
      <c r="O25" s="184">
        <v>0</v>
      </c>
      <c r="P25" s="184">
        <v>0</v>
      </c>
      <c r="Q25" s="184">
        <v>0</v>
      </c>
      <c r="R25" s="184">
        <v>0</v>
      </c>
      <c r="S25" s="184">
        <v>0</v>
      </c>
      <c r="T25" s="184">
        <v>0</v>
      </c>
      <c r="U25" s="184">
        <v>0</v>
      </c>
      <c r="V25" s="184">
        <v>0</v>
      </c>
      <c r="W25" s="184">
        <v>0</v>
      </c>
      <c r="X25" s="184">
        <v>0</v>
      </c>
      <c r="Y25" s="184">
        <v>0</v>
      </c>
      <c r="Z25" s="184">
        <v>0</v>
      </c>
      <c r="AA25" s="184">
        <v>0</v>
      </c>
      <c r="AB25" s="177">
        <f t="shared" si="2"/>
        <v>0</v>
      </c>
      <c r="AC25" s="177">
        <f t="shared" ref="AC25:AC64" si="3">J25+N25+R25+V25+Z25</f>
        <v>0</v>
      </c>
    </row>
    <row r="26" spans="1:32" x14ac:dyDescent="0.25">
      <c r="A26" s="66" t="s">
        <v>172</v>
      </c>
      <c r="B26" s="42" t="s">
        <v>171</v>
      </c>
      <c r="C26" s="183">
        <v>0</v>
      </c>
      <c r="D26" s="183">
        <v>0</v>
      </c>
      <c r="E26" s="183">
        <v>0</v>
      </c>
      <c r="F26" s="183">
        <v>0</v>
      </c>
      <c r="G26" s="184">
        <v>0</v>
      </c>
      <c r="H26" s="184">
        <v>0</v>
      </c>
      <c r="I26" s="184">
        <v>0</v>
      </c>
      <c r="J26" s="184">
        <v>0</v>
      </c>
      <c r="K26" s="184">
        <v>0</v>
      </c>
      <c r="L26" s="184">
        <v>0</v>
      </c>
      <c r="M26" s="184">
        <v>0</v>
      </c>
      <c r="N26" s="184">
        <v>0</v>
      </c>
      <c r="O26" s="184">
        <v>0</v>
      </c>
      <c r="P26" s="184">
        <v>0</v>
      </c>
      <c r="Q26" s="184">
        <v>0</v>
      </c>
      <c r="R26" s="184">
        <v>0</v>
      </c>
      <c r="S26" s="184">
        <v>0</v>
      </c>
      <c r="T26" s="184">
        <v>0</v>
      </c>
      <c r="U26" s="184">
        <v>0</v>
      </c>
      <c r="V26" s="184">
        <v>0</v>
      </c>
      <c r="W26" s="184">
        <v>0</v>
      </c>
      <c r="X26" s="184">
        <v>0</v>
      </c>
      <c r="Y26" s="184">
        <v>0</v>
      </c>
      <c r="Z26" s="184">
        <v>0</v>
      </c>
      <c r="AA26" s="184">
        <v>0</v>
      </c>
      <c r="AB26" s="177">
        <f t="shared" si="2"/>
        <v>0</v>
      </c>
      <c r="AC26" s="177">
        <f t="shared" si="3"/>
        <v>0</v>
      </c>
    </row>
    <row r="27" spans="1:32" ht="31.5" x14ac:dyDescent="0.25">
      <c r="A27" s="66" t="s">
        <v>170</v>
      </c>
      <c r="B27" s="42" t="s">
        <v>329</v>
      </c>
      <c r="C27" s="183">
        <v>0</v>
      </c>
      <c r="D27" s="183">
        <v>0</v>
      </c>
      <c r="E27" s="183">
        <v>0</v>
      </c>
      <c r="F27" s="183">
        <v>0</v>
      </c>
      <c r="G27" s="184">
        <v>0</v>
      </c>
      <c r="H27" s="184">
        <v>0</v>
      </c>
      <c r="I27" s="184">
        <v>0</v>
      </c>
      <c r="J27" s="184">
        <v>0</v>
      </c>
      <c r="K27" s="184">
        <v>0</v>
      </c>
      <c r="L27" s="184">
        <v>0</v>
      </c>
      <c r="M27" s="184">
        <v>0</v>
      </c>
      <c r="N27" s="184">
        <v>0</v>
      </c>
      <c r="O27" s="184">
        <v>0</v>
      </c>
      <c r="P27" s="184">
        <v>0</v>
      </c>
      <c r="Q27" s="184">
        <v>0</v>
      </c>
      <c r="R27" s="184">
        <v>0</v>
      </c>
      <c r="S27" s="184">
        <v>0</v>
      </c>
      <c r="T27" s="184">
        <v>0</v>
      </c>
      <c r="U27" s="184">
        <v>0</v>
      </c>
      <c r="V27" s="184">
        <v>0</v>
      </c>
      <c r="W27" s="184">
        <v>0</v>
      </c>
      <c r="X27" s="184">
        <v>0</v>
      </c>
      <c r="Y27" s="184">
        <v>0</v>
      </c>
      <c r="Z27" s="184">
        <v>0</v>
      </c>
      <c r="AA27" s="184">
        <v>0</v>
      </c>
      <c r="AB27" s="177">
        <f t="shared" si="2"/>
        <v>0</v>
      </c>
      <c r="AC27" s="177">
        <f t="shared" si="3"/>
        <v>0</v>
      </c>
    </row>
    <row r="28" spans="1:32" x14ac:dyDescent="0.25">
      <c r="A28" s="66" t="s">
        <v>169</v>
      </c>
      <c r="B28" s="42" t="s">
        <v>429</v>
      </c>
      <c r="C28" s="183">
        <v>0</v>
      </c>
      <c r="D28" s="183">
        <v>0</v>
      </c>
      <c r="E28" s="183">
        <v>0</v>
      </c>
      <c r="F28" s="183">
        <v>0</v>
      </c>
      <c r="G28" s="184">
        <v>0</v>
      </c>
      <c r="H28" s="184">
        <v>0</v>
      </c>
      <c r="I28" s="184">
        <v>0</v>
      </c>
      <c r="J28" s="184">
        <v>0</v>
      </c>
      <c r="K28" s="184">
        <v>0</v>
      </c>
      <c r="L28" s="184">
        <v>0</v>
      </c>
      <c r="M28" s="184">
        <v>0</v>
      </c>
      <c r="N28" s="184">
        <v>0</v>
      </c>
      <c r="O28" s="184">
        <v>0</v>
      </c>
      <c r="P28" s="184">
        <v>0</v>
      </c>
      <c r="Q28" s="184">
        <v>0</v>
      </c>
      <c r="R28" s="184">
        <v>0</v>
      </c>
      <c r="S28" s="184">
        <v>0</v>
      </c>
      <c r="T28" s="184">
        <v>0</v>
      </c>
      <c r="U28" s="184">
        <v>0</v>
      </c>
      <c r="V28" s="184">
        <v>0</v>
      </c>
      <c r="W28" s="184">
        <v>0</v>
      </c>
      <c r="X28" s="184">
        <v>0</v>
      </c>
      <c r="Y28" s="184">
        <v>0</v>
      </c>
      <c r="Z28" s="184">
        <v>0</v>
      </c>
      <c r="AA28" s="184">
        <v>0</v>
      </c>
      <c r="AB28" s="177">
        <f t="shared" si="2"/>
        <v>0</v>
      </c>
      <c r="AC28" s="177">
        <f t="shared" si="3"/>
        <v>0</v>
      </c>
    </row>
    <row r="29" spans="1:32" x14ac:dyDescent="0.25">
      <c r="A29" s="66" t="s">
        <v>168</v>
      </c>
      <c r="B29" s="70" t="s">
        <v>167</v>
      </c>
      <c r="C29" s="284">
        <v>529.94477459999996</v>
      </c>
      <c r="D29" s="284">
        <v>0</v>
      </c>
      <c r="E29" s="284">
        <v>529.94477459999996</v>
      </c>
      <c r="F29" s="284">
        <v>529.94477459999996</v>
      </c>
      <c r="G29" s="269">
        <v>0</v>
      </c>
      <c r="H29" s="269">
        <v>0</v>
      </c>
      <c r="I29" s="269">
        <v>0</v>
      </c>
      <c r="J29" s="269">
        <v>0</v>
      </c>
      <c r="K29" s="269">
        <v>0</v>
      </c>
      <c r="L29" s="269">
        <v>32.84852849</v>
      </c>
      <c r="M29" s="269">
        <v>0</v>
      </c>
      <c r="N29" s="269">
        <v>0</v>
      </c>
      <c r="O29" s="269">
        <v>0</v>
      </c>
      <c r="P29" s="269">
        <v>236.78825680099999</v>
      </c>
      <c r="Q29" s="269">
        <v>0</v>
      </c>
      <c r="R29" s="269">
        <v>0</v>
      </c>
      <c r="S29" s="269">
        <v>0</v>
      </c>
      <c r="T29" s="269">
        <v>260.30798930900005</v>
      </c>
      <c r="U29" s="269">
        <v>0</v>
      </c>
      <c r="V29" s="269">
        <v>0</v>
      </c>
      <c r="W29" s="269">
        <v>0</v>
      </c>
      <c r="X29" s="269">
        <v>0</v>
      </c>
      <c r="Y29" s="269">
        <v>0</v>
      </c>
      <c r="Z29" s="269">
        <v>0</v>
      </c>
      <c r="AA29" s="269">
        <v>0</v>
      </c>
      <c r="AB29" s="177">
        <f t="shared" si="2"/>
        <v>529.94477460000007</v>
      </c>
      <c r="AC29" s="177">
        <f t="shared" si="3"/>
        <v>0</v>
      </c>
    </row>
    <row r="30" spans="1:32" s="176" customFormat="1" ht="47.25" x14ac:dyDescent="0.25">
      <c r="A30" s="69" t="s">
        <v>61</v>
      </c>
      <c r="B30" s="68" t="s">
        <v>166</v>
      </c>
      <c r="C30" s="183">
        <v>449.1057411864407</v>
      </c>
      <c r="D30" s="183">
        <v>0</v>
      </c>
      <c r="E30" s="183">
        <v>449.1057411864407</v>
      </c>
      <c r="F30" s="183">
        <v>449.1057411864407</v>
      </c>
      <c r="G30" s="183">
        <v>0</v>
      </c>
      <c r="H30" s="183">
        <v>0</v>
      </c>
      <c r="I30" s="183">
        <v>0</v>
      </c>
      <c r="J30" s="183">
        <v>0</v>
      </c>
      <c r="K30" s="183">
        <v>0</v>
      </c>
      <c r="L30" s="183">
        <v>0.19999999999999929</v>
      </c>
      <c r="M30" s="183">
        <v>0</v>
      </c>
      <c r="N30" s="183">
        <v>0</v>
      </c>
      <c r="O30" s="183">
        <v>0</v>
      </c>
      <c r="P30" s="183">
        <v>139.06915503559361</v>
      </c>
      <c r="Q30" s="183">
        <v>0</v>
      </c>
      <c r="R30" s="183">
        <v>0</v>
      </c>
      <c r="S30" s="183">
        <v>0</v>
      </c>
      <c r="T30" s="183">
        <v>309.83658615084744</v>
      </c>
      <c r="U30" s="183">
        <v>0</v>
      </c>
      <c r="V30" s="183">
        <v>0</v>
      </c>
      <c r="W30" s="183">
        <v>0</v>
      </c>
      <c r="X30" s="183">
        <v>0</v>
      </c>
      <c r="Y30" s="183">
        <v>0</v>
      </c>
      <c r="Z30" s="183">
        <v>0</v>
      </c>
      <c r="AA30" s="183">
        <v>0</v>
      </c>
      <c r="AB30" s="177">
        <f t="shared" si="2"/>
        <v>449.10574118644104</v>
      </c>
      <c r="AC30" s="177">
        <f t="shared" si="3"/>
        <v>0</v>
      </c>
    </row>
    <row r="31" spans="1:32" x14ac:dyDescent="0.25">
      <c r="A31" s="69" t="s">
        <v>165</v>
      </c>
      <c r="B31" s="42" t="s">
        <v>164</v>
      </c>
      <c r="C31" s="183">
        <v>27.837736008474579</v>
      </c>
      <c r="D31" s="183">
        <v>0</v>
      </c>
      <c r="E31" s="183">
        <v>27.837736008474575</v>
      </c>
      <c r="F31" s="183">
        <v>27.837736008474575</v>
      </c>
      <c r="G31" s="184">
        <v>0</v>
      </c>
      <c r="H31" s="184">
        <v>0</v>
      </c>
      <c r="I31" s="184">
        <v>0</v>
      </c>
      <c r="J31" s="184">
        <v>0</v>
      </c>
      <c r="K31" s="184">
        <v>0</v>
      </c>
      <c r="L31" s="184">
        <v>0.19999999999999929</v>
      </c>
      <c r="M31" s="184">
        <v>0</v>
      </c>
      <c r="N31" s="184">
        <v>0</v>
      </c>
      <c r="O31" s="184">
        <v>0</v>
      </c>
      <c r="P31" s="184">
        <f>C31-L31</f>
        <v>27.63773600847458</v>
      </c>
      <c r="Q31" s="184">
        <v>0</v>
      </c>
      <c r="R31" s="184">
        <v>0</v>
      </c>
      <c r="S31" s="184">
        <v>0</v>
      </c>
      <c r="T31" s="184">
        <v>0</v>
      </c>
      <c r="U31" s="184">
        <v>0</v>
      </c>
      <c r="V31" s="184">
        <v>0</v>
      </c>
      <c r="W31" s="184">
        <v>0</v>
      </c>
      <c r="X31" s="184">
        <v>0</v>
      </c>
      <c r="Y31" s="184">
        <v>0</v>
      </c>
      <c r="Z31" s="184">
        <v>0</v>
      </c>
      <c r="AA31" s="184">
        <v>0</v>
      </c>
      <c r="AB31" s="177">
        <f t="shared" si="2"/>
        <v>27.837736008474579</v>
      </c>
      <c r="AC31" s="177">
        <f t="shared" si="3"/>
        <v>0</v>
      </c>
    </row>
    <row r="32" spans="1:32" ht="31.5" x14ac:dyDescent="0.25">
      <c r="A32" s="69" t="s">
        <v>163</v>
      </c>
      <c r="B32" s="42" t="s">
        <v>162</v>
      </c>
      <c r="C32" s="183">
        <v>100.31586403389831</v>
      </c>
      <c r="D32" s="183">
        <v>0</v>
      </c>
      <c r="E32" s="183">
        <v>100.31586403389831</v>
      </c>
      <c r="F32" s="183">
        <v>100.31586403389831</v>
      </c>
      <c r="G32" s="184">
        <v>0</v>
      </c>
      <c r="H32" s="184">
        <v>0</v>
      </c>
      <c r="I32" s="184">
        <v>0</v>
      </c>
      <c r="J32" s="184">
        <v>0</v>
      </c>
      <c r="K32" s="184">
        <v>0</v>
      </c>
      <c r="L32" s="184">
        <v>0</v>
      </c>
      <c r="M32" s="184">
        <v>0</v>
      </c>
      <c r="N32" s="184">
        <v>0</v>
      </c>
      <c r="O32" s="184">
        <v>0</v>
      </c>
      <c r="P32" s="184">
        <v>30.094759210169489</v>
      </c>
      <c r="Q32" s="184">
        <v>0</v>
      </c>
      <c r="R32" s="184">
        <v>0</v>
      </c>
      <c r="S32" s="184">
        <v>0</v>
      </c>
      <c r="T32" s="184">
        <v>70.221104823728808</v>
      </c>
      <c r="U32" s="184">
        <v>0</v>
      </c>
      <c r="V32" s="184">
        <v>0</v>
      </c>
      <c r="W32" s="184">
        <v>0</v>
      </c>
      <c r="X32" s="184">
        <v>0</v>
      </c>
      <c r="Y32" s="184">
        <v>0</v>
      </c>
      <c r="Z32" s="184">
        <v>0</v>
      </c>
      <c r="AA32" s="184">
        <v>0</v>
      </c>
      <c r="AB32" s="177">
        <f t="shared" si="2"/>
        <v>100.31586403389829</v>
      </c>
      <c r="AC32" s="177">
        <f t="shared" si="3"/>
        <v>0</v>
      </c>
    </row>
    <row r="33" spans="1:29" x14ac:dyDescent="0.25">
      <c r="A33" s="69" t="s">
        <v>161</v>
      </c>
      <c r="B33" s="42" t="s">
        <v>160</v>
      </c>
      <c r="C33" s="183">
        <v>271.12219938983054</v>
      </c>
      <c r="D33" s="183">
        <v>0</v>
      </c>
      <c r="E33" s="183">
        <v>271.12219938983054</v>
      </c>
      <c r="F33" s="183">
        <v>271.12219938983054</v>
      </c>
      <c r="G33" s="184">
        <v>0</v>
      </c>
      <c r="H33" s="184">
        <v>0</v>
      </c>
      <c r="I33" s="184">
        <v>0</v>
      </c>
      <c r="J33" s="184">
        <v>0</v>
      </c>
      <c r="K33" s="184">
        <v>0</v>
      </c>
      <c r="L33" s="184">
        <v>0</v>
      </c>
      <c r="M33" s="184">
        <v>0</v>
      </c>
      <c r="N33" s="184">
        <v>0</v>
      </c>
      <c r="O33" s="184">
        <v>0</v>
      </c>
      <c r="P33" s="184">
        <v>81.336659816949151</v>
      </c>
      <c r="Q33" s="184">
        <v>0</v>
      </c>
      <c r="R33" s="184">
        <v>0</v>
      </c>
      <c r="S33" s="184">
        <v>0</v>
      </c>
      <c r="T33" s="184">
        <v>189.78553957288136</v>
      </c>
      <c r="U33" s="184">
        <v>0</v>
      </c>
      <c r="V33" s="184">
        <v>0</v>
      </c>
      <c r="W33" s="184">
        <v>0</v>
      </c>
      <c r="X33" s="184">
        <v>0</v>
      </c>
      <c r="Y33" s="184">
        <v>0</v>
      </c>
      <c r="Z33" s="184">
        <v>0</v>
      </c>
      <c r="AA33" s="184">
        <v>0</v>
      </c>
      <c r="AB33" s="177">
        <f t="shared" si="2"/>
        <v>271.12219938983048</v>
      </c>
      <c r="AC33" s="177">
        <f t="shared" si="3"/>
        <v>0</v>
      </c>
    </row>
    <row r="34" spans="1:29" x14ac:dyDescent="0.25">
      <c r="A34" s="69" t="s">
        <v>159</v>
      </c>
      <c r="B34" s="42" t="s">
        <v>158</v>
      </c>
      <c r="C34" s="183">
        <v>49.829941754237289</v>
      </c>
      <c r="D34" s="183">
        <v>0</v>
      </c>
      <c r="E34" s="183">
        <v>49.829941754237268</v>
      </c>
      <c r="F34" s="183">
        <v>49.829941754237268</v>
      </c>
      <c r="G34" s="184">
        <v>0</v>
      </c>
      <c r="H34" s="184">
        <v>0</v>
      </c>
      <c r="I34" s="184">
        <v>0</v>
      </c>
      <c r="J34" s="184">
        <v>0</v>
      </c>
      <c r="K34" s="184">
        <v>0</v>
      </c>
      <c r="L34" s="184">
        <v>0</v>
      </c>
      <c r="M34" s="184">
        <v>0</v>
      </c>
      <c r="N34" s="184">
        <v>0</v>
      </c>
      <c r="O34" s="184">
        <v>0</v>
      </c>
      <c r="P34" s="184">
        <v>0</v>
      </c>
      <c r="Q34" s="184">
        <v>0</v>
      </c>
      <c r="R34" s="184">
        <v>0</v>
      </c>
      <c r="S34" s="184">
        <v>0</v>
      </c>
      <c r="T34" s="184">
        <v>49.829941754237268</v>
      </c>
      <c r="U34" s="184">
        <v>0</v>
      </c>
      <c r="V34" s="184">
        <v>0</v>
      </c>
      <c r="W34" s="184">
        <v>0</v>
      </c>
      <c r="X34" s="184">
        <v>0</v>
      </c>
      <c r="Y34" s="184">
        <v>0</v>
      </c>
      <c r="Z34" s="184">
        <v>0</v>
      </c>
      <c r="AA34" s="184">
        <v>0</v>
      </c>
      <c r="AB34" s="177">
        <f t="shared" si="2"/>
        <v>49.829941754237268</v>
      </c>
      <c r="AC34" s="177">
        <f t="shared" si="3"/>
        <v>0</v>
      </c>
    </row>
    <row r="35" spans="1:29" s="176" customFormat="1" ht="31.5" x14ac:dyDescent="0.25">
      <c r="A35" s="69" t="s">
        <v>60</v>
      </c>
      <c r="B35" s="68" t="s">
        <v>157</v>
      </c>
      <c r="C35" s="183">
        <v>0</v>
      </c>
      <c r="D35" s="183">
        <v>0</v>
      </c>
      <c r="E35" s="183">
        <v>0</v>
      </c>
      <c r="F35" s="183">
        <v>0</v>
      </c>
      <c r="G35" s="183">
        <v>0</v>
      </c>
      <c r="H35" s="183">
        <v>0</v>
      </c>
      <c r="I35" s="183">
        <v>0</v>
      </c>
      <c r="J35" s="183">
        <v>0</v>
      </c>
      <c r="K35" s="183">
        <v>0</v>
      </c>
      <c r="L35" s="183">
        <v>0</v>
      </c>
      <c r="M35" s="183">
        <v>0</v>
      </c>
      <c r="N35" s="183">
        <v>0</v>
      </c>
      <c r="O35" s="183">
        <v>0</v>
      </c>
      <c r="P35" s="183">
        <v>0</v>
      </c>
      <c r="Q35" s="183">
        <v>0</v>
      </c>
      <c r="R35" s="183">
        <v>0</v>
      </c>
      <c r="S35" s="183">
        <v>0</v>
      </c>
      <c r="T35" s="183">
        <v>0</v>
      </c>
      <c r="U35" s="183">
        <v>0</v>
      </c>
      <c r="V35" s="183">
        <v>0</v>
      </c>
      <c r="W35" s="183">
        <v>0</v>
      </c>
      <c r="X35" s="183">
        <v>0</v>
      </c>
      <c r="Y35" s="183">
        <v>0</v>
      </c>
      <c r="Z35" s="183">
        <v>0</v>
      </c>
      <c r="AA35" s="183">
        <v>0</v>
      </c>
      <c r="AB35" s="177">
        <f t="shared" si="2"/>
        <v>0</v>
      </c>
      <c r="AC35" s="177">
        <f t="shared" si="3"/>
        <v>0</v>
      </c>
    </row>
    <row r="36" spans="1:29" ht="31.5" x14ac:dyDescent="0.25">
      <c r="A36" s="66" t="s">
        <v>156</v>
      </c>
      <c r="B36" s="65" t="s">
        <v>155</v>
      </c>
      <c r="C36" s="186">
        <v>0</v>
      </c>
      <c r="D36" s="186">
        <v>0</v>
      </c>
      <c r="E36" s="186">
        <v>0</v>
      </c>
      <c r="F36" s="186">
        <v>0</v>
      </c>
      <c r="G36" s="185">
        <v>0</v>
      </c>
      <c r="H36" s="185">
        <v>0</v>
      </c>
      <c r="I36" s="185">
        <v>0</v>
      </c>
      <c r="J36" s="185">
        <v>0</v>
      </c>
      <c r="K36" s="185">
        <v>0</v>
      </c>
      <c r="L36" s="185">
        <v>0</v>
      </c>
      <c r="M36" s="185">
        <v>0</v>
      </c>
      <c r="N36" s="185">
        <v>0</v>
      </c>
      <c r="O36" s="185">
        <v>0</v>
      </c>
      <c r="P36" s="185">
        <v>0</v>
      </c>
      <c r="Q36" s="185">
        <v>0</v>
      </c>
      <c r="R36" s="185">
        <v>0</v>
      </c>
      <c r="S36" s="185">
        <v>0</v>
      </c>
      <c r="T36" s="185">
        <v>0</v>
      </c>
      <c r="U36" s="185">
        <v>0</v>
      </c>
      <c r="V36" s="185">
        <v>0</v>
      </c>
      <c r="W36" s="185">
        <v>0</v>
      </c>
      <c r="X36" s="185">
        <v>0</v>
      </c>
      <c r="Y36" s="185">
        <v>0</v>
      </c>
      <c r="Z36" s="185">
        <v>0</v>
      </c>
      <c r="AA36" s="185">
        <v>0</v>
      </c>
      <c r="AB36" s="177">
        <f t="shared" si="2"/>
        <v>0</v>
      </c>
      <c r="AC36" s="177">
        <f t="shared" si="3"/>
        <v>0</v>
      </c>
    </row>
    <row r="37" spans="1:29" x14ac:dyDescent="0.25">
      <c r="A37" s="66" t="s">
        <v>154</v>
      </c>
      <c r="B37" s="65" t="s">
        <v>144</v>
      </c>
      <c r="C37" s="186">
        <v>32</v>
      </c>
      <c r="D37" s="186">
        <v>0</v>
      </c>
      <c r="E37" s="186">
        <v>32</v>
      </c>
      <c r="F37" s="186">
        <v>32</v>
      </c>
      <c r="G37" s="185">
        <v>0</v>
      </c>
      <c r="H37" s="185">
        <v>0</v>
      </c>
      <c r="I37" s="185">
        <v>0</v>
      </c>
      <c r="J37" s="185">
        <v>0</v>
      </c>
      <c r="K37" s="185">
        <v>0</v>
      </c>
      <c r="L37" s="185">
        <v>0</v>
      </c>
      <c r="M37" s="185">
        <v>0</v>
      </c>
      <c r="N37" s="185">
        <v>0</v>
      </c>
      <c r="O37" s="185">
        <v>0</v>
      </c>
      <c r="P37" s="185">
        <v>0</v>
      </c>
      <c r="Q37" s="185">
        <v>0</v>
      </c>
      <c r="R37" s="185">
        <v>0</v>
      </c>
      <c r="S37" s="185">
        <v>0</v>
      </c>
      <c r="T37" s="185">
        <v>32</v>
      </c>
      <c r="U37" s="185">
        <v>0</v>
      </c>
      <c r="V37" s="185">
        <v>0</v>
      </c>
      <c r="W37" s="185">
        <v>0</v>
      </c>
      <c r="X37" s="185">
        <v>0</v>
      </c>
      <c r="Y37" s="185">
        <v>0</v>
      </c>
      <c r="Z37" s="185">
        <v>0</v>
      </c>
      <c r="AA37" s="185">
        <v>0</v>
      </c>
      <c r="AB37" s="177">
        <f t="shared" si="2"/>
        <v>32</v>
      </c>
      <c r="AC37" s="177">
        <f t="shared" si="3"/>
        <v>0</v>
      </c>
    </row>
    <row r="38" spans="1:29" x14ac:dyDescent="0.25">
      <c r="A38" s="66" t="s">
        <v>153</v>
      </c>
      <c r="B38" s="65" t="s">
        <v>142</v>
      </c>
      <c r="C38" s="186">
        <v>0</v>
      </c>
      <c r="D38" s="186">
        <v>0</v>
      </c>
      <c r="E38" s="186">
        <v>0</v>
      </c>
      <c r="F38" s="186">
        <v>0</v>
      </c>
      <c r="G38" s="185">
        <v>0</v>
      </c>
      <c r="H38" s="185">
        <v>0</v>
      </c>
      <c r="I38" s="185">
        <v>0</v>
      </c>
      <c r="J38" s="185">
        <v>0</v>
      </c>
      <c r="K38" s="185">
        <v>0</v>
      </c>
      <c r="L38" s="185">
        <v>0</v>
      </c>
      <c r="M38" s="185">
        <v>0</v>
      </c>
      <c r="N38" s="185">
        <v>0</v>
      </c>
      <c r="O38" s="185">
        <v>0</v>
      </c>
      <c r="P38" s="185">
        <v>0</v>
      </c>
      <c r="Q38" s="185">
        <v>0</v>
      </c>
      <c r="R38" s="185">
        <v>0</v>
      </c>
      <c r="S38" s="185">
        <v>0</v>
      </c>
      <c r="T38" s="185">
        <v>0</v>
      </c>
      <c r="U38" s="185">
        <v>0</v>
      </c>
      <c r="V38" s="185">
        <v>0</v>
      </c>
      <c r="W38" s="185">
        <v>0</v>
      </c>
      <c r="X38" s="185">
        <v>0</v>
      </c>
      <c r="Y38" s="185">
        <v>0</v>
      </c>
      <c r="Z38" s="185">
        <v>0</v>
      </c>
      <c r="AA38" s="185">
        <v>0</v>
      </c>
      <c r="AB38" s="177">
        <f t="shared" si="2"/>
        <v>0</v>
      </c>
      <c r="AC38" s="177">
        <f t="shared" si="3"/>
        <v>0</v>
      </c>
    </row>
    <row r="39" spans="1:29" ht="31.5" x14ac:dyDescent="0.25">
      <c r="A39" s="66" t="s">
        <v>152</v>
      </c>
      <c r="B39" s="42" t="s">
        <v>140</v>
      </c>
      <c r="C39" s="183">
        <v>0</v>
      </c>
      <c r="D39" s="183">
        <v>0</v>
      </c>
      <c r="E39" s="183">
        <v>0</v>
      </c>
      <c r="F39" s="183">
        <v>0</v>
      </c>
      <c r="G39" s="184">
        <v>0</v>
      </c>
      <c r="H39" s="184">
        <v>0</v>
      </c>
      <c r="I39" s="184">
        <v>0</v>
      </c>
      <c r="J39" s="184">
        <v>0</v>
      </c>
      <c r="K39" s="184">
        <v>0</v>
      </c>
      <c r="L39" s="184">
        <v>0</v>
      </c>
      <c r="M39" s="184">
        <v>0</v>
      </c>
      <c r="N39" s="184">
        <v>0</v>
      </c>
      <c r="O39" s="184">
        <v>0</v>
      </c>
      <c r="P39" s="184">
        <v>0</v>
      </c>
      <c r="Q39" s="184">
        <v>0</v>
      </c>
      <c r="R39" s="184">
        <v>0</v>
      </c>
      <c r="S39" s="184">
        <v>0</v>
      </c>
      <c r="T39" s="184">
        <v>0</v>
      </c>
      <c r="U39" s="184">
        <v>0</v>
      </c>
      <c r="V39" s="184">
        <v>0</v>
      </c>
      <c r="W39" s="184">
        <v>0</v>
      </c>
      <c r="X39" s="184">
        <v>0</v>
      </c>
      <c r="Y39" s="184">
        <v>0</v>
      </c>
      <c r="Z39" s="184">
        <v>0</v>
      </c>
      <c r="AA39" s="184">
        <v>0</v>
      </c>
      <c r="AB39" s="177">
        <f t="shared" si="2"/>
        <v>0</v>
      </c>
      <c r="AC39" s="177">
        <f t="shared" si="3"/>
        <v>0</v>
      </c>
    </row>
    <row r="40" spans="1:29" ht="31.5" x14ac:dyDescent="0.25">
      <c r="A40" s="66" t="s">
        <v>151</v>
      </c>
      <c r="B40" s="42" t="s">
        <v>138</v>
      </c>
      <c r="C40" s="183">
        <v>0</v>
      </c>
      <c r="D40" s="183">
        <v>0</v>
      </c>
      <c r="E40" s="183">
        <v>0</v>
      </c>
      <c r="F40" s="183">
        <v>0</v>
      </c>
      <c r="G40" s="184">
        <v>0</v>
      </c>
      <c r="H40" s="184">
        <v>0</v>
      </c>
      <c r="I40" s="184">
        <v>0</v>
      </c>
      <c r="J40" s="184">
        <v>0</v>
      </c>
      <c r="K40" s="184">
        <v>0</v>
      </c>
      <c r="L40" s="184">
        <v>0</v>
      </c>
      <c r="M40" s="184">
        <v>0</v>
      </c>
      <c r="N40" s="184">
        <v>0</v>
      </c>
      <c r="O40" s="184">
        <v>0</v>
      </c>
      <c r="P40" s="184">
        <v>0</v>
      </c>
      <c r="Q40" s="184">
        <v>0</v>
      </c>
      <c r="R40" s="184">
        <v>0</v>
      </c>
      <c r="S40" s="184">
        <v>0</v>
      </c>
      <c r="T40" s="184">
        <v>0</v>
      </c>
      <c r="U40" s="184">
        <v>0</v>
      </c>
      <c r="V40" s="184">
        <v>0</v>
      </c>
      <c r="W40" s="184">
        <v>0</v>
      </c>
      <c r="X40" s="184">
        <v>0</v>
      </c>
      <c r="Y40" s="184">
        <v>0</v>
      </c>
      <c r="Z40" s="184">
        <v>0</v>
      </c>
      <c r="AA40" s="184">
        <v>0</v>
      </c>
      <c r="AB40" s="177">
        <f t="shared" si="2"/>
        <v>0</v>
      </c>
      <c r="AC40" s="177">
        <f t="shared" si="3"/>
        <v>0</v>
      </c>
    </row>
    <row r="41" spans="1:29" x14ac:dyDescent="0.25">
      <c r="A41" s="66" t="s">
        <v>150</v>
      </c>
      <c r="B41" s="42" t="s">
        <v>136</v>
      </c>
      <c r="C41" s="183">
        <v>0</v>
      </c>
      <c r="D41" s="183">
        <v>0</v>
      </c>
      <c r="E41" s="183">
        <v>0</v>
      </c>
      <c r="F41" s="183">
        <v>0</v>
      </c>
      <c r="G41" s="184">
        <v>0</v>
      </c>
      <c r="H41" s="184">
        <v>0</v>
      </c>
      <c r="I41" s="184">
        <v>0</v>
      </c>
      <c r="J41" s="184">
        <v>0</v>
      </c>
      <c r="K41" s="184">
        <v>0</v>
      </c>
      <c r="L41" s="184">
        <v>0</v>
      </c>
      <c r="M41" s="184">
        <v>0</v>
      </c>
      <c r="N41" s="184">
        <v>0</v>
      </c>
      <c r="O41" s="184">
        <v>0</v>
      </c>
      <c r="P41" s="184">
        <v>0</v>
      </c>
      <c r="Q41" s="184">
        <v>0</v>
      </c>
      <c r="R41" s="184">
        <v>0</v>
      </c>
      <c r="S41" s="184">
        <v>0</v>
      </c>
      <c r="T41" s="184">
        <v>0</v>
      </c>
      <c r="U41" s="184">
        <v>0</v>
      </c>
      <c r="V41" s="184">
        <v>0</v>
      </c>
      <c r="W41" s="184">
        <v>0</v>
      </c>
      <c r="X41" s="184">
        <v>0</v>
      </c>
      <c r="Y41" s="184">
        <v>0</v>
      </c>
      <c r="Z41" s="184">
        <v>0</v>
      </c>
      <c r="AA41" s="184">
        <v>0</v>
      </c>
      <c r="AB41" s="177">
        <f t="shared" si="2"/>
        <v>0</v>
      </c>
      <c r="AC41" s="177">
        <f t="shared" si="3"/>
        <v>0</v>
      </c>
    </row>
    <row r="42" spans="1:29" ht="18.75" x14ac:dyDescent="0.25">
      <c r="A42" s="66" t="s">
        <v>149</v>
      </c>
      <c r="B42" s="65" t="s">
        <v>573</v>
      </c>
      <c r="C42" s="186">
        <v>30</v>
      </c>
      <c r="D42" s="186">
        <v>0</v>
      </c>
      <c r="E42" s="186">
        <v>30</v>
      </c>
      <c r="F42" s="186">
        <v>30</v>
      </c>
      <c r="G42" s="185">
        <v>0</v>
      </c>
      <c r="H42" s="185">
        <v>0</v>
      </c>
      <c r="I42" s="185">
        <v>0</v>
      </c>
      <c r="J42" s="185">
        <v>0</v>
      </c>
      <c r="K42" s="185">
        <v>0</v>
      </c>
      <c r="L42" s="185">
        <v>0</v>
      </c>
      <c r="M42" s="185">
        <v>0</v>
      </c>
      <c r="N42" s="185">
        <v>0</v>
      </c>
      <c r="O42" s="185">
        <v>0</v>
      </c>
      <c r="P42" s="185">
        <v>0</v>
      </c>
      <c r="Q42" s="185">
        <v>0</v>
      </c>
      <c r="R42" s="185">
        <v>0</v>
      </c>
      <c r="S42" s="185">
        <v>0</v>
      </c>
      <c r="T42" s="185">
        <v>30</v>
      </c>
      <c r="U42" s="185">
        <v>0</v>
      </c>
      <c r="V42" s="185">
        <v>0</v>
      </c>
      <c r="W42" s="185">
        <v>0</v>
      </c>
      <c r="X42" s="185">
        <v>0</v>
      </c>
      <c r="Y42" s="185">
        <v>0</v>
      </c>
      <c r="Z42" s="185">
        <v>0</v>
      </c>
      <c r="AA42" s="185">
        <v>0</v>
      </c>
      <c r="AB42" s="177">
        <f t="shared" si="2"/>
        <v>30</v>
      </c>
      <c r="AC42" s="177">
        <f t="shared" si="3"/>
        <v>0</v>
      </c>
    </row>
    <row r="43" spans="1:29" x14ac:dyDescent="0.25">
      <c r="A43" s="69" t="s">
        <v>59</v>
      </c>
      <c r="B43" s="68" t="s">
        <v>148</v>
      </c>
      <c r="C43" s="183">
        <v>0</v>
      </c>
      <c r="D43" s="183">
        <v>0</v>
      </c>
      <c r="E43" s="183">
        <v>0</v>
      </c>
      <c r="F43" s="183">
        <v>0</v>
      </c>
      <c r="G43" s="183">
        <v>0</v>
      </c>
      <c r="H43" s="183">
        <v>0</v>
      </c>
      <c r="I43" s="183">
        <v>0</v>
      </c>
      <c r="J43" s="183">
        <v>0</v>
      </c>
      <c r="K43" s="183">
        <v>0</v>
      </c>
      <c r="L43" s="183">
        <v>0</v>
      </c>
      <c r="M43" s="183">
        <v>0</v>
      </c>
      <c r="N43" s="183">
        <v>0</v>
      </c>
      <c r="O43" s="183">
        <v>0</v>
      </c>
      <c r="P43" s="183">
        <v>0</v>
      </c>
      <c r="Q43" s="183">
        <v>0</v>
      </c>
      <c r="R43" s="183">
        <v>0</v>
      </c>
      <c r="S43" s="183">
        <v>0</v>
      </c>
      <c r="T43" s="183">
        <v>0</v>
      </c>
      <c r="U43" s="183">
        <v>0</v>
      </c>
      <c r="V43" s="183">
        <v>0</v>
      </c>
      <c r="W43" s="183">
        <v>0</v>
      </c>
      <c r="X43" s="183">
        <v>0</v>
      </c>
      <c r="Y43" s="183">
        <v>0</v>
      </c>
      <c r="Z43" s="183">
        <v>0</v>
      </c>
      <c r="AA43" s="183">
        <v>0</v>
      </c>
      <c r="AB43" s="177">
        <f t="shared" si="2"/>
        <v>0</v>
      </c>
      <c r="AC43" s="177">
        <f t="shared" si="3"/>
        <v>0</v>
      </c>
    </row>
    <row r="44" spans="1:29" x14ac:dyDescent="0.25">
      <c r="A44" s="66" t="s">
        <v>147</v>
      </c>
      <c r="B44" s="42" t="s">
        <v>146</v>
      </c>
      <c r="C44" s="183">
        <v>0</v>
      </c>
      <c r="D44" s="183">
        <v>0</v>
      </c>
      <c r="E44" s="183">
        <v>0</v>
      </c>
      <c r="F44" s="183">
        <v>0</v>
      </c>
      <c r="G44" s="184">
        <v>0</v>
      </c>
      <c r="H44" s="184">
        <v>0</v>
      </c>
      <c r="I44" s="184">
        <v>0</v>
      </c>
      <c r="J44" s="184">
        <v>0</v>
      </c>
      <c r="K44" s="184">
        <v>0</v>
      </c>
      <c r="L44" s="184">
        <v>0</v>
      </c>
      <c r="M44" s="184">
        <v>0</v>
      </c>
      <c r="N44" s="184">
        <v>0</v>
      </c>
      <c r="O44" s="184">
        <v>0</v>
      </c>
      <c r="P44" s="184">
        <v>0</v>
      </c>
      <c r="Q44" s="184">
        <v>0</v>
      </c>
      <c r="R44" s="184">
        <v>0</v>
      </c>
      <c r="S44" s="184">
        <v>0</v>
      </c>
      <c r="T44" s="184">
        <v>0</v>
      </c>
      <c r="U44" s="184">
        <v>0</v>
      </c>
      <c r="V44" s="184">
        <v>0</v>
      </c>
      <c r="W44" s="184">
        <v>0</v>
      </c>
      <c r="X44" s="184">
        <v>0</v>
      </c>
      <c r="Y44" s="184">
        <v>0</v>
      </c>
      <c r="Z44" s="184">
        <v>0</v>
      </c>
      <c r="AA44" s="184">
        <v>0</v>
      </c>
      <c r="AB44" s="177">
        <f t="shared" si="2"/>
        <v>0</v>
      </c>
      <c r="AC44" s="177">
        <f t="shared" si="3"/>
        <v>0</v>
      </c>
    </row>
    <row r="45" spans="1:29" x14ac:dyDescent="0.25">
      <c r="A45" s="66" t="s">
        <v>145</v>
      </c>
      <c r="B45" s="42" t="s">
        <v>144</v>
      </c>
      <c r="C45" s="183">
        <v>32</v>
      </c>
      <c r="D45" s="183">
        <v>0</v>
      </c>
      <c r="E45" s="183">
        <v>32</v>
      </c>
      <c r="F45" s="183">
        <v>32</v>
      </c>
      <c r="G45" s="184">
        <v>0</v>
      </c>
      <c r="H45" s="184">
        <v>0</v>
      </c>
      <c r="I45" s="184">
        <v>0</v>
      </c>
      <c r="J45" s="184">
        <v>0</v>
      </c>
      <c r="K45" s="184">
        <v>0</v>
      </c>
      <c r="L45" s="184">
        <v>0</v>
      </c>
      <c r="M45" s="184">
        <v>0</v>
      </c>
      <c r="N45" s="184">
        <v>0</v>
      </c>
      <c r="O45" s="184">
        <v>0</v>
      </c>
      <c r="P45" s="184">
        <v>0</v>
      </c>
      <c r="Q45" s="184">
        <v>0</v>
      </c>
      <c r="R45" s="184">
        <v>0</v>
      </c>
      <c r="S45" s="184">
        <v>0</v>
      </c>
      <c r="T45" s="184">
        <v>32</v>
      </c>
      <c r="U45" s="184">
        <v>0</v>
      </c>
      <c r="V45" s="184">
        <v>0</v>
      </c>
      <c r="W45" s="184">
        <v>0</v>
      </c>
      <c r="X45" s="184">
        <v>0</v>
      </c>
      <c r="Y45" s="184">
        <v>0</v>
      </c>
      <c r="Z45" s="184">
        <v>0</v>
      </c>
      <c r="AA45" s="184">
        <v>0</v>
      </c>
      <c r="AB45" s="177">
        <f t="shared" si="2"/>
        <v>32</v>
      </c>
      <c r="AC45" s="177">
        <f t="shared" si="3"/>
        <v>0</v>
      </c>
    </row>
    <row r="46" spans="1:29" x14ac:dyDescent="0.25">
      <c r="A46" s="66" t="s">
        <v>143</v>
      </c>
      <c r="B46" s="42" t="s">
        <v>142</v>
      </c>
      <c r="C46" s="183">
        <v>0</v>
      </c>
      <c r="D46" s="183">
        <v>0</v>
      </c>
      <c r="E46" s="183">
        <v>0</v>
      </c>
      <c r="F46" s="183">
        <v>0</v>
      </c>
      <c r="G46" s="184">
        <v>0</v>
      </c>
      <c r="H46" s="184">
        <v>0</v>
      </c>
      <c r="I46" s="184">
        <v>0</v>
      </c>
      <c r="J46" s="184">
        <v>0</v>
      </c>
      <c r="K46" s="184">
        <v>0</v>
      </c>
      <c r="L46" s="184">
        <v>0</v>
      </c>
      <c r="M46" s="184">
        <v>0</v>
      </c>
      <c r="N46" s="184">
        <v>0</v>
      </c>
      <c r="O46" s="184">
        <v>0</v>
      </c>
      <c r="P46" s="184">
        <v>0</v>
      </c>
      <c r="Q46" s="184">
        <v>0</v>
      </c>
      <c r="R46" s="184">
        <v>0</v>
      </c>
      <c r="S46" s="184">
        <v>0</v>
      </c>
      <c r="T46" s="184">
        <v>0</v>
      </c>
      <c r="U46" s="184">
        <v>0</v>
      </c>
      <c r="V46" s="184">
        <v>0</v>
      </c>
      <c r="W46" s="184">
        <v>0</v>
      </c>
      <c r="X46" s="184">
        <v>0</v>
      </c>
      <c r="Y46" s="184">
        <v>0</v>
      </c>
      <c r="Z46" s="184">
        <v>0</v>
      </c>
      <c r="AA46" s="184">
        <v>0</v>
      </c>
      <c r="AB46" s="177">
        <f t="shared" si="2"/>
        <v>0</v>
      </c>
      <c r="AC46" s="177">
        <f t="shared" si="3"/>
        <v>0</v>
      </c>
    </row>
    <row r="47" spans="1:29" ht="31.5" x14ac:dyDescent="0.25">
      <c r="A47" s="66" t="s">
        <v>141</v>
      </c>
      <c r="B47" s="42" t="s">
        <v>140</v>
      </c>
      <c r="C47" s="183">
        <v>0</v>
      </c>
      <c r="D47" s="183">
        <v>0</v>
      </c>
      <c r="E47" s="183">
        <v>0</v>
      </c>
      <c r="F47" s="183">
        <v>0</v>
      </c>
      <c r="G47" s="184">
        <v>0</v>
      </c>
      <c r="H47" s="184">
        <v>0</v>
      </c>
      <c r="I47" s="184">
        <v>0</v>
      </c>
      <c r="J47" s="184">
        <v>0</v>
      </c>
      <c r="K47" s="184">
        <v>0</v>
      </c>
      <c r="L47" s="184">
        <v>0</v>
      </c>
      <c r="M47" s="184">
        <v>0</v>
      </c>
      <c r="N47" s="184">
        <v>0</v>
      </c>
      <c r="O47" s="184">
        <v>0</v>
      </c>
      <c r="P47" s="184">
        <v>0</v>
      </c>
      <c r="Q47" s="184">
        <v>0</v>
      </c>
      <c r="R47" s="184">
        <v>0</v>
      </c>
      <c r="S47" s="184">
        <v>0</v>
      </c>
      <c r="T47" s="184">
        <v>0</v>
      </c>
      <c r="U47" s="184">
        <v>0</v>
      </c>
      <c r="V47" s="184">
        <v>0</v>
      </c>
      <c r="W47" s="184">
        <v>0</v>
      </c>
      <c r="X47" s="184">
        <v>0</v>
      </c>
      <c r="Y47" s="184">
        <v>0</v>
      </c>
      <c r="Z47" s="184">
        <v>0</v>
      </c>
      <c r="AA47" s="184">
        <v>0</v>
      </c>
      <c r="AB47" s="177">
        <f t="shared" si="2"/>
        <v>0</v>
      </c>
      <c r="AC47" s="177">
        <f t="shared" si="3"/>
        <v>0</v>
      </c>
    </row>
    <row r="48" spans="1:29" ht="31.5" x14ac:dyDescent="0.25">
      <c r="A48" s="66" t="s">
        <v>139</v>
      </c>
      <c r="B48" s="42" t="s">
        <v>138</v>
      </c>
      <c r="C48" s="183">
        <v>0</v>
      </c>
      <c r="D48" s="183">
        <v>0</v>
      </c>
      <c r="E48" s="183">
        <v>0</v>
      </c>
      <c r="F48" s="183">
        <v>0</v>
      </c>
      <c r="G48" s="184">
        <v>0</v>
      </c>
      <c r="H48" s="184">
        <v>0</v>
      </c>
      <c r="I48" s="184">
        <v>0</v>
      </c>
      <c r="J48" s="184">
        <v>0</v>
      </c>
      <c r="K48" s="184">
        <v>0</v>
      </c>
      <c r="L48" s="184">
        <v>0</v>
      </c>
      <c r="M48" s="184">
        <v>0</v>
      </c>
      <c r="N48" s="184">
        <v>0</v>
      </c>
      <c r="O48" s="184">
        <v>0</v>
      </c>
      <c r="P48" s="184">
        <v>0</v>
      </c>
      <c r="Q48" s="184">
        <v>0</v>
      </c>
      <c r="R48" s="184">
        <v>0</v>
      </c>
      <c r="S48" s="184">
        <v>0</v>
      </c>
      <c r="T48" s="184">
        <v>0</v>
      </c>
      <c r="U48" s="184">
        <v>0</v>
      </c>
      <c r="V48" s="184">
        <v>0</v>
      </c>
      <c r="W48" s="184">
        <v>0</v>
      </c>
      <c r="X48" s="184">
        <v>0</v>
      </c>
      <c r="Y48" s="184">
        <v>0</v>
      </c>
      <c r="Z48" s="184">
        <v>0</v>
      </c>
      <c r="AA48" s="184">
        <v>0</v>
      </c>
      <c r="AB48" s="177">
        <f t="shared" si="2"/>
        <v>0</v>
      </c>
      <c r="AC48" s="177">
        <f t="shared" si="3"/>
        <v>0</v>
      </c>
    </row>
    <row r="49" spans="1:29" x14ac:dyDescent="0.25">
      <c r="A49" s="66" t="s">
        <v>137</v>
      </c>
      <c r="B49" s="42" t="s">
        <v>136</v>
      </c>
      <c r="C49" s="183">
        <v>0</v>
      </c>
      <c r="D49" s="183">
        <v>0</v>
      </c>
      <c r="E49" s="183">
        <v>0</v>
      </c>
      <c r="F49" s="183">
        <v>0</v>
      </c>
      <c r="G49" s="184">
        <v>0</v>
      </c>
      <c r="H49" s="184">
        <v>0</v>
      </c>
      <c r="I49" s="184">
        <v>0</v>
      </c>
      <c r="J49" s="184">
        <v>0</v>
      </c>
      <c r="K49" s="184">
        <v>0</v>
      </c>
      <c r="L49" s="184">
        <v>0</v>
      </c>
      <c r="M49" s="184">
        <v>0</v>
      </c>
      <c r="N49" s="184">
        <v>0</v>
      </c>
      <c r="O49" s="184">
        <v>0</v>
      </c>
      <c r="P49" s="184">
        <v>0</v>
      </c>
      <c r="Q49" s="184">
        <v>0</v>
      </c>
      <c r="R49" s="184">
        <v>0</v>
      </c>
      <c r="S49" s="184">
        <v>0</v>
      </c>
      <c r="T49" s="184">
        <v>0</v>
      </c>
      <c r="U49" s="184">
        <v>0</v>
      </c>
      <c r="V49" s="184">
        <v>0</v>
      </c>
      <c r="W49" s="184">
        <v>0</v>
      </c>
      <c r="X49" s="184">
        <v>0</v>
      </c>
      <c r="Y49" s="184">
        <v>0</v>
      </c>
      <c r="Z49" s="184">
        <v>0</v>
      </c>
      <c r="AA49" s="184">
        <v>0</v>
      </c>
      <c r="AB49" s="177">
        <f t="shared" si="2"/>
        <v>0</v>
      </c>
      <c r="AC49" s="177">
        <f t="shared" si="3"/>
        <v>0</v>
      </c>
    </row>
    <row r="50" spans="1:29" ht="18.75" x14ac:dyDescent="0.25">
      <c r="A50" s="66" t="s">
        <v>135</v>
      </c>
      <c r="B50" s="65" t="s">
        <v>573</v>
      </c>
      <c r="C50" s="186">
        <v>30</v>
      </c>
      <c r="D50" s="186">
        <v>0</v>
      </c>
      <c r="E50" s="186">
        <v>30</v>
      </c>
      <c r="F50" s="186">
        <v>30</v>
      </c>
      <c r="G50" s="185">
        <v>0</v>
      </c>
      <c r="H50" s="185">
        <v>0</v>
      </c>
      <c r="I50" s="185">
        <v>0</v>
      </c>
      <c r="J50" s="185">
        <v>0</v>
      </c>
      <c r="K50" s="185">
        <v>0</v>
      </c>
      <c r="L50" s="185">
        <v>0</v>
      </c>
      <c r="M50" s="185">
        <v>0</v>
      </c>
      <c r="N50" s="185">
        <v>0</v>
      </c>
      <c r="O50" s="185">
        <v>0</v>
      </c>
      <c r="P50" s="185">
        <v>0</v>
      </c>
      <c r="Q50" s="185">
        <v>0</v>
      </c>
      <c r="R50" s="185">
        <v>0</v>
      </c>
      <c r="S50" s="185">
        <v>0</v>
      </c>
      <c r="T50" s="185">
        <v>30</v>
      </c>
      <c r="U50" s="185">
        <v>0</v>
      </c>
      <c r="V50" s="185">
        <v>0</v>
      </c>
      <c r="W50" s="185">
        <v>0</v>
      </c>
      <c r="X50" s="185">
        <v>0</v>
      </c>
      <c r="Y50" s="185">
        <v>0</v>
      </c>
      <c r="Z50" s="185">
        <v>0</v>
      </c>
      <c r="AA50" s="185">
        <v>0</v>
      </c>
      <c r="AB50" s="177">
        <f t="shared" si="2"/>
        <v>30</v>
      </c>
      <c r="AC50" s="177">
        <f t="shared" si="3"/>
        <v>0</v>
      </c>
    </row>
    <row r="51" spans="1:29" ht="35.25" customHeight="1" x14ac:dyDescent="0.25">
      <c r="A51" s="69" t="s">
        <v>57</v>
      </c>
      <c r="B51" s="68" t="s">
        <v>134</v>
      </c>
      <c r="C51" s="183">
        <v>0</v>
      </c>
      <c r="D51" s="183">
        <v>0</v>
      </c>
      <c r="E51" s="183">
        <v>0</v>
      </c>
      <c r="F51" s="183">
        <v>0</v>
      </c>
      <c r="G51" s="183">
        <v>0</v>
      </c>
      <c r="H51" s="183">
        <v>0</v>
      </c>
      <c r="I51" s="183">
        <v>0</v>
      </c>
      <c r="J51" s="183">
        <v>0</v>
      </c>
      <c r="K51" s="183">
        <v>0</v>
      </c>
      <c r="L51" s="183">
        <v>0</v>
      </c>
      <c r="M51" s="183">
        <v>0</v>
      </c>
      <c r="N51" s="183">
        <v>0</v>
      </c>
      <c r="O51" s="183">
        <v>0</v>
      </c>
      <c r="P51" s="183">
        <v>0</v>
      </c>
      <c r="Q51" s="183">
        <v>0</v>
      </c>
      <c r="R51" s="183">
        <v>0</v>
      </c>
      <c r="S51" s="183">
        <v>0</v>
      </c>
      <c r="T51" s="183">
        <v>0</v>
      </c>
      <c r="U51" s="183">
        <v>0</v>
      </c>
      <c r="V51" s="183">
        <v>0</v>
      </c>
      <c r="W51" s="183">
        <v>0</v>
      </c>
      <c r="X51" s="183">
        <v>0</v>
      </c>
      <c r="Y51" s="183">
        <v>0</v>
      </c>
      <c r="Z51" s="183">
        <v>0</v>
      </c>
      <c r="AA51" s="183">
        <v>0</v>
      </c>
      <c r="AB51" s="177">
        <f t="shared" si="2"/>
        <v>0</v>
      </c>
      <c r="AC51" s="177">
        <f t="shared" si="3"/>
        <v>0</v>
      </c>
    </row>
    <row r="52" spans="1:29" x14ac:dyDescent="0.25">
      <c r="A52" s="66" t="s">
        <v>133</v>
      </c>
      <c r="B52" s="42" t="s">
        <v>132</v>
      </c>
      <c r="C52" s="183">
        <v>449.1057411864407</v>
      </c>
      <c r="D52" s="183">
        <v>0</v>
      </c>
      <c r="E52" s="183">
        <v>449.1057411864407</v>
      </c>
      <c r="F52" s="183">
        <v>449.1057411864407</v>
      </c>
      <c r="G52" s="184">
        <v>0</v>
      </c>
      <c r="H52" s="184">
        <v>0</v>
      </c>
      <c r="I52" s="184">
        <v>0</v>
      </c>
      <c r="J52" s="184">
        <v>0</v>
      </c>
      <c r="K52" s="184">
        <v>0</v>
      </c>
      <c r="L52" s="184">
        <v>0</v>
      </c>
      <c r="M52" s="184">
        <v>0</v>
      </c>
      <c r="N52" s="184">
        <v>0</v>
      </c>
      <c r="O52" s="184">
        <v>0</v>
      </c>
      <c r="P52" s="184">
        <v>0</v>
      </c>
      <c r="Q52" s="184">
        <v>0</v>
      </c>
      <c r="R52" s="184">
        <v>0</v>
      </c>
      <c r="S52" s="184">
        <v>0</v>
      </c>
      <c r="T52" s="184">
        <v>449.1057411864407</v>
      </c>
      <c r="U52" s="184">
        <v>0</v>
      </c>
      <c r="V52" s="184">
        <v>0</v>
      </c>
      <c r="W52" s="184">
        <v>0</v>
      </c>
      <c r="X52" s="184">
        <v>0</v>
      </c>
      <c r="Y52" s="184">
        <v>0</v>
      </c>
      <c r="Z52" s="184">
        <v>0</v>
      </c>
      <c r="AA52" s="184">
        <v>0</v>
      </c>
      <c r="AB52" s="177">
        <f t="shared" si="2"/>
        <v>449.1057411864407</v>
      </c>
      <c r="AC52" s="177">
        <f t="shared" si="3"/>
        <v>0</v>
      </c>
    </row>
    <row r="53" spans="1:29" x14ac:dyDescent="0.25">
      <c r="A53" s="66" t="s">
        <v>131</v>
      </c>
      <c r="B53" s="42" t="s">
        <v>125</v>
      </c>
      <c r="C53" s="183">
        <v>0</v>
      </c>
      <c r="D53" s="183">
        <v>0</v>
      </c>
      <c r="E53" s="183">
        <v>0</v>
      </c>
      <c r="F53" s="183">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77">
        <f t="shared" si="2"/>
        <v>0</v>
      </c>
      <c r="AC53" s="177">
        <f t="shared" si="3"/>
        <v>0</v>
      </c>
    </row>
    <row r="54" spans="1:29" x14ac:dyDescent="0.25">
      <c r="A54" s="66" t="s">
        <v>130</v>
      </c>
      <c r="B54" s="65" t="s">
        <v>124</v>
      </c>
      <c r="C54" s="186">
        <v>32</v>
      </c>
      <c r="D54" s="186">
        <v>0</v>
      </c>
      <c r="E54" s="186">
        <v>32</v>
      </c>
      <c r="F54" s="186">
        <v>32</v>
      </c>
      <c r="G54" s="185">
        <v>0</v>
      </c>
      <c r="H54" s="185">
        <v>0</v>
      </c>
      <c r="I54" s="185">
        <v>0</v>
      </c>
      <c r="J54" s="185">
        <v>0</v>
      </c>
      <c r="K54" s="185">
        <v>0</v>
      </c>
      <c r="L54" s="185">
        <v>0</v>
      </c>
      <c r="M54" s="185">
        <v>0</v>
      </c>
      <c r="N54" s="185">
        <v>0</v>
      </c>
      <c r="O54" s="185">
        <v>0</v>
      </c>
      <c r="P54" s="185">
        <v>0</v>
      </c>
      <c r="Q54" s="185">
        <v>0</v>
      </c>
      <c r="R54" s="185">
        <v>0</v>
      </c>
      <c r="S54" s="185">
        <v>0</v>
      </c>
      <c r="T54" s="185">
        <v>32</v>
      </c>
      <c r="U54" s="185">
        <v>0</v>
      </c>
      <c r="V54" s="185">
        <v>0</v>
      </c>
      <c r="W54" s="185">
        <v>0</v>
      </c>
      <c r="X54" s="185">
        <v>0</v>
      </c>
      <c r="Y54" s="185">
        <v>0</v>
      </c>
      <c r="Z54" s="185">
        <v>0</v>
      </c>
      <c r="AA54" s="185">
        <v>0</v>
      </c>
      <c r="AB54" s="177">
        <f t="shared" si="2"/>
        <v>32</v>
      </c>
      <c r="AC54" s="177">
        <f t="shared" si="3"/>
        <v>0</v>
      </c>
    </row>
    <row r="55" spans="1:29" x14ac:dyDescent="0.25">
      <c r="A55" s="66" t="s">
        <v>129</v>
      </c>
      <c r="B55" s="65" t="s">
        <v>123</v>
      </c>
      <c r="C55" s="186">
        <v>0</v>
      </c>
      <c r="D55" s="186">
        <v>0</v>
      </c>
      <c r="E55" s="186">
        <v>0</v>
      </c>
      <c r="F55" s="186">
        <v>0</v>
      </c>
      <c r="G55" s="185">
        <v>0</v>
      </c>
      <c r="H55" s="185">
        <v>0</v>
      </c>
      <c r="I55" s="185">
        <v>0</v>
      </c>
      <c r="J55" s="185">
        <v>0</v>
      </c>
      <c r="K55" s="185">
        <v>0</v>
      </c>
      <c r="L55" s="185">
        <v>0</v>
      </c>
      <c r="M55" s="185">
        <v>0</v>
      </c>
      <c r="N55" s="185">
        <v>0</v>
      </c>
      <c r="O55" s="185">
        <v>0</v>
      </c>
      <c r="P55" s="185">
        <v>0</v>
      </c>
      <c r="Q55" s="185">
        <v>0</v>
      </c>
      <c r="R55" s="185">
        <v>0</v>
      </c>
      <c r="S55" s="185">
        <v>0</v>
      </c>
      <c r="T55" s="185">
        <v>0</v>
      </c>
      <c r="U55" s="185">
        <v>0</v>
      </c>
      <c r="V55" s="185">
        <v>0</v>
      </c>
      <c r="W55" s="185">
        <v>0</v>
      </c>
      <c r="X55" s="185">
        <v>0</v>
      </c>
      <c r="Y55" s="185">
        <v>0</v>
      </c>
      <c r="Z55" s="185">
        <v>0</v>
      </c>
      <c r="AA55" s="185">
        <v>0</v>
      </c>
      <c r="AB55" s="177">
        <f t="shared" si="2"/>
        <v>0</v>
      </c>
      <c r="AC55" s="177">
        <f t="shared" si="3"/>
        <v>0</v>
      </c>
    </row>
    <row r="56" spans="1:29" x14ac:dyDescent="0.25">
      <c r="A56" s="66" t="s">
        <v>128</v>
      </c>
      <c r="B56" s="65" t="s">
        <v>122</v>
      </c>
      <c r="C56" s="186">
        <v>0</v>
      </c>
      <c r="D56" s="186">
        <v>0</v>
      </c>
      <c r="E56" s="186">
        <v>0</v>
      </c>
      <c r="F56" s="186">
        <v>0</v>
      </c>
      <c r="G56" s="185">
        <v>0</v>
      </c>
      <c r="H56" s="185">
        <v>0</v>
      </c>
      <c r="I56" s="185">
        <v>0</v>
      </c>
      <c r="J56" s="185">
        <v>0</v>
      </c>
      <c r="K56" s="185">
        <v>0</v>
      </c>
      <c r="L56" s="185">
        <v>0</v>
      </c>
      <c r="M56" s="185">
        <v>0</v>
      </c>
      <c r="N56" s="185">
        <v>0</v>
      </c>
      <c r="O56" s="185">
        <v>0</v>
      </c>
      <c r="P56" s="185">
        <v>0</v>
      </c>
      <c r="Q56" s="185">
        <v>0</v>
      </c>
      <c r="R56" s="185">
        <v>0</v>
      </c>
      <c r="S56" s="185">
        <v>0</v>
      </c>
      <c r="T56" s="185">
        <v>0</v>
      </c>
      <c r="U56" s="185">
        <v>0</v>
      </c>
      <c r="V56" s="185">
        <v>0</v>
      </c>
      <c r="W56" s="185">
        <v>0</v>
      </c>
      <c r="X56" s="185">
        <v>0</v>
      </c>
      <c r="Y56" s="185">
        <v>0</v>
      </c>
      <c r="Z56" s="185">
        <v>0</v>
      </c>
      <c r="AA56" s="185">
        <v>0</v>
      </c>
      <c r="AB56" s="177">
        <f t="shared" si="2"/>
        <v>0</v>
      </c>
      <c r="AC56" s="177">
        <f t="shared" si="3"/>
        <v>0</v>
      </c>
    </row>
    <row r="57" spans="1:29" ht="18.75" x14ac:dyDescent="0.25">
      <c r="A57" s="66" t="s">
        <v>127</v>
      </c>
      <c r="B57" s="65" t="s">
        <v>573</v>
      </c>
      <c r="C57" s="186">
        <v>30</v>
      </c>
      <c r="D57" s="186">
        <v>0</v>
      </c>
      <c r="E57" s="186">
        <v>30</v>
      </c>
      <c r="F57" s="186">
        <v>30</v>
      </c>
      <c r="G57" s="185">
        <v>0</v>
      </c>
      <c r="H57" s="185">
        <v>0</v>
      </c>
      <c r="I57" s="185">
        <v>0</v>
      </c>
      <c r="J57" s="185">
        <v>0</v>
      </c>
      <c r="K57" s="185">
        <v>0</v>
      </c>
      <c r="L57" s="185">
        <v>0</v>
      </c>
      <c r="M57" s="185">
        <v>0</v>
      </c>
      <c r="N57" s="185">
        <v>0</v>
      </c>
      <c r="O57" s="185">
        <v>0</v>
      </c>
      <c r="P57" s="185">
        <v>0</v>
      </c>
      <c r="Q57" s="185">
        <v>0</v>
      </c>
      <c r="R57" s="185">
        <v>0</v>
      </c>
      <c r="S57" s="185">
        <v>0</v>
      </c>
      <c r="T57" s="185">
        <v>30</v>
      </c>
      <c r="U57" s="185">
        <v>0</v>
      </c>
      <c r="V57" s="185">
        <v>0</v>
      </c>
      <c r="W57" s="185">
        <v>0</v>
      </c>
      <c r="X57" s="185">
        <v>0</v>
      </c>
      <c r="Y57" s="185">
        <v>0</v>
      </c>
      <c r="Z57" s="185">
        <v>0</v>
      </c>
      <c r="AA57" s="185">
        <v>0</v>
      </c>
      <c r="AB57" s="177">
        <f t="shared" si="2"/>
        <v>30</v>
      </c>
      <c r="AC57" s="177">
        <f t="shared" si="3"/>
        <v>0</v>
      </c>
    </row>
    <row r="58" spans="1:29" ht="36.75" customHeight="1" x14ac:dyDescent="0.25">
      <c r="A58" s="69" t="s">
        <v>56</v>
      </c>
      <c r="B58" s="77" t="s">
        <v>200</v>
      </c>
      <c r="C58" s="186">
        <v>0</v>
      </c>
      <c r="D58" s="186">
        <v>0</v>
      </c>
      <c r="E58" s="186">
        <v>0</v>
      </c>
      <c r="F58" s="186">
        <v>0</v>
      </c>
      <c r="G58" s="186">
        <v>0</v>
      </c>
      <c r="H58" s="186">
        <v>0</v>
      </c>
      <c r="I58" s="186">
        <v>0</v>
      </c>
      <c r="J58" s="186">
        <v>0</v>
      </c>
      <c r="K58" s="186">
        <v>0</v>
      </c>
      <c r="L58" s="186">
        <v>0</v>
      </c>
      <c r="M58" s="186">
        <v>0</v>
      </c>
      <c r="N58" s="186">
        <v>0</v>
      </c>
      <c r="O58" s="186">
        <v>0</v>
      </c>
      <c r="P58" s="186">
        <v>0</v>
      </c>
      <c r="Q58" s="186">
        <v>0</v>
      </c>
      <c r="R58" s="186">
        <v>0</v>
      </c>
      <c r="S58" s="186">
        <v>0</v>
      </c>
      <c r="T58" s="186">
        <v>0</v>
      </c>
      <c r="U58" s="186">
        <v>0</v>
      </c>
      <c r="V58" s="186">
        <v>0</v>
      </c>
      <c r="W58" s="186">
        <v>0</v>
      </c>
      <c r="X58" s="186">
        <v>0</v>
      </c>
      <c r="Y58" s="186">
        <v>0</v>
      </c>
      <c r="Z58" s="186">
        <v>0</v>
      </c>
      <c r="AA58" s="186">
        <v>0</v>
      </c>
      <c r="AB58" s="177">
        <f t="shared" si="2"/>
        <v>0</v>
      </c>
      <c r="AC58" s="177">
        <f t="shared" si="3"/>
        <v>0</v>
      </c>
    </row>
    <row r="59" spans="1:29" x14ac:dyDescent="0.25">
      <c r="A59" s="69" t="s">
        <v>54</v>
      </c>
      <c r="B59" s="68" t="s">
        <v>126</v>
      </c>
      <c r="C59" s="183">
        <v>0</v>
      </c>
      <c r="D59" s="183">
        <v>0</v>
      </c>
      <c r="E59" s="183">
        <v>0</v>
      </c>
      <c r="F59" s="183">
        <v>0</v>
      </c>
      <c r="G59" s="183">
        <v>0</v>
      </c>
      <c r="H59" s="183">
        <v>0</v>
      </c>
      <c r="I59" s="183">
        <v>0</v>
      </c>
      <c r="J59" s="183">
        <v>0</v>
      </c>
      <c r="K59" s="183">
        <v>0</v>
      </c>
      <c r="L59" s="183">
        <v>0</v>
      </c>
      <c r="M59" s="183">
        <v>0</v>
      </c>
      <c r="N59" s="183">
        <v>0</v>
      </c>
      <c r="O59" s="183">
        <v>0</v>
      </c>
      <c r="P59" s="183">
        <v>0</v>
      </c>
      <c r="Q59" s="183">
        <v>0</v>
      </c>
      <c r="R59" s="183">
        <v>0</v>
      </c>
      <c r="S59" s="183">
        <v>0</v>
      </c>
      <c r="T59" s="183">
        <v>0</v>
      </c>
      <c r="U59" s="183">
        <v>0</v>
      </c>
      <c r="V59" s="183">
        <v>0</v>
      </c>
      <c r="W59" s="183">
        <v>0</v>
      </c>
      <c r="X59" s="183">
        <v>0</v>
      </c>
      <c r="Y59" s="183">
        <v>0</v>
      </c>
      <c r="Z59" s="183">
        <v>0</v>
      </c>
      <c r="AA59" s="183">
        <v>0</v>
      </c>
      <c r="AB59" s="177">
        <f t="shared" si="2"/>
        <v>0</v>
      </c>
      <c r="AC59" s="177">
        <f t="shared" si="3"/>
        <v>0</v>
      </c>
    </row>
    <row r="60" spans="1:29" x14ac:dyDescent="0.25">
      <c r="A60" s="66" t="s">
        <v>194</v>
      </c>
      <c r="B60" s="67" t="s">
        <v>146</v>
      </c>
      <c r="C60" s="285">
        <v>0</v>
      </c>
      <c r="D60" s="285">
        <v>0</v>
      </c>
      <c r="E60" s="285">
        <v>0</v>
      </c>
      <c r="F60" s="285">
        <v>0</v>
      </c>
      <c r="G60" s="270">
        <v>0</v>
      </c>
      <c r="H60" s="270">
        <v>0</v>
      </c>
      <c r="I60" s="270">
        <v>0</v>
      </c>
      <c r="J60" s="270">
        <v>0</v>
      </c>
      <c r="K60" s="270">
        <v>0</v>
      </c>
      <c r="L60" s="270">
        <v>0</v>
      </c>
      <c r="M60" s="270">
        <v>0</v>
      </c>
      <c r="N60" s="270">
        <v>0</v>
      </c>
      <c r="O60" s="270">
        <v>0</v>
      </c>
      <c r="P60" s="270">
        <v>0</v>
      </c>
      <c r="Q60" s="270">
        <v>0</v>
      </c>
      <c r="R60" s="270">
        <v>0</v>
      </c>
      <c r="S60" s="270">
        <v>0</v>
      </c>
      <c r="T60" s="270">
        <v>0</v>
      </c>
      <c r="U60" s="270">
        <v>0</v>
      </c>
      <c r="V60" s="270">
        <v>0</v>
      </c>
      <c r="W60" s="270">
        <v>0</v>
      </c>
      <c r="X60" s="270">
        <v>0</v>
      </c>
      <c r="Y60" s="270">
        <v>0</v>
      </c>
      <c r="Z60" s="270">
        <v>0</v>
      </c>
      <c r="AA60" s="270">
        <v>0</v>
      </c>
      <c r="AB60" s="177">
        <f t="shared" si="2"/>
        <v>0</v>
      </c>
      <c r="AC60" s="177">
        <f t="shared" si="3"/>
        <v>0</v>
      </c>
    </row>
    <row r="61" spans="1:29" x14ac:dyDescent="0.25">
      <c r="A61" s="66" t="s">
        <v>195</v>
      </c>
      <c r="B61" s="67" t="s">
        <v>144</v>
      </c>
      <c r="C61" s="285">
        <v>20</v>
      </c>
      <c r="D61" s="285">
        <v>0</v>
      </c>
      <c r="E61" s="285">
        <v>20</v>
      </c>
      <c r="F61" s="285">
        <v>20</v>
      </c>
      <c r="G61" s="270">
        <v>0</v>
      </c>
      <c r="H61" s="270">
        <v>0</v>
      </c>
      <c r="I61" s="270">
        <v>0</v>
      </c>
      <c r="J61" s="270">
        <v>0</v>
      </c>
      <c r="K61" s="270">
        <v>0</v>
      </c>
      <c r="L61" s="270">
        <v>0</v>
      </c>
      <c r="M61" s="270">
        <v>0</v>
      </c>
      <c r="N61" s="270">
        <v>0</v>
      </c>
      <c r="O61" s="270">
        <v>0</v>
      </c>
      <c r="P61" s="270">
        <v>0</v>
      </c>
      <c r="Q61" s="270">
        <v>0</v>
      </c>
      <c r="R61" s="270">
        <v>0</v>
      </c>
      <c r="S61" s="270">
        <v>0</v>
      </c>
      <c r="T61" s="270">
        <v>20</v>
      </c>
      <c r="U61" s="270">
        <v>0</v>
      </c>
      <c r="V61" s="270">
        <v>0</v>
      </c>
      <c r="W61" s="270">
        <v>0</v>
      </c>
      <c r="X61" s="270">
        <v>0</v>
      </c>
      <c r="Y61" s="270">
        <v>0</v>
      </c>
      <c r="Z61" s="270">
        <v>0</v>
      </c>
      <c r="AA61" s="270">
        <v>0</v>
      </c>
      <c r="AB61" s="177">
        <f t="shared" si="2"/>
        <v>20</v>
      </c>
      <c r="AC61" s="177">
        <f t="shared" si="3"/>
        <v>0</v>
      </c>
    </row>
    <row r="62" spans="1:29" x14ac:dyDescent="0.25">
      <c r="A62" s="66" t="s">
        <v>196</v>
      </c>
      <c r="B62" s="67" t="s">
        <v>142</v>
      </c>
      <c r="C62" s="285">
        <v>0</v>
      </c>
      <c r="D62" s="285">
        <v>0</v>
      </c>
      <c r="E62" s="285">
        <v>0</v>
      </c>
      <c r="F62" s="285">
        <v>0</v>
      </c>
      <c r="G62" s="270">
        <v>0</v>
      </c>
      <c r="H62" s="270">
        <v>0</v>
      </c>
      <c r="I62" s="270">
        <v>0</v>
      </c>
      <c r="J62" s="270">
        <v>0</v>
      </c>
      <c r="K62" s="270">
        <v>0</v>
      </c>
      <c r="L62" s="270">
        <v>0</v>
      </c>
      <c r="M62" s="270">
        <v>0</v>
      </c>
      <c r="N62" s="270">
        <v>0</v>
      </c>
      <c r="O62" s="270">
        <v>0</v>
      </c>
      <c r="P62" s="270">
        <v>0</v>
      </c>
      <c r="Q62" s="270">
        <v>0</v>
      </c>
      <c r="R62" s="270">
        <v>0</v>
      </c>
      <c r="S62" s="270">
        <v>0</v>
      </c>
      <c r="T62" s="270">
        <v>0</v>
      </c>
      <c r="U62" s="270">
        <v>0</v>
      </c>
      <c r="V62" s="270">
        <v>0</v>
      </c>
      <c r="W62" s="270">
        <v>0</v>
      </c>
      <c r="X62" s="270">
        <v>0</v>
      </c>
      <c r="Y62" s="270">
        <v>0</v>
      </c>
      <c r="Z62" s="270">
        <v>0</v>
      </c>
      <c r="AA62" s="270">
        <v>0</v>
      </c>
      <c r="AB62" s="177">
        <f t="shared" si="2"/>
        <v>0</v>
      </c>
      <c r="AC62" s="177">
        <f t="shared" si="3"/>
        <v>0</v>
      </c>
    </row>
    <row r="63" spans="1:29" x14ac:dyDescent="0.25">
      <c r="A63" s="66" t="s">
        <v>197</v>
      </c>
      <c r="B63" s="67" t="s">
        <v>199</v>
      </c>
      <c r="C63" s="285">
        <v>0</v>
      </c>
      <c r="D63" s="285">
        <v>0</v>
      </c>
      <c r="E63" s="285">
        <v>0</v>
      </c>
      <c r="F63" s="285">
        <v>0</v>
      </c>
      <c r="G63" s="270">
        <v>0</v>
      </c>
      <c r="H63" s="270">
        <v>0</v>
      </c>
      <c r="I63" s="270">
        <v>0</v>
      </c>
      <c r="J63" s="270">
        <v>0</v>
      </c>
      <c r="K63" s="270">
        <v>0</v>
      </c>
      <c r="L63" s="270">
        <v>0</v>
      </c>
      <c r="M63" s="270">
        <v>0</v>
      </c>
      <c r="N63" s="270">
        <v>0</v>
      </c>
      <c r="O63" s="270">
        <v>0</v>
      </c>
      <c r="P63" s="270">
        <v>0</v>
      </c>
      <c r="Q63" s="270">
        <v>0</v>
      </c>
      <c r="R63" s="270">
        <v>0</v>
      </c>
      <c r="S63" s="270">
        <v>0</v>
      </c>
      <c r="T63" s="270">
        <v>0</v>
      </c>
      <c r="U63" s="270">
        <v>0</v>
      </c>
      <c r="V63" s="270">
        <v>0</v>
      </c>
      <c r="W63" s="270">
        <v>0</v>
      </c>
      <c r="X63" s="270">
        <v>0</v>
      </c>
      <c r="Y63" s="270">
        <v>0</v>
      </c>
      <c r="Z63" s="270">
        <v>0</v>
      </c>
      <c r="AA63" s="270">
        <v>0</v>
      </c>
      <c r="AB63" s="177">
        <f t="shared" si="2"/>
        <v>0</v>
      </c>
      <c r="AC63" s="177">
        <f t="shared" si="3"/>
        <v>0</v>
      </c>
    </row>
    <row r="64" spans="1:29" ht="18.75" x14ac:dyDescent="0.25">
      <c r="A64" s="66" t="s">
        <v>198</v>
      </c>
      <c r="B64" s="65" t="s">
        <v>573</v>
      </c>
      <c r="C64" s="186">
        <v>0</v>
      </c>
      <c r="D64" s="186">
        <v>0</v>
      </c>
      <c r="E64" s="186">
        <v>0</v>
      </c>
      <c r="F64" s="186">
        <v>0</v>
      </c>
      <c r="G64" s="185">
        <v>0</v>
      </c>
      <c r="H64" s="185">
        <v>0</v>
      </c>
      <c r="I64" s="185">
        <v>0</v>
      </c>
      <c r="J64" s="185">
        <v>0</v>
      </c>
      <c r="K64" s="185">
        <v>0</v>
      </c>
      <c r="L64" s="185">
        <v>0</v>
      </c>
      <c r="M64" s="185">
        <v>0</v>
      </c>
      <c r="N64" s="185">
        <v>0</v>
      </c>
      <c r="O64" s="185">
        <v>0</v>
      </c>
      <c r="P64" s="185">
        <v>0</v>
      </c>
      <c r="Q64" s="185">
        <v>0</v>
      </c>
      <c r="R64" s="185">
        <v>0</v>
      </c>
      <c r="S64" s="185">
        <v>0</v>
      </c>
      <c r="T64" s="185">
        <v>0</v>
      </c>
      <c r="U64" s="185">
        <v>0</v>
      </c>
      <c r="V64" s="185">
        <v>0</v>
      </c>
      <c r="W64" s="185">
        <v>0</v>
      </c>
      <c r="X64" s="185">
        <v>0</v>
      </c>
      <c r="Y64" s="185">
        <v>0</v>
      </c>
      <c r="Z64" s="185">
        <v>0</v>
      </c>
      <c r="AA64" s="185">
        <v>0</v>
      </c>
      <c r="AB64" s="177">
        <f t="shared" si="2"/>
        <v>0</v>
      </c>
      <c r="AC64" s="177">
        <f t="shared" si="3"/>
        <v>0</v>
      </c>
    </row>
    <row r="65" spans="1:28" x14ac:dyDescent="0.25">
      <c r="A65" s="62"/>
      <c r="B65" s="63"/>
      <c r="C65" s="63"/>
      <c r="D65" s="63"/>
      <c r="E65" s="63"/>
      <c r="F65" s="63"/>
      <c r="G65" s="63"/>
      <c r="H65" s="63"/>
      <c r="I65" s="63"/>
      <c r="J65" s="63"/>
      <c r="K65" s="63"/>
      <c r="L65" s="62"/>
      <c r="M65" s="62"/>
      <c r="N65" s="53"/>
      <c r="O65" s="53"/>
      <c r="P65" s="53"/>
      <c r="Q65" s="53"/>
      <c r="R65" s="53"/>
      <c r="S65" s="53"/>
      <c r="T65" s="53"/>
      <c r="U65" s="53"/>
      <c r="V65" s="53"/>
      <c r="W65" s="53"/>
      <c r="X65" s="53"/>
      <c r="Y65" s="53"/>
      <c r="Z65" s="53"/>
      <c r="AA65" s="53"/>
      <c r="AB65" s="53"/>
    </row>
    <row r="66" spans="1:28" ht="54" customHeight="1" x14ac:dyDescent="0.25">
      <c r="A66" s="53"/>
      <c r="B66" s="439"/>
      <c r="C66" s="439"/>
      <c r="D66" s="439"/>
      <c r="E66" s="439"/>
      <c r="F66" s="439"/>
      <c r="G66" s="439"/>
      <c r="H66" s="439"/>
      <c r="I66" s="439"/>
      <c r="J66" s="57"/>
      <c r="K66" s="57"/>
      <c r="L66" s="61"/>
      <c r="M66" s="61"/>
      <c r="N66" s="61"/>
      <c r="O66" s="61"/>
      <c r="P66" s="61"/>
      <c r="Q66" s="61"/>
      <c r="R66" s="61"/>
      <c r="S66" s="61"/>
      <c r="T66" s="61"/>
      <c r="U66" s="61"/>
      <c r="V66" s="61"/>
      <c r="W66" s="61"/>
      <c r="X66" s="61"/>
      <c r="Y66" s="61"/>
      <c r="Z66" s="61"/>
      <c r="AA66" s="61"/>
      <c r="AB66" s="61"/>
    </row>
    <row r="67" spans="1:28" x14ac:dyDescent="0.25">
      <c r="A67" s="53"/>
      <c r="B67" s="53"/>
      <c r="C67" s="53"/>
      <c r="D67" s="53"/>
      <c r="E67" s="53"/>
      <c r="F67" s="53"/>
      <c r="L67" s="53"/>
      <c r="M67" s="53"/>
      <c r="N67" s="53"/>
      <c r="O67" s="53"/>
      <c r="P67" s="53"/>
      <c r="Q67" s="53"/>
      <c r="R67" s="53"/>
      <c r="S67" s="53"/>
      <c r="T67" s="53"/>
      <c r="U67" s="53"/>
      <c r="V67" s="53"/>
      <c r="W67" s="53"/>
      <c r="X67" s="53"/>
      <c r="Y67" s="53"/>
      <c r="Z67" s="53"/>
      <c r="AA67" s="53"/>
      <c r="AB67" s="53"/>
    </row>
    <row r="68" spans="1:28" ht="50.25" customHeight="1" x14ac:dyDescent="0.25">
      <c r="A68" s="53"/>
      <c r="B68" s="440"/>
      <c r="C68" s="440"/>
      <c r="D68" s="440"/>
      <c r="E68" s="440"/>
      <c r="F68" s="440"/>
      <c r="G68" s="440"/>
      <c r="H68" s="440"/>
      <c r="I68" s="440"/>
      <c r="J68" s="58"/>
      <c r="K68" s="58"/>
      <c r="L68" s="53"/>
      <c r="M68" s="53"/>
      <c r="N68" s="53"/>
      <c r="O68" s="53"/>
      <c r="P68" s="53"/>
      <c r="Q68" s="53"/>
      <c r="R68" s="53"/>
      <c r="S68" s="53"/>
      <c r="T68" s="53"/>
      <c r="U68" s="53"/>
      <c r="V68" s="53"/>
      <c r="W68" s="53"/>
      <c r="X68" s="53"/>
      <c r="Y68" s="53"/>
      <c r="Z68" s="53"/>
      <c r="AA68" s="53"/>
      <c r="AB68" s="53"/>
    </row>
    <row r="69" spans="1:28" x14ac:dyDescent="0.25">
      <c r="A69" s="53"/>
      <c r="B69" s="53"/>
      <c r="C69" s="53"/>
      <c r="D69" s="53"/>
      <c r="E69" s="53"/>
      <c r="F69" s="53"/>
      <c r="L69" s="53"/>
      <c r="M69" s="53"/>
      <c r="N69" s="53"/>
      <c r="O69" s="53"/>
      <c r="P69" s="53"/>
      <c r="Q69" s="53"/>
      <c r="R69" s="53"/>
      <c r="S69" s="53"/>
      <c r="T69" s="53"/>
      <c r="U69" s="53"/>
      <c r="V69" s="53"/>
      <c r="W69" s="53"/>
      <c r="X69" s="53"/>
      <c r="Y69" s="53"/>
      <c r="Z69" s="53"/>
      <c r="AA69" s="53"/>
      <c r="AB69" s="53"/>
    </row>
    <row r="70" spans="1:28" ht="36.75" customHeight="1" x14ac:dyDescent="0.25">
      <c r="A70" s="53"/>
      <c r="B70" s="439"/>
      <c r="C70" s="439"/>
      <c r="D70" s="439"/>
      <c r="E70" s="439"/>
      <c r="F70" s="439"/>
      <c r="G70" s="439"/>
      <c r="H70" s="439"/>
      <c r="I70" s="439"/>
      <c r="J70" s="57"/>
      <c r="K70" s="57"/>
      <c r="L70" s="53"/>
      <c r="M70" s="53"/>
      <c r="N70" s="53"/>
      <c r="O70" s="53"/>
      <c r="P70" s="53"/>
      <c r="Q70" s="53"/>
      <c r="R70" s="53"/>
      <c r="S70" s="53"/>
      <c r="T70" s="53"/>
      <c r="U70" s="53"/>
      <c r="V70" s="53"/>
      <c r="W70" s="53"/>
      <c r="X70" s="53"/>
      <c r="Y70" s="53"/>
      <c r="Z70" s="53"/>
      <c r="AA70" s="53"/>
      <c r="AB70" s="53"/>
    </row>
    <row r="71" spans="1:28" x14ac:dyDescent="0.25">
      <c r="A71" s="53"/>
      <c r="B71" s="60"/>
      <c r="C71" s="60"/>
      <c r="D71" s="60"/>
      <c r="E71" s="60"/>
      <c r="F71" s="60"/>
      <c r="L71" s="53"/>
      <c r="M71" s="53"/>
      <c r="N71" s="59"/>
      <c r="O71" s="53"/>
      <c r="P71" s="53"/>
      <c r="Q71" s="53"/>
      <c r="R71" s="53"/>
      <c r="S71" s="53"/>
      <c r="T71" s="53"/>
      <c r="U71" s="53"/>
      <c r="V71" s="53"/>
      <c r="W71" s="53"/>
      <c r="X71" s="53"/>
      <c r="Y71" s="53"/>
      <c r="Z71" s="53"/>
      <c r="AA71" s="53"/>
      <c r="AB71" s="53"/>
    </row>
    <row r="72" spans="1:28" ht="51" customHeight="1" x14ac:dyDescent="0.25">
      <c r="A72" s="53"/>
      <c r="B72" s="439"/>
      <c r="C72" s="439"/>
      <c r="D72" s="439"/>
      <c r="E72" s="439"/>
      <c r="F72" s="439"/>
      <c r="G72" s="439"/>
      <c r="H72" s="439"/>
      <c r="I72" s="439"/>
      <c r="J72" s="57"/>
      <c r="K72" s="57"/>
      <c r="L72" s="53"/>
      <c r="M72" s="53"/>
      <c r="N72" s="59"/>
      <c r="O72" s="53"/>
      <c r="P72" s="53"/>
      <c r="Q72" s="53"/>
      <c r="R72" s="53"/>
      <c r="S72" s="53"/>
      <c r="T72" s="53"/>
      <c r="U72" s="53"/>
      <c r="V72" s="53"/>
      <c r="W72" s="53"/>
      <c r="X72" s="53"/>
      <c r="Y72" s="53"/>
      <c r="Z72" s="53"/>
      <c r="AA72" s="53"/>
      <c r="AB72" s="53"/>
    </row>
    <row r="73" spans="1:28" ht="32.25" customHeight="1" x14ac:dyDescent="0.25">
      <c r="A73" s="53"/>
      <c r="B73" s="440"/>
      <c r="C73" s="440"/>
      <c r="D73" s="440"/>
      <c r="E73" s="440"/>
      <c r="F73" s="440"/>
      <c r="G73" s="440"/>
      <c r="H73" s="440"/>
      <c r="I73" s="440"/>
      <c r="J73" s="58"/>
      <c r="K73" s="58"/>
      <c r="L73" s="53"/>
      <c r="M73" s="53"/>
      <c r="N73" s="53"/>
      <c r="O73" s="53"/>
      <c r="P73" s="53"/>
      <c r="Q73" s="53"/>
      <c r="R73" s="53"/>
      <c r="S73" s="53"/>
      <c r="T73" s="53"/>
      <c r="U73" s="53"/>
      <c r="V73" s="53"/>
      <c r="W73" s="53"/>
      <c r="X73" s="53"/>
      <c r="Y73" s="53"/>
      <c r="Z73" s="53"/>
      <c r="AA73" s="53"/>
      <c r="AB73" s="53"/>
    </row>
    <row r="74" spans="1:28" ht="51.75" customHeight="1" x14ac:dyDescent="0.25">
      <c r="A74" s="53"/>
      <c r="B74" s="439"/>
      <c r="C74" s="439"/>
      <c r="D74" s="439"/>
      <c r="E74" s="439"/>
      <c r="F74" s="439"/>
      <c r="G74" s="439"/>
      <c r="H74" s="439"/>
      <c r="I74" s="439"/>
      <c r="J74" s="57"/>
      <c r="K74" s="57"/>
      <c r="L74" s="53"/>
      <c r="M74" s="53"/>
      <c r="N74" s="53"/>
      <c r="O74" s="53"/>
      <c r="P74" s="53"/>
      <c r="Q74" s="53"/>
      <c r="R74" s="53"/>
      <c r="S74" s="53"/>
      <c r="T74" s="53"/>
      <c r="U74" s="53"/>
      <c r="V74" s="53"/>
      <c r="W74" s="53"/>
      <c r="X74" s="53"/>
      <c r="Y74" s="53"/>
      <c r="Z74" s="53"/>
      <c r="AA74" s="53"/>
      <c r="AB74" s="53"/>
    </row>
    <row r="75" spans="1:28" ht="21.75" customHeight="1" x14ac:dyDescent="0.25">
      <c r="A75" s="53"/>
      <c r="B75" s="437"/>
      <c r="C75" s="437"/>
      <c r="D75" s="437"/>
      <c r="E75" s="437"/>
      <c r="F75" s="437"/>
      <c r="G75" s="437"/>
      <c r="H75" s="437"/>
      <c r="I75" s="437"/>
      <c r="J75" s="56"/>
      <c r="K75" s="56"/>
      <c r="L75" s="55"/>
      <c r="M75" s="55"/>
      <c r="N75" s="53"/>
      <c r="O75" s="53"/>
      <c r="P75" s="53"/>
      <c r="Q75" s="53"/>
      <c r="R75" s="53"/>
      <c r="S75" s="53"/>
      <c r="T75" s="53"/>
      <c r="U75" s="53"/>
      <c r="V75" s="53"/>
      <c r="W75" s="53"/>
      <c r="X75" s="53"/>
      <c r="Y75" s="53"/>
      <c r="Z75" s="53"/>
      <c r="AA75" s="53"/>
      <c r="AB75" s="53"/>
    </row>
    <row r="76" spans="1:28" ht="23.25" customHeight="1" x14ac:dyDescent="0.25">
      <c r="A76" s="53"/>
      <c r="B76" s="55"/>
      <c r="C76" s="55"/>
      <c r="D76" s="55"/>
      <c r="E76" s="55"/>
      <c r="F76" s="55"/>
      <c r="L76" s="53"/>
      <c r="M76" s="53"/>
      <c r="N76" s="53"/>
      <c r="O76" s="53"/>
      <c r="P76" s="53"/>
      <c r="Q76" s="53"/>
      <c r="R76" s="53"/>
      <c r="S76" s="53"/>
      <c r="T76" s="53"/>
      <c r="U76" s="53"/>
      <c r="V76" s="53"/>
      <c r="W76" s="53"/>
      <c r="X76" s="53"/>
      <c r="Y76" s="53"/>
      <c r="Z76" s="53"/>
      <c r="AA76" s="53"/>
      <c r="AB76" s="53"/>
    </row>
    <row r="77" spans="1:28" ht="18.75" customHeight="1" x14ac:dyDescent="0.25">
      <c r="A77" s="53"/>
      <c r="B77" s="438"/>
      <c r="C77" s="438"/>
      <c r="D77" s="438"/>
      <c r="E77" s="438"/>
      <c r="F77" s="438"/>
      <c r="G77" s="438"/>
      <c r="H77" s="438"/>
      <c r="I77" s="438"/>
      <c r="J77" s="54"/>
      <c r="K77" s="54"/>
      <c r="L77" s="53"/>
      <c r="M77" s="53"/>
      <c r="N77" s="53"/>
      <c r="O77" s="53"/>
      <c r="P77" s="53"/>
      <c r="Q77" s="53"/>
      <c r="R77" s="53"/>
      <c r="S77" s="53"/>
      <c r="T77" s="53"/>
      <c r="U77" s="53"/>
      <c r="V77" s="53"/>
      <c r="W77" s="53"/>
      <c r="X77" s="53"/>
      <c r="Y77" s="53"/>
      <c r="Z77" s="53"/>
      <c r="AA77" s="53"/>
      <c r="AB77" s="53"/>
    </row>
    <row r="78" spans="1:28" x14ac:dyDescent="0.25">
      <c r="A78" s="53"/>
      <c r="B78" s="53"/>
      <c r="C78" s="53"/>
      <c r="D78" s="53"/>
      <c r="E78" s="53"/>
      <c r="F78" s="53"/>
      <c r="L78" s="53"/>
      <c r="M78" s="53"/>
      <c r="N78" s="53"/>
      <c r="O78" s="53"/>
      <c r="P78" s="53"/>
      <c r="Q78" s="53"/>
      <c r="R78" s="53"/>
      <c r="S78" s="53"/>
      <c r="T78" s="53"/>
      <c r="U78" s="53"/>
      <c r="V78" s="53"/>
      <c r="W78" s="53"/>
      <c r="X78" s="53"/>
      <c r="Y78" s="53"/>
      <c r="Z78" s="53"/>
      <c r="AA78" s="53"/>
      <c r="AB78" s="53"/>
    </row>
    <row r="79" spans="1:28" x14ac:dyDescent="0.25">
      <c r="A79" s="53"/>
      <c r="B79" s="53"/>
      <c r="C79" s="53"/>
      <c r="D79" s="53"/>
      <c r="E79" s="53"/>
      <c r="F79" s="53"/>
      <c r="L79" s="53"/>
      <c r="M79" s="53"/>
      <c r="N79" s="53"/>
      <c r="O79" s="53"/>
      <c r="P79" s="53"/>
      <c r="Q79" s="53"/>
      <c r="R79" s="53"/>
      <c r="S79" s="53"/>
      <c r="T79" s="53"/>
      <c r="U79" s="53"/>
      <c r="V79" s="53"/>
      <c r="W79" s="53"/>
      <c r="X79" s="53"/>
      <c r="Y79" s="53"/>
      <c r="Z79" s="53"/>
      <c r="AA79" s="53"/>
      <c r="AB79" s="53"/>
    </row>
    <row r="80" spans="1:28"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9">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Z21:AA21"/>
    <mergeCell ref="P21:Q21"/>
    <mergeCell ref="R21:S21"/>
    <mergeCell ref="L21:M21"/>
    <mergeCell ref="N21:O21"/>
    <mergeCell ref="G20:G22"/>
    <mergeCell ref="H21:I21"/>
    <mergeCell ref="A4:AC4"/>
    <mergeCell ref="A12:AC12"/>
    <mergeCell ref="A9:AC9"/>
    <mergeCell ref="A11:AC11"/>
    <mergeCell ref="A8:AC8"/>
    <mergeCell ref="A6:AC6"/>
    <mergeCell ref="B20:B22"/>
    <mergeCell ref="P20:S20"/>
    <mergeCell ref="T20:W20"/>
    <mergeCell ref="X20:AA20"/>
    <mergeCell ref="T21:U21"/>
    <mergeCell ref="V21:W21"/>
    <mergeCell ref="X21:Y21"/>
    <mergeCell ref="J21:K21"/>
    <mergeCell ref="H20:K20"/>
  </mergeCells>
  <conditionalFormatting sqref="C24:C64 AB24:AB64 E24:Y64">
    <cfRule type="cellIs" dxfId="40" priority="8" operator="notEqual">
      <formula>0</formula>
    </cfRule>
  </conditionalFormatting>
  <conditionalFormatting sqref="Z24:AA64">
    <cfRule type="cellIs" dxfId="39" priority="3" operator="notEqual">
      <formula>0</formula>
    </cfRule>
  </conditionalFormatting>
  <conditionalFormatting sqref="AC24:AC64">
    <cfRule type="cellIs" dxfId="38" priority="2" operator="notEqual">
      <formula>0</formula>
    </cfRule>
  </conditionalFormatting>
  <conditionalFormatting sqref="D24:D6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264"/>
    <col min="2" max="2" width="57.85546875" style="264" customWidth="1"/>
    <col min="3" max="3" width="13" style="264" customWidth="1"/>
    <col min="4" max="4" width="17.85546875" style="264" customWidth="1"/>
    <col min="5" max="6" width="19" style="264" customWidth="1"/>
    <col min="7" max="10" width="12" style="265" hidden="1" customWidth="1"/>
    <col min="11" max="11" width="12" style="265" customWidth="1"/>
    <col min="12" max="19" width="9.28515625" style="264" customWidth="1"/>
    <col min="20" max="21" width="8" style="264" customWidth="1"/>
    <col min="22" max="23" width="8.5703125" style="264" customWidth="1"/>
    <col min="24" max="25" width="8" style="264" customWidth="1"/>
    <col min="26" max="27" width="8.5703125" style="264" customWidth="1"/>
    <col min="28" max="29" width="8" style="264" customWidth="1"/>
    <col min="30" max="31" width="8.5703125" style="264" customWidth="1"/>
    <col min="32" max="32" width="13.140625" style="264" customWidth="1"/>
    <col min="33" max="33" width="24.85546875" style="264" customWidth="1"/>
    <col min="34" max="16384" width="9.140625" style="264"/>
  </cols>
  <sheetData>
    <row r="1" spans="1:33" ht="18.75" x14ac:dyDescent="0.25">
      <c r="A1" s="265"/>
      <c r="B1" s="265"/>
      <c r="C1" s="265"/>
      <c r="D1" s="265"/>
      <c r="E1" s="265"/>
      <c r="F1" s="265"/>
      <c r="AG1" s="36" t="s">
        <v>66</v>
      </c>
    </row>
    <row r="2" spans="1:33" ht="18.75" x14ac:dyDescent="0.3">
      <c r="A2" s="265"/>
      <c r="B2" s="265"/>
      <c r="C2" s="265"/>
      <c r="D2" s="265"/>
      <c r="E2" s="265"/>
      <c r="F2" s="265"/>
      <c r="AG2" s="262" t="s">
        <v>8</v>
      </c>
    </row>
    <row r="3" spans="1:33" ht="18.75" x14ac:dyDescent="0.3">
      <c r="A3" s="265"/>
      <c r="B3" s="265"/>
      <c r="C3" s="265"/>
      <c r="D3" s="265"/>
      <c r="E3" s="265"/>
      <c r="F3" s="265"/>
      <c r="AG3" s="262" t="s">
        <v>65</v>
      </c>
    </row>
    <row r="4" spans="1:33" ht="18.75" customHeight="1" x14ac:dyDescent="0.25">
      <c r="A4" s="363" t="str">
        <f>'6.1. Паспорт сетевой график'!A5:K5</f>
        <v>Год раскрытия информации: 2018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row>
    <row r="5" spans="1:33" ht="18.75" x14ac:dyDescent="0.3">
      <c r="A5" s="265"/>
      <c r="B5" s="265"/>
      <c r="C5" s="265"/>
      <c r="D5" s="265"/>
      <c r="E5" s="265"/>
      <c r="F5" s="265"/>
      <c r="AG5" s="262"/>
    </row>
    <row r="6" spans="1:33"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c r="AD6" s="360"/>
      <c r="AE6" s="360"/>
      <c r="AF6" s="360"/>
      <c r="AG6" s="360"/>
    </row>
    <row r="7" spans="1:33" ht="18.75" x14ac:dyDescent="0.25">
      <c r="A7" s="278"/>
      <c r="B7" s="278"/>
      <c r="C7" s="278"/>
      <c r="D7" s="278"/>
      <c r="E7" s="278"/>
      <c r="F7" s="278"/>
      <c r="G7" s="278"/>
      <c r="H7" s="278"/>
      <c r="I7" s="278"/>
      <c r="J7" s="278"/>
      <c r="K7" s="278"/>
      <c r="L7" s="276"/>
      <c r="M7" s="276"/>
      <c r="N7" s="276"/>
      <c r="O7" s="276"/>
      <c r="P7" s="276"/>
      <c r="Q7" s="276"/>
      <c r="R7" s="276"/>
      <c r="S7" s="276"/>
      <c r="T7" s="276"/>
      <c r="U7" s="276"/>
      <c r="V7" s="276"/>
      <c r="W7" s="276"/>
      <c r="X7" s="276"/>
      <c r="Y7" s="276"/>
      <c r="Z7" s="276"/>
      <c r="AA7" s="276"/>
      <c r="AB7" s="276"/>
      <c r="AC7" s="276"/>
      <c r="AD7" s="276"/>
      <c r="AE7" s="276"/>
      <c r="AF7" s="276"/>
      <c r="AG7" s="276"/>
    </row>
    <row r="8" spans="1:33" x14ac:dyDescent="0.25">
      <c r="A8" s="361" t="str">
        <f>'6.1. Паспорт сетевой график'!A9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row>
    <row r="9" spans="1:33"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row>
    <row r="10" spans="1:33" ht="18.75" x14ac:dyDescent="0.25">
      <c r="A10" s="278"/>
      <c r="B10" s="278"/>
      <c r="C10" s="278"/>
      <c r="D10" s="278"/>
      <c r="E10" s="278"/>
      <c r="F10" s="278"/>
      <c r="G10" s="278"/>
      <c r="H10" s="278"/>
      <c r="I10" s="278"/>
      <c r="J10" s="278"/>
      <c r="K10" s="278"/>
      <c r="L10" s="276"/>
      <c r="M10" s="276"/>
      <c r="N10" s="276"/>
      <c r="O10" s="276"/>
      <c r="P10" s="276"/>
      <c r="Q10" s="276"/>
      <c r="R10" s="276"/>
      <c r="S10" s="276"/>
      <c r="T10" s="276"/>
      <c r="U10" s="276"/>
      <c r="V10" s="276"/>
      <c r="W10" s="276"/>
      <c r="X10" s="276"/>
      <c r="Y10" s="276"/>
      <c r="Z10" s="276"/>
      <c r="AA10" s="276"/>
      <c r="AB10" s="276"/>
      <c r="AC10" s="276"/>
      <c r="AD10" s="276"/>
      <c r="AE10" s="276"/>
      <c r="AF10" s="276"/>
      <c r="AG10" s="276"/>
    </row>
    <row r="11" spans="1:33" x14ac:dyDescent="0.25">
      <c r="A11" s="361" t="str">
        <f>'6.1. Паспорт сетевой график'!A12</f>
        <v>Н_280</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row>
    <row r="12" spans="1:33"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row>
    <row r="13" spans="1:33" ht="16.5" customHeight="1" x14ac:dyDescent="0.3">
      <c r="A13" s="281"/>
      <c r="B13" s="281"/>
      <c r="C13" s="281"/>
      <c r="D13" s="281"/>
      <c r="E13" s="281"/>
      <c r="F13" s="281"/>
      <c r="G13" s="281"/>
      <c r="H13" s="281"/>
      <c r="I13" s="281"/>
      <c r="J13" s="281"/>
      <c r="K13" s="281"/>
      <c r="L13" s="282"/>
      <c r="M13" s="282"/>
      <c r="N13" s="282"/>
      <c r="O13" s="282"/>
      <c r="P13" s="282"/>
      <c r="Q13" s="282"/>
      <c r="R13" s="282"/>
      <c r="S13" s="282"/>
      <c r="T13" s="282"/>
      <c r="U13" s="282"/>
      <c r="V13" s="282"/>
      <c r="W13" s="282"/>
      <c r="X13" s="282"/>
      <c r="Y13" s="282"/>
      <c r="Z13" s="282"/>
      <c r="AA13" s="282"/>
      <c r="AB13" s="282"/>
      <c r="AC13" s="282"/>
      <c r="AD13" s="282"/>
      <c r="AE13" s="282"/>
      <c r="AF13" s="282"/>
      <c r="AG13" s="282"/>
    </row>
    <row r="14" spans="1:33" ht="36" customHeight="1" x14ac:dyDescent="0.25">
      <c r="A14" s="357" t="str">
        <f>'6.1. Паспорт сетевой график'!A15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row>
    <row r="15" spans="1:33"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row>
    <row r="16" spans="1:33"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row>
    <row r="17" spans="1:36" x14ac:dyDescent="0.25">
      <c r="A17" s="265"/>
      <c r="L17" s="265"/>
      <c r="M17" s="265"/>
      <c r="N17" s="265"/>
      <c r="O17" s="265"/>
      <c r="P17" s="265"/>
      <c r="Q17" s="265"/>
      <c r="R17" s="265"/>
      <c r="S17" s="265"/>
      <c r="T17" s="265"/>
      <c r="U17" s="265"/>
      <c r="V17" s="265"/>
      <c r="W17" s="265"/>
      <c r="X17" s="265"/>
      <c r="Y17" s="265"/>
      <c r="Z17" s="265"/>
      <c r="AA17" s="265"/>
      <c r="AB17" s="265"/>
      <c r="AC17" s="265"/>
      <c r="AD17" s="265"/>
      <c r="AE17" s="265"/>
      <c r="AF17" s="265"/>
    </row>
    <row r="18" spans="1:36" x14ac:dyDescent="0.25">
      <c r="A18" s="435" t="s">
        <v>367</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row>
    <row r="19" spans="1:36" x14ac:dyDescent="0.25">
      <c r="A19" s="265"/>
      <c r="B19" s="265"/>
      <c r="C19" s="265"/>
      <c r="D19" s="265"/>
      <c r="E19" s="265"/>
      <c r="F19" s="265"/>
      <c r="L19" s="265"/>
      <c r="M19" s="265"/>
      <c r="N19" s="265"/>
      <c r="O19" s="265"/>
      <c r="P19" s="265"/>
      <c r="Q19" s="265"/>
      <c r="R19" s="265"/>
      <c r="S19" s="265"/>
      <c r="T19" s="265"/>
      <c r="U19" s="265"/>
      <c r="V19" s="265"/>
      <c r="W19" s="265"/>
      <c r="X19" s="265"/>
      <c r="Y19" s="265"/>
      <c r="Z19" s="265"/>
      <c r="AA19" s="265"/>
      <c r="AB19" s="265"/>
      <c r="AC19" s="265"/>
      <c r="AD19" s="265"/>
      <c r="AE19" s="265"/>
      <c r="AF19" s="265"/>
    </row>
    <row r="20" spans="1:36" ht="33" customHeight="1" x14ac:dyDescent="0.25">
      <c r="A20" s="444" t="s">
        <v>181</v>
      </c>
      <c r="B20" s="444" t="s">
        <v>180</v>
      </c>
      <c r="C20" s="443" t="s">
        <v>179</v>
      </c>
      <c r="D20" s="443"/>
      <c r="E20" s="445" t="s">
        <v>178</v>
      </c>
      <c r="F20" s="445"/>
      <c r="G20" s="444" t="s">
        <v>580</v>
      </c>
      <c r="H20" s="444" t="s">
        <v>581</v>
      </c>
      <c r="I20" s="444" t="s">
        <v>582</v>
      </c>
      <c r="J20" s="444" t="s">
        <v>583</v>
      </c>
      <c r="K20" s="444" t="s">
        <v>584</v>
      </c>
      <c r="L20" s="441">
        <v>2019</v>
      </c>
      <c r="M20" s="442"/>
      <c r="N20" s="442"/>
      <c r="O20" s="442"/>
      <c r="P20" s="441">
        <v>2020</v>
      </c>
      <c r="Q20" s="442"/>
      <c r="R20" s="442"/>
      <c r="S20" s="442"/>
      <c r="T20" s="441">
        <v>2021</v>
      </c>
      <c r="U20" s="442"/>
      <c r="V20" s="442"/>
      <c r="W20" s="442"/>
      <c r="X20" s="441">
        <v>2022</v>
      </c>
      <c r="Y20" s="442"/>
      <c r="Z20" s="442"/>
      <c r="AA20" s="442"/>
      <c r="AB20" s="441">
        <v>2023</v>
      </c>
      <c r="AC20" s="442"/>
      <c r="AD20" s="442"/>
      <c r="AE20" s="442"/>
      <c r="AF20" s="436" t="s">
        <v>177</v>
      </c>
      <c r="AG20" s="436"/>
      <c r="AH20" s="74"/>
      <c r="AI20" s="74"/>
      <c r="AJ20" s="74"/>
    </row>
    <row r="21" spans="1:36" ht="99.75" customHeight="1" x14ac:dyDescent="0.25">
      <c r="A21" s="428"/>
      <c r="B21" s="428"/>
      <c r="C21" s="443"/>
      <c r="D21" s="443"/>
      <c r="E21" s="445"/>
      <c r="F21" s="445"/>
      <c r="G21" s="428"/>
      <c r="H21" s="428"/>
      <c r="I21" s="428"/>
      <c r="J21" s="428"/>
      <c r="K21" s="428"/>
      <c r="L21" s="443" t="s">
        <v>585</v>
      </c>
      <c r="M21" s="443"/>
      <c r="N21" s="443" t="s">
        <v>586</v>
      </c>
      <c r="O21" s="443"/>
      <c r="P21" s="443" t="s">
        <v>585</v>
      </c>
      <c r="Q21" s="443"/>
      <c r="R21" s="443" t="s">
        <v>586</v>
      </c>
      <c r="S21" s="443"/>
      <c r="T21" s="443" t="s">
        <v>2</v>
      </c>
      <c r="U21" s="443"/>
      <c r="V21" s="443" t="s">
        <v>176</v>
      </c>
      <c r="W21" s="443"/>
      <c r="X21" s="443" t="s">
        <v>2</v>
      </c>
      <c r="Y21" s="443"/>
      <c r="Z21" s="443" t="s">
        <v>176</v>
      </c>
      <c r="AA21" s="443"/>
      <c r="AB21" s="443" t="s">
        <v>2</v>
      </c>
      <c r="AC21" s="443"/>
      <c r="AD21" s="443" t="s">
        <v>176</v>
      </c>
      <c r="AE21" s="443"/>
      <c r="AF21" s="436"/>
      <c r="AG21" s="436"/>
    </row>
    <row r="22" spans="1:36" ht="89.25" customHeight="1" x14ac:dyDescent="0.25">
      <c r="A22" s="429"/>
      <c r="B22" s="429"/>
      <c r="C22" s="325" t="s">
        <v>2</v>
      </c>
      <c r="D22" s="325" t="s">
        <v>176</v>
      </c>
      <c r="E22" s="326" t="s">
        <v>587</v>
      </c>
      <c r="F22" s="326" t="s">
        <v>587</v>
      </c>
      <c r="G22" s="429"/>
      <c r="H22" s="429"/>
      <c r="I22" s="429"/>
      <c r="J22" s="429"/>
      <c r="K22" s="429"/>
      <c r="L22" s="327" t="s">
        <v>348</v>
      </c>
      <c r="M22" s="327" t="s">
        <v>349</v>
      </c>
      <c r="N22" s="327" t="s">
        <v>348</v>
      </c>
      <c r="O22" s="327" t="s">
        <v>349</v>
      </c>
      <c r="P22" s="327" t="s">
        <v>348</v>
      </c>
      <c r="Q22" s="327" t="s">
        <v>349</v>
      </c>
      <c r="R22" s="327" t="s">
        <v>348</v>
      </c>
      <c r="S22" s="327" t="s">
        <v>349</v>
      </c>
      <c r="T22" s="327" t="s">
        <v>348</v>
      </c>
      <c r="U22" s="327" t="s">
        <v>349</v>
      </c>
      <c r="V22" s="327" t="s">
        <v>348</v>
      </c>
      <c r="W22" s="327" t="s">
        <v>349</v>
      </c>
      <c r="X22" s="327" t="s">
        <v>348</v>
      </c>
      <c r="Y22" s="327" t="s">
        <v>349</v>
      </c>
      <c r="Z22" s="327" t="s">
        <v>348</v>
      </c>
      <c r="AA22" s="327" t="s">
        <v>349</v>
      </c>
      <c r="AB22" s="327" t="s">
        <v>348</v>
      </c>
      <c r="AC22" s="327" t="s">
        <v>349</v>
      </c>
      <c r="AD22" s="327" t="s">
        <v>348</v>
      </c>
      <c r="AE22" s="327" t="s">
        <v>349</v>
      </c>
      <c r="AF22" s="325" t="s">
        <v>585</v>
      </c>
      <c r="AG22" s="325" t="s">
        <v>588</v>
      </c>
    </row>
    <row r="23" spans="1:36" ht="19.5" customHeight="1" x14ac:dyDescent="0.25">
      <c r="A23" s="328">
        <v>1</v>
      </c>
      <c r="B23" s="328">
        <v>2</v>
      </c>
      <c r="C23" s="328">
        <v>3</v>
      </c>
      <c r="D23" s="328">
        <v>4</v>
      </c>
      <c r="E23" s="328">
        <v>5</v>
      </c>
      <c r="F23" s="328">
        <v>6</v>
      </c>
      <c r="G23" s="328"/>
      <c r="H23" s="328"/>
      <c r="I23" s="328"/>
      <c r="J23" s="328">
        <v>16</v>
      </c>
      <c r="K23" s="328">
        <v>7</v>
      </c>
      <c r="L23" s="328">
        <v>8</v>
      </c>
      <c r="M23" s="328">
        <v>9</v>
      </c>
      <c r="N23" s="328">
        <v>10</v>
      </c>
      <c r="O23" s="328">
        <v>11</v>
      </c>
      <c r="P23" s="328">
        <v>12</v>
      </c>
      <c r="Q23" s="328">
        <v>13</v>
      </c>
      <c r="R23" s="328">
        <v>14</v>
      </c>
      <c r="S23" s="328">
        <v>15</v>
      </c>
      <c r="T23" s="328">
        <v>16</v>
      </c>
      <c r="U23" s="328">
        <v>17</v>
      </c>
      <c r="V23" s="328">
        <v>18</v>
      </c>
      <c r="W23" s="328">
        <v>19</v>
      </c>
      <c r="X23" s="328">
        <v>20</v>
      </c>
      <c r="Y23" s="328">
        <v>21</v>
      </c>
      <c r="Z23" s="328">
        <v>22</v>
      </c>
      <c r="AA23" s="328">
        <v>23</v>
      </c>
      <c r="AB23" s="328">
        <v>24</v>
      </c>
      <c r="AC23" s="328">
        <v>25</v>
      </c>
      <c r="AD23" s="328">
        <v>26</v>
      </c>
      <c r="AE23" s="328">
        <v>27</v>
      </c>
      <c r="AF23" s="328">
        <v>28</v>
      </c>
      <c r="AG23" s="328">
        <v>29</v>
      </c>
    </row>
    <row r="24" spans="1:36" ht="47.25" customHeight="1" x14ac:dyDescent="0.25">
      <c r="A24" s="329">
        <v>1</v>
      </c>
      <c r="B24" s="330" t="s">
        <v>175</v>
      </c>
      <c r="C24" s="331">
        <f>'6.2. Паспорт фин осв ввод факт'!C24</f>
        <v>529.94477459999996</v>
      </c>
      <c r="D24" s="331">
        <f t="shared" ref="D24:K24" si="0">SUM(D25:D29)</f>
        <v>529.94477459999996</v>
      </c>
      <c r="E24" s="331">
        <f t="shared" si="0"/>
        <v>529.94477459999996</v>
      </c>
      <c r="F24" s="331">
        <f t="shared" si="0"/>
        <v>529.94477459999996</v>
      </c>
      <c r="G24" s="331">
        <f t="shared" si="0"/>
        <v>0</v>
      </c>
      <c r="H24" s="331">
        <f t="shared" si="0"/>
        <v>0</v>
      </c>
      <c r="I24" s="331">
        <f t="shared" si="0"/>
        <v>0</v>
      </c>
      <c r="J24" s="331">
        <f t="shared" si="0"/>
        <v>236.78825680099999</v>
      </c>
      <c r="K24" s="331">
        <f t="shared" si="0"/>
        <v>269.63678529100002</v>
      </c>
      <c r="L24" s="331">
        <f>'6.2. Паспорт фин осв ввод факт'!T24</f>
        <v>260.30798930900005</v>
      </c>
      <c r="M24" s="331">
        <f t="shared" ref="M24:AC24" si="1">SUM(M25:M29)</f>
        <v>0</v>
      </c>
      <c r="N24" s="331">
        <f>L24</f>
        <v>260.30798930900005</v>
      </c>
      <c r="O24" s="331">
        <f t="shared" si="1"/>
        <v>0</v>
      </c>
      <c r="P24" s="331">
        <f>'6.2. Паспорт фин осв ввод факт'!X24</f>
        <v>0</v>
      </c>
      <c r="Q24" s="331">
        <f t="shared" si="1"/>
        <v>0</v>
      </c>
      <c r="R24" s="331">
        <f t="shared" si="1"/>
        <v>0</v>
      </c>
      <c r="S24" s="331">
        <f t="shared" si="1"/>
        <v>0</v>
      </c>
      <c r="T24" s="331">
        <f t="shared" si="1"/>
        <v>0</v>
      </c>
      <c r="U24" s="331">
        <f t="shared" si="1"/>
        <v>0</v>
      </c>
      <c r="V24" s="331" t="s">
        <v>589</v>
      </c>
      <c r="W24" s="331" t="s">
        <v>589</v>
      </c>
      <c r="X24" s="331">
        <f t="shared" si="1"/>
        <v>0</v>
      </c>
      <c r="Y24" s="331">
        <f t="shared" si="1"/>
        <v>0</v>
      </c>
      <c r="Z24" s="331" t="s">
        <v>589</v>
      </c>
      <c r="AA24" s="331" t="s">
        <v>589</v>
      </c>
      <c r="AB24" s="331">
        <f t="shared" si="1"/>
        <v>0</v>
      </c>
      <c r="AC24" s="331">
        <f t="shared" si="1"/>
        <v>0</v>
      </c>
      <c r="AD24" s="331" t="s">
        <v>589</v>
      </c>
      <c r="AE24" s="331" t="s">
        <v>589</v>
      </c>
      <c r="AF24" s="331">
        <f t="shared" ref="AF24:AF64" si="2">J24+L24+P24</f>
        <v>497.09624611000004</v>
      </c>
      <c r="AG24" s="331">
        <f>N24+R24+T24+X24+AB24</f>
        <v>260.30798930900005</v>
      </c>
    </row>
    <row r="25" spans="1:36" ht="24" customHeight="1" x14ac:dyDescent="0.25">
      <c r="A25" s="332" t="s">
        <v>174</v>
      </c>
      <c r="B25" s="333" t="s">
        <v>173</v>
      </c>
      <c r="C25" s="331">
        <f>'6.2. Паспорт фин осв ввод факт'!C25</f>
        <v>0</v>
      </c>
      <c r="D25" s="331">
        <f t="shared" ref="D25:D64" si="3">C25</f>
        <v>0</v>
      </c>
      <c r="E25" s="331">
        <f t="shared" ref="E25:E64" si="4">D25-G25-H25-I25</f>
        <v>0</v>
      </c>
      <c r="F25" s="331">
        <f t="shared" ref="F25:F64" si="5">E25</f>
        <v>0</v>
      </c>
      <c r="G25" s="334">
        <f>'6.2. Паспорт фин осв ввод факт'!G25</f>
        <v>0</v>
      </c>
      <c r="H25" s="334">
        <f>'6.2. Паспорт фин осв ввод факт'!J25</f>
        <v>0</v>
      </c>
      <c r="I25" s="334">
        <f>'6.2. Паспорт фин осв ввод факт'!N25</f>
        <v>0</v>
      </c>
      <c r="J25" s="334">
        <f>'6.2. Паспорт фин осв ввод факт'!P25</f>
        <v>0</v>
      </c>
      <c r="K25" s="334">
        <f t="shared" ref="K25:K64" si="6">J25</f>
        <v>0</v>
      </c>
      <c r="L25" s="334">
        <f>'6.2. Паспорт фин осв ввод факт'!T25</f>
        <v>0</v>
      </c>
      <c r="M25" s="334">
        <v>0</v>
      </c>
      <c r="N25" s="334">
        <f t="shared" ref="N25:N64" si="7">L25</f>
        <v>0</v>
      </c>
      <c r="O25" s="334">
        <v>0</v>
      </c>
      <c r="P25" s="334">
        <f>'6.2. Паспорт фин осв ввод факт'!X25</f>
        <v>0</v>
      </c>
      <c r="Q25" s="334">
        <v>0</v>
      </c>
      <c r="R25" s="334">
        <v>0</v>
      </c>
      <c r="S25" s="334">
        <v>0</v>
      </c>
      <c r="T25" s="334">
        <v>0</v>
      </c>
      <c r="U25" s="334">
        <v>0</v>
      </c>
      <c r="V25" s="331" t="s">
        <v>589</v>
      </c>
      <c r="W25" s="331" t="s">
        <v>589</v>
      </c>
      <c r="X25" s="334">
        <v>0</v>
      </c>
      <c r="Y25" s="334">
        <v>0</v>
      </c>
      <c r="Z25" s="331" t="s">
        <v>589</v>
      </c>
      <c r="AA25" s="331" t="s">
        <v>589</v>
      </c>
      <c r="AB25" s="334">
        <v>0</v>
      </c>
      <c r="AC25" s="334">
        <v>0</v>
      </c>
      <c r="AD25" s="331" t="s">
        <v>589</v>
      </c>
      <c r="AE25" s="331" t="s">
        <v>589</v>
      </c>
      <c r="AF25" s="331">
        <f t="shared" si="2"/>
        <v>0</v>
      </c>
      <c r="AG25" s="331">
        <f t="shared" ref="AG25:AG64" si="8">N25+R25+T25+X25+AB25</f>
        <v>0</v>
      </c>
    </row>
    <row r="26" spans="1:36" x14ac:dyDescent="0.25">
      <c r="A26" s="332" t="s">
        <v>172</v>
      </c>
      <c r="B26" s="333" t="s">
        <v>171</v>
      </c>
      <c r="C26" s="331">
        <f>'6.2. Паспорт фин осв ввод факт'!C26</f>
        <v>0</v>
      </c>
      <c r="D26" s="331">
        <f t="shared" si="3"/>
        <v>0</v>
      </c>
      <c r="E26" s="331">
        <f t="shared" si="4"/>
        <v>0</v>
      </c>
      <c r="F26" s="331">
        <f t="shared" si="5"/>
        <v>0</v>
      </c>
      <c r="G26" s="334">
        <f>'6.2. Паспорт фин осв ввод факт'!G26</f>
        <v>0</v>
      </c>
      <c r="H26" s="334">
        <f>'6.2. Паспорт фин осв ввод факт'!J26</f>
        <v>0</v>
      </c>
      <c r="I26" s="334">
        <f>'6.2. Паспорт фин осв ввод факт'!N26</f>
        <v>0</v>
      </c>
      <c r="J26" s="334">
        <f>'6.2. Паспорт фин осв ввод факт'!P26</f>
        <v>0</v>
      </c>
      <c r="K26" s="334">
        <f t="shared" si="6"/>
        <v>0</v>
      </c>
      <c r="L26" s="334">
        <f>'6.2. Паспорт фин осв ввод факт'!T26</f>
        <v>0</v>
      </c>
      <c r="M26" s="334">
        <v>0</v>
      </c>
      <c r="N26" s="334">
        <f t="shared" si="7"/>
        <v>0</v>
      </c>
      <c r="O26" s="334">
        <v>0</v>
      </c>
      <c r="P26" s="334">
        <f>'6.2. Паспорт фин осв ввод факт'!X26</f>
        <v>0</v>
      </c>
      <c r="Q26" s="334">
        <v>0</v>
      </c>
      <c r="R26" s="334">
        <v>0</v>
      </c>
      <c r="S26" s="334">
        <v>0</v>
      </c>
      <c r="T26" s="334">
        <v>0</v>
      </c>
      <c r="U26" s="334">
        <v>0</v>
      </c>
      <c r="V26" s="331" t="s">
        <v>589</v>
      </c>
      <c r="W26" s="331" t="s">
        <v>589</v>
      </c>
      <c r="X26" s="334">
        <v>0</v>
      </c>
      <c r="Y26" s="334">
        <v>0</v>
      </c>
      <c r="Z26" s="331" t="s">
        <v>589</v>
      </c>
      <c r="AA26" s="331" t="s">
        <v>589</v>
      </c>
      <c r="AB26" s="334">
        <v>0</v>
      </c>
      <c r="AC26" s="334">
        <v>0</v>
      </c>
      <c r="AD26" s="331" t="s">
        <v>589</v>
      </c>
      <c r="AE26" s="331" t="s">
        <v>589</v>
      </c>
      <c r="AF26" s="331">
        <f t="shared" si="2"/>
        <v>0</v>
      </c>
      <c r="AG26" s="331">
        <f t="shared" si="8"/>
        <v>0</v>
      </c>
    </row>
    <row r="27" spans="1:36" ht="31.5" x14ac:dyDescent="0.25">
      <c r="A27" s="332" t="s">
        <v>170</v>
      </c>
      <c r="B27" s="333" t="s">
        <v>329</v>
      </c>
      <c r="C27" s="331">
        <f>'6.2. Паспорт фин осв ввод факт'!C27</f>
        <v>0</v>
      </c>
      <c r="D27" s="331">
        <f t="shared" si="3"/>
        <v>0</v>
      </c>
      <c r="E27" s="331">
        <f t="shared" si="4"/>
        <v>0</v>
      </c>
      <c r="F27" s="331">
        <f t="shared" si="5"/>
        <v>0</v>
      </c>
      <c r="G27" s="334">
        <f>'6.2. Паспорт фин осв ввод факт'!G27</f>
        <v>0</v>
      </c>
      <c r="H27" s="334">
        <f>'6.2. Паспорт фин осв ввод факт'!J27</f>
        <v>0</v>
      </c>
      <c r="I27" s="334">
        <f>'6.2. Паспорт фин осв ввод факт'!N27</f>
        <v>0</v>
      </c>
      <c r="J27" s="334">
        <f>'6.2. Паспорт фин осв ввод факт'!P27</f>
        <v>0</v>
      </c>
      <c r="K27" s="334">
        <f t="shared" si="6"/>
        <v>0</v>
      </c>
      <c r="L27" s="334">
        <f>'6.2. Паспорт фин осв ввод факт'!T27</f>
        <v>0</v>
      </c>
      <c r="M27" s="334">
        <v>0</v>
      </c>
      <c r="N27" s="334">
        <f t="shared" si="7"/>
        <v>0</v>
      </c>
      <c r="O27" s="334">
        <v>0</v>
      </c>
      <c r="P27" s="334">
        <f>'6.2. Паспорт фин осв ввод факт'!X27</f>
        <v>0</v>
      </c>
      <c r="Q27" s="334">
        <v>0</v>
      </c>
      <c r="R27" s="334">
        <v>0</v>
      </c>
      <c r="S27" s="334">
        <v>0</v>
      </c>
      <c r="T27" s="334">
        <v>0</v>
      </c>
      <c r="U27" s="334">
        <v>0</v>
      </c>
      <c r="V27" s="331" t="s">
        <v>589</v>
      </c>
      <c r="W27" s="331" t="s">
        <v>589</v>
      </c>
      <c r="X27" s="334">
        <v>0</v>
      </c>
      <c r="Y27" s="334">
        <v>0</v>
      </c>
      <c r="Z27" s="331" t="s">
        <v>589</v>
      </c>
      <c r="AA27" s="331" t="s">
        <v>589</v>
      </c>
      <c r="AB27" s="334">
        <v>0</v>
      </c>
      <c r="AC27" s="334">
        <v>0</v>
      </c>
      <c r="AD27" s="331" t="s">
        <v>589</v>
      </c>
      <c r="AE27" s="331" t="s">
        <v>589</v>
      </c>
      <c r="AF27" s="331">
        <f t="shared" si="2"/>
        <v>0</v>
      </c>
      <c r="AG27" s="331">
        <f t="shared" si="8"/>
        <v>0</v>
      </c>
    </row>
    <row r="28" spans="1:36" x14ac:dyDescent="0.25">
      <c r="A28" s="332" t="s">
        <v>169</v>
      </c>
      <c r="B28" s="333" t="s">
        <v>429</v>
      </c>
      <c r="C28" s="331">
        <f>'6.2. Паспорт фин осв ввод факт'!C28</f>
        <v>0</v>
      </c>
      <c r="D28" s="331">
        <f t="shared" si="3"/>
        <v>0</v>
      </c>
      <c r="E28" s="331">
        <f t="shared" si="4"/>
        <v>0</v>
      </c>
      <c r="F28" s="331">
        <f t="shared" si="5"/>
        <v>0</v>
      </c>
      <c r="G28" s="334">
        <f>'6.2. Паспорт фин осв ввод факт'!G28</f>
        <v>0</v>
      </c>
      <c r="H28" s="334">
        <f>'6.2. Паспорт фин осв ввод факт'!J28</f>
        <v>0</v>
      </c>
      <c r="I28" s="334">
        <f>'6.2. Паспорт фин осв ввод факт'!N28</f>
        <v>0</v>
      </c>
      <c r="J28" s="334">
        <f>'6.2. Паспорт фин осв ввод факт'!P28</f>
        <v>0</v>
      </c>
      <c r="K28" s="334">
        <f t="shared" si="6"/>
        <v>0</v>
      </c>
      <c r="L28" s="334">
        <f>'6.2. Паспорт фин осв ввод факт'!T28</f>
        <v>0</v>
      </c>
      <c r="M28" s="334">
        <v>0</v>
      </c>
      <c r="N28" s="334">
        <f t="shared" si="7"/>
        <v>0</v>
      </c>
      <c r="O28" s="334">
        <v>0</v>
      </c>
      <c r="P28" s="334">
        <f>'6.2. Паспорт фин осв ввод факт'!X28</f>
        <v>0</v>
      </c>
      <c r="Q28" s="334">
        <v>0</v>
      </c>
      <c r="R28" s="334">
        <v>0</v>
      </c>
      <c r="S28" s="334">
        <v>0</v>
      </c>
      <c r="T28" s="334">
        <v>0</v>
      </c>
      <c r="U28" s="334">
        <v>0</v>
      </c>
      <c r="V28" s="331" t="s">
        <v>589</v>
      </c>
      <c r="W28" s="331" t="s">
        <v>589</v>
      </c>
      <c r="X28" s="334">
        <v>0</v>
      </c>
      <c r="Y28" s="334">
        <v>0</v>
      </c>
      <c r="Z28" s="331" t="s">
        <v>589</v>
      </c>
      <c r="AA28" s="331" t="s">
        <v>589</v>
      </c>
      <c r="AB28" s="334">
        <v>0</v>
      </c>
      <c r="AC28" s="334">
        <v>0</v>
      </c>
      <c r="AD28" s="331" t="s">
        <v>589</v>
      </c>
      <c r="AE28" s="331" t="s">
        <v>589</v>
      </c>
      <c r="AF28" s="331">
        <f t="shared" si="2"/>
        <v>0</v>
      </c>
      <c r="AG28" s="331">
        <f t="shared" si="8"/>
        <v>0</v>
      </c>
    </row>
    <row r="29" spans="1:36" x14ac:dyDescent="0.25">
      <c r="A29" s="332" t="s">
        <v>168</v>
      </c>
      <c r="B29" s="70" t="s">
        <v>167</v>
      </c>
      <c r="C29" s="331">
        <f>'6.2. Паспорт фин осв ввод факт'!C29</f>
        <v>529.94477459999996</v>
      </c>
      <c r="D29" s="331">
        <f t="shared" si="3"/>
        <v>529.94477459999996</v>
      </c>
      <c r="E29" s="331">
        <f t="shared" si="4"/>
        <v>529.94477459999996</v>
      </c>
      <c r="F29" s="331">
        <f t="shared" si="5"/>
        <v>529.94477459999996</v>
      </c>
      <c r="G29" s="334">
        <f>'6.2. Паспорт фин осв ввод факт'!G29</f>
        <v>0</v>
      </c>
      <c r="H29" s="334">
        <f>'6.2. Паспорт фин осв ввод факт'!J29</f>
        <v>0</v>
      </c>
      <c r="I29" s="334">
        <f>'6.2. Паспорт фин осв ввод факт'!N29</f>
        <v>0</v>
      </c>
      <c r="J29" s="334">
        <f>'6.2. Паспорт фин осв ввод факт'!P29</f>
        <v>236.78825680099999</v>
      </c>
      <c r="K29" s="334">
        <v>269.63678529100002</v>
      </c>
      <c r="L29" s="334">
        <f>'6.2. Паспорт фин осв ввод факт'!T29</f>
        <v>260.30798930900005</v>
      </c>
      <c r="M29" s="334">
        <v>0</v>
      </c>
      <c r="N29" s="335">
        <f t="shared" si="7"/>
        <v>260.30798930900005</v>
      </c>
      <c r="O29" s="334">
        <v>0</v>
      </c>
      <c r="P29" s="334">
        <f>'6.2. Паспорт фин осв ввод факт'!X29</f>
        <v>0</v>
      </c>
      <c r="Q29" s="334">
        <v>0</v>
      </c>
      <c r="R29" s="334">
        <v>0</v>
      </c>
      <c r="S29" s="334">
        <v>0</v>
      </c>
      <c r="T29" s="334">
        <v>0</v>
      </c>
      <c r="U29" s="334">
        <v>0</v>
      </c>
      <c r="V29" s="331" t="s">
        <v>589</v>
      </c>
      <c r="W29" s="331" t="s">
        <v>589</v>
      </c>
      <c r="X29" s="334">
        <v>0</v>
      </c>
      <c r="Y29" s="334">
        <v>0</v>
      </c>
      <c r="Z29" s="331" t="s">
        <v>589</v>
      </c>
      <c r="AA29" s="331" t="s">
        <v>589</v>
      </c>
      <c r="AB29" s="334">
        <v>0</v>
      </c>
      <c r="AC29" s="334">
        <v>0</v>
      </c>
      <c r="AD29" s="331" t="s">
        <v>589</v>
      </c>
      <c r="AE29" s="331" t="s">
        <v>589</v>
      </c>
      <c r="AF29" s="331">
        <f t="shared" si="2"/>
        <v>497.09624611000004</v>
      </c>
      <c r="AG29" s="331">
        <f t="shared" si="8"/>
        <v>260.30798930900005</v>
      </c>
    </row>
    <row r="30" spans="1:36" s="176" customFormat="1" ht="47.25" x14ac:dyDescent="0.25">
      <c r="A30" s="329" t="s">
        <v>61</v>
      </c>
      <c r="B30" s="330" t="s">
        <v>166</v>
      </c>
      <c r="C30" s="331">
        <f>'6.2. Паспорт фин осв ввод факт'!C30</f>
        <v>449.1057411864407</v>
      </c>
      <c r="D30" s="331">
        <f t="shared" si="3"/>
        <v>449.1057411864407</v>
      </c>
      <c r="E30" s="331">
        <f t="shared" si="4"/>
        <v>449.1057411864407</v>
      </c>
      <c r="F30" s="331">
        <f t="shared" si="5"/>
        <v>449.1057411864407</v>
      </c>
      <c r="G30" s="331">
        <f>'6.2. Паспорт фин осв ввод факт'!G30</f>
        <v>0</v>
      </c>
      <c r="H30" s="331">
        <f>'6.2. Паспорт фин осв ввод факт'!J30</f>
        <v>0</v>
      </c>
      <c r="I30" s="331">
        <f>'6.2. Паспорт фин осв ввод факт'!N30</f>
        <v>0</v>
      </c>
      <c r="J30" s="331">
        <f>'6.2. Паспорт фин осв ввод факт'!P30</f>
        <v>139.06915503559361</v>
      </c>
      <c r="K30" s="331">
        <v>139.2691550355936</v>
      </c>
      <c r="L30" s="331">
        <f>'6.2. Паспорт фин осв ввод факт'!T30</f>
        <v>309.83658615084744</v>
      </c>
      <c r="M30" s="331">
        <v>0</v>
      </c>
      <c r="N30" s="331">
        <f t="shared" si="7"/>
        <v>309.83658615084744</v>
      </c>
      <c r="O30" s="331">
        <v>0</v>
      </c>
      <c r="P30" s="331">
        <f>'6.2. Паспорт фин осв ввод факт'!X30</f>
        <v>0</v>
      </c>
      <c r="Q30" s="331">
        <v>0</v>
      </c>
      <c r="R30" s="331">
        <v>0</v>
      </c>
      <c r="S30" s="331">
        <v>0</v>
      </c>
      <c r="T30" s="331">
        <v>0</v>
      </c>
      <c r="U30" s="331">
        <v>0</v>
      </c>
      <c r="V30" s="331" t="s">
        <v>589</v>
      </c>
      <c r="W30" s="331" t="s">
        <v>589</v>
      </c>
      <c r="X30" s="331">
        <v>0</v>
      </c>
      <c r="Y30" s="331">
        <v>0</v>
      </c>
      <c r="Z30" s="331" t="s">
        <v>589</v>
      </c>
      <c r="AA30" s="331" t="s">
        <v>589</v>
      </c>
      <c r="AB30" s="331">
        <v>0</v>
      </c>
      <c r="AC30" s="331">
        <v>0</v>
      </c>
      <c r="AD30" s="331" t="s">
        <v>589</v>
      </c>
      <c r="AE30" s="331" t="s">
        <v>589</v>
      </c>
      <c r="AF30" s="331">
        <f t="shared" si="2"/>
        <v>448.90574118644105</v>
      </c>
      <c r="AG30" s="331">
        <f t="shared" si="8"/>
        <v>309.83658615084744</v>
      </c>
    </row>
    <row r="31" spans="1:36" x14ac:dyDescent="0.25">
      <c r="A31" s="329" t="s">
        <v>165</v>
      </c>
      <c r="B31" s="333" t="s">
        <v>164</v>
      </c>
      <c r="C31" s="331">
        <f>'6.2. Паспорт фин осв ввод факт'!C31</f>
        <v>27.837736008474579</v>
      </c>
      <c r="D31" s="331">
        <f t="shared" si="3"/>
        <v>27.837736008474579</v>
      </c>
      <c r="E31" s="331">
        <f t="shared" si="4"/>
        <v>27.837736008474579</v>
      </c>
      <c r="F31" s="331">
        <f t="shared" si="5"/>
        <v>27.837736008474579</v>
      </c>
      <c r="G31" s="334">
        <f>'6.2. Паспорт фин осв ввод факт'!G31</f>
        <v>0</v>
      </c>
      <c r="H31" s="334">
        <f>'6.2. Паспорт фин осв ввод факт'!J31</f>
        <v>0</v>
      </c>
      <c r="I31" s="334">
        <f>'6.2. Паспорт фин осв ввод факт'!N31</f>
        <v>0</v>
      </c>
      <c r="J31" s="334">
        <f>'6.2. Паспорт фин осв ввод факт'!P31</f>
        <v>27.63773600847458</v>
      </c>
      <c r="K31" s="334">
        <f>D31</f>
        <v>27.837736008474579</v>
      </c>
      <c r="L31" s="334">
        <f>'6.2. Паспорт фин осв ввод факт'!T31</f>
        <v>0</v>
      </c>
      <c r="M31" s="334">
        <v>0</v>
      </c>
      <c r="N31" s="334">
        <f t="shared" si="7"/>
        <v>0</v>
      </c>
      <c r="O31" s="334">
        <v>0</v>
      </c>
      <c r="P31" s="334">
        <f>'6.2. Паспорт фин осв ввод факт'!X31</f>
        <v>0</v>
      </c>
      <c r="Q31" s="334">
        <v>0</v>
      </c>
      <c r="R31" s="334">
        <v>0</v>
      </c>
      <c r="S31" s="334">
        <v>0</v>
      </c>
      <c r="T31" s="334">
        <v>0</v>
      </c>
      <c r="U31" s="334">
        <v>0</v>
      </c>
      <c r="V31" s="331" t="s">
        <v>589</v>
      </c>
      <c r="W31" s="331" t="s">
        <v>589</v>
      </c>
      <c r="X31" s="334">
        <v>0</v>
      </c>
      <c r="Y31" s="334">
        <v>0</v>
      </c>
      <c r="Z31" s="331" t="s">
        <v>589</v>
      </c>
      <c r="AA31" s="331" t="s">
        <v>589</v>
      </c>
      <c r="AB31" s="334">
        <v>0</v>
      </c>
      <c r="AC31" s="334">
        <v>0</v>
      </c>
      <c r="AD31" s="331" t="s">
        <v>589</v>
      </c>
      <c r="AE31" s="331" t="s">
        <v>589</v>
      </c>
      <c r="AF31" s="331">
        <f t="shared" si="2"/>
        <v>27.63773600847458</v>
      </c>
      <c r="AG31" s="331">
        <f t="shared" si="8"/>
        <v>0</v>
      </c>
    </row>
    <row r="32" spans="1:36" ht="31.5" x14ac:dyDescent="0.25">
      <c r="A32" s="329" t="s">
        <v>163</v>
      </c>
      <c r="B32" s="333" t="s">
        <v>162</v>
      </c>
      <c r="C32" s="331">
        <f>'6.2. Паспорт фин осв ввод факт'!C32</f>
        <v>100.31586403389831</v>
      </c>
      <c r="D32" s="331">
        <f t="shared" si="3"/>
        <v>100.31586403389831</v>
      </c>
      <c r="E32" s="331">
        <f t="shared" si="4"/>
        <v>100.31586403389831</v>
      </c>
      <c r="F32" s="331">
        <f t="shared" si="5"/>
        <v>100.31586403389831</v>
      </c>
      <c r="G32" s="334">
        <f>'6.2. Паспорт фин осв ввод факт'!G32</f>
        <v>0</v>
      </c>
      <c r="H32" s="334">
        <f>'6.2. Паспорт фин осв ввод факт'!J32</f>
        <v>0</v>
      </c>
      <c r="I32" s="334">
        <f>'6.2. Паспорт фин осв ввод факт'!N32</f>
        <v>0</v>
      </c>
      <c r="J32" s="334">
        <f>'6.2. Паспорт фин осв ввод факт'!P32</f>
        <v>30.094759210169489</v>
      </c>
      <c r="K32" s="334">
        <f t="shared" si="6"/>
        <v>30.094759210169489</v>
      </c>
      <c r="L32" s="334">
        <f>'6.2. Паспорт фин осв ввод факт'!T32</f>
        <v>70.221104823728808</v>
      </c>
      <c r="M32" s="334">
        <v>0</v>
      </c>
      <c r="N32" s="334">
        <f t="shared" si="7"/>
        <v>70.221104823728808</v>
      </c>
      <c r="O32" s="334">
        <v>0</v>
      </c>
      <c r="P32" s="334">
        <f>'6.2. Паспорт фин осв ввод факт'!X32</f>
        <v>0</v>
      </c>
      <c r="Q32" s="334">
        <v>0</v>
      </c>
      <c r="R32" s="334">
        <v>0</v>
      </c>
      <c r="S32" s="334">
        <v>0</v>
      </c>
      <c r="T32" s="334">
        <v>0</v>
      </c>
      <c r="U32" s="334">
        <v>0</v>
      </c>
      <c r="V32" s="331" t="s">
        <v>589</v>
      </c>
      <c r="W32" s="331" t="s">
        <v>589</v>
      </c>
      <c r="X32" s="334">
        <v>0</v>
      </c>
      <c r="Y32" s="334">
        <v>0</v>
      </c>
      <c r="Z32" s="331" t="s">
        <v>589</v>
      </c>
      <c r="AA32" s="331" t="s">
        <v>589</v>
      </c>
      <c r="AB32" s="334">
        <v>0</v>
      </c>
      <c r="AC32" s="334">
        <v>0</v>
      </c>
      <c r="AD32" s="331" t="s">
        <v>589</v>
      </c>
      <c r="AE32" s="331" t="s">
        <v>589</v>
      </c>
      <c r="AF32" s="331">
        <f t="shared" si="2"/>
        <v>100.31586403389829</v>
      </c>
      <c r="AG32" s="331">
        <f t="shared" si="8"/>
        <v>70.221104823728808</v>
      </c>
    </row>
    <row r="33" spans="1:33" x14ac:dyDescent="0.25">
      <c r="A33" s="329" t="s">
        <v>161</v>
      </c>
      <c r="B33" s="333" t="s">
        <v>160</v>
      </c>
      <c r="C33" s="331">
        <f>'6.2. Паспорт фин осв ввод факт'!C33</f>
        <v>271.12219938983054</v>
      </c>
      <c r="D33" s="331">
        <f t="shared" si="3"/>
        <v>271.12219938983054</v>
      </c>
      <c r="E33" s="331">
        <f t="shared" si="4"/>
        <v>271.12219938983054</v>
      </c>
      <c r="F33" s="331">
        <f t="shared" si="5"/>
        <v>271.12219938983054</v>
      </c>
      <c r="G33" s="334">
        <f>'6.2. Паспорт фин осв ввод факт'!G33</f>
        <v>0</v>
      </c>
      <c r="H33" s="334">
        <f>'6.2. Паспорт фин осв ввод факт'!J33</f>
        <v>0</v>
      </c>
      <c r="I33" s="334">
        <f>'6.2. Паспорт фин осв ввод факт'!N33</f>
        <v>0</v>
      </c>
      <c r="J33" s="334">
        <f>'6.2. Паспорт фин осв ввод факт'!P33</f>
        <v>81.336659816949151</v>
      </c>
      <c r="K33" s="334">
        <f t="shared" si="6"/>
        <v>81.336659816949151</v>
      </c>
      <c r="L33" s="334">
        <f>'6.2. Паспорт фин осв ввод факт'!T33</f>
        <v>189.78553957288136</v>
      </c>
      <c r="M33" s="334">
        <v>0</v>
      </c>
      <c r="N33" s="334">
        <f t="shared" si="7"/>
        <v>189.78553957288136</v>
      </c>
      <c r="O33" s="334">
        <v>0</v>
      </c>
      <c r="P33" s="334">
        <f>'6.2. Паспорт фин осв ввод факт'!X33</f>
        <v>0</v>
      </c>
      <c r="Q33" s="334">
        <v>0</v>
      </c>
      <c r="R33" s="334">
        <v>0</v>
      </c>
      <c r="S33" s="334">
        <v>0</v>
      </c>
      <c r="T33" s="334">
        <v>0</v>
      </c>
      <c r="U33" s="334">
        <v>0</v>
      </c>
      <c r="V33" s="331" t="s">
        <v>589</v>
      </c>
      <c r="W33" s="331" t="s">
        <v>589</v>
      </c>
      <c r="X33" s="334">
        <v>0</v>
      </c>
      <c r="Y33" s="334">
        <v>0</v>
      </c>
      <c r="Z33" s="331" t="s">
        <v>589</v>
      </c>
      <c r="AA33" s="331" t="s">
        <v>589</v>
      </c>
      <c r="AB33" s="334">
        <v>0</v>
      </c>
      <c r="AC33" s="334">
        <v>0</v>
      </c>
      <c r="AD33" s="331" t="s">
        <v>589</v>
      </c>
      <c r="AE33" s="331" t="s">
        <v>589</v>
      </c>
      <c r="AF33" s="331">
        <f t="shared" si="2"/>
        <v>271.12219938983048</v>
      </c>
      <c r="AG33" s="331">
        <f t="shared" si="8"/>
        <v>189.78553957288136</v>
      </c>
    </row>
    <row r="34" spans="1:33" x14ac:dyDescent="0.25">
      <c r="A34" s="329" t="s">
        <v>159</v>
      </c>
      <c r="B34" s="333" t="s">
        <v>158</v>
      </c>
      <c r="C34" s="331">
        <f>'6.2. Паспорт фин осв ввод факт'!C34</f>
        <v>49.829941754237289</v>
      </c>
      <c r="D34" s="331">
        <f t="shared" si="3"/>
        <v>49.829941754237289</v>
      </c>
      <c r="E34" s="331">
        <f t="shared" si="4"/>
        <v>49.829941754237289</v>
      </c>
      <c r="F34" s="331">
        <f t="shared" si="5"/>
        <v>49.829941754237289</v>
      </c>
      <c r="G34" s="334">
        <f>'6.2. Паспорт фин осв ввод факт'!G34</f>
        <v>0</v>
      </c>
      <c r="H34" s="334">
        <f>'6.2. Паспорт фин осв ввод факт'!J34</f>
        <v>0</v>
      </c>
      <c r="I34" s="334">
        <f>'6.2. Паспорт фин осв ввод факт'!N34</f>
        <v>0</v>
      </c>
      <c r="J34" s="334">
        <f>'6.2. Паспорт фин осв ввод факт'!P34</f>
        <v>0</v>
      </c>
      <c r="K34" s="334">
        <f t="shared" si="6"/>
        <v>0</v>
      </c>
      <c r="L34" s="334">
        <f>'6.2. Паспорт фин осв ввод факт'!T34</f>
        <v>49.829941754237268</v>
      </c>
      <c r="M34" s="334">
        <v>0</v>
      </c>
      <c r="N34" s="334">
        <f t="shared" si="7"/>
        <v>49.829941754237268</v>
      </c>
      <c r="O34" s="334">
        <v>0</v>
      </c>
      <c r="P34" s="334">
        <f>'6.2. Паспорт фин осв ввод факт'!X34</f>
        <v>0</v>
      </c>
      <c r="Q34" s="334">
        <v>0</v>
      </c>
      <c r="R34" s="334">
        <v>0</v>
      </c>
      <c r="S34" s="334">
        <v>0</v>
      </c>
      <c r="T34" s="334">
        <v>0</v>
      </c>
      <c r="U34" s="334">
        <v>0</v>
      </c>
      <c r="V34" s="331" t="s">
        <v>589</v>
      </c>
      <c r="W34" s="331" t="s">
        <v>589</v>
      </c>
      <c r="X34" s="334">
        <v>0</v>
      </c>
      <c r="Y34" s="334">
        <v>0</v>
      </c>
      <c r="Z34" s="331" t="s">
        <v>589</v>
      </c>
      <c r="AA34" s="331" t="s">
        <v>589</v>
      </c>
      <c r="AB34" s="334">
        <v>0</v>
      </c>
      <c r="AC34" s="334">
        <v>0</v>
      </c>
      <c r="AD34" s="331" t="s">
        <v>589</v>
      </c>
      <c r="AE34" s="331" t="s">
        <v>589</v>
      </c>
      <c r="AF34" s="331">
        <f t="shared" si="2"/>
        <v>49.829941754237268</v>
      </c>
      <c r="AG34" s="331">
        <f t="shared" si="8"/>
        <v>49.829941754237268</v>
      </c>
    </row>
    <row r="35" spans="1:33" s="176" customFormat="1" ht="31.5" x14ac:dyDescent="0.25">
      <c r="A35" s="329" t="s">
        <v>60</v>
      </c>
      <c r="B35" s="330" t="s">
        <v>157</v>
      </c>
      <c r="C35" s="331">
        <f>'6.2. Паспорт фин осв ввод факт'!C35</f>
        <v>0</v>
      </c>
      <c r="D35" s="331">
        <f t="shared" si="3"/>
        <v>0</v>
      </c>
      <c r="E35" s="331">
        <f t="shared" si="4"/>
        <v>0</v>
      </c>
      <c r="F35" s="331">
        <f t="shared" si="5"/>
        <v>0</v>
      </c>
      <c r="G35" s="331">
        <f>'6.2. Паспорт фин осв ввод факт'!G35</f>
        <v>0</v>
      </c>
      <c r="H35" s="331">
        <f>'6.2. Паспорт фин осв ввод факт'!J35</f>
        <v>0</v>
      </c>
      <c r="I35" s="331">
        <f>'6.2. Паспорт фин осв ввод факт'!N35</f>
        <v>0</v>
      </c>
      <c r="J35" s="331">
        <f>'6.2. Паспорт фин осв ввод факт'!P35</f>
        <v>0</v>
      </c>
      <c r="K35" s="331">
        <f t="shared" si="6"/>
        <v>0</v>
      </c>
      <c r="L35" s="331">
        <f>'6.2. Паспорт фин осв ввод факт'!T35</f>
        <v>0</v>
      </c>
      <c r="M35" s="331">
        <v>0</v>
      </c>
      <c r="N35" s="331">
        <f t="shared" si="7"/>
        <v>0</v>
      </c>
      <c r="O35" s="331">
        <v>0</v>
      </c>
      <c r="P35" s="331">
        <f>'6.2. Паспорт фин осв ввод факт'!X35</f>
        <v>0</v>
      </c>
      <c r="Q35" s="331">
        <v>0</v>
      </c>
      <c r="R35" s="331">
        <v>0</v>
      </c>
      <c r="S35" s="331">
        <v>0</v>
      </c>
      <c r="T35" s="331">
        <v>0</v>
      </c>
      <c r="U35" s="331">
        <v>0</v>
      </c>
      <c r="V35" s="331" t="s">
        <v>589</v>
      </c>
      <c r="W35" s="331" t="s">
        <v>589</v>
      </c>
      <c r="X35" s="331">
        <v>0</v>
      </c>
      <c r="Y35" s="331">
        <v>0</v>
      </c>
      <c r="Z35" s="331" t="s">
        <v>589</v>
      </c>
      <c r="AA35" s="331" t="s">
        <v>589</v>
      </c>
      <c r="AB35" s="331">
        <v>0</v>
      </c>
      <c r="AC35" s="331">
        <v>0</v>
      </c>
      <c r="AD35" s="331" t="s">
        <v>589</v>
      </c>
      <c r="AE35" s="331" t="s">
        <v>589</v>
      </c>
      <c r="AF35" s="331">
        <f t="shared" si="2"/>
        <v>0</v>
      </c>
      <c r="AG35" s="331">
        <f t="shared" si="8"/>
        <v>0</v>
      </c>
    </row>
    <row r="36" spans="1:33" ht="31.5" x14ac:dyDescent="0.25">
      <c r="A36" s="332" t="s">
        <v>156</v>
      </c>
      <c r="B36" s="336" t="s">
        <v>155</v>
      </c>
      <c r="C36" s="331">
        <f>'6.2. Паспорт фин осв ввод факт'!C36</f>
        <v>0</v>
      </c>
      <c r="D36" s="331">
        <f t="shared" si="3"/>
        <v>0</v>
      </c>
      <c r="E36" s="331">
        <f t="shared" si="4"/>
        <v>0</v>
      </c>
      <c r="F36" s="331">
        <f t="shared" si="5"/>
        <v>0</v>
      </c>
      <c r="G36" s="334">
        <f>'6.2. Паспорт фин осв ввод факт'!G36</f>
        <v>0</v>
      </c>
      <c r="H36" s="334">
        <f>'6.2. Паспорт фин осв ввод факт'!J36</f>
        <v>0</v>
      </c>
      <c r="I36" s="334">
        <f>'6.2. Паспорт фин осв ввод факт'!N36</f>
        <v>0</v>
      </c>
      <c r="J36" s="334">
        <f>'6.2. Паспорт фин осв ввод факт'!P36</f>
        <v>0</v>
      </c>
      <c r="K36" s="334">
        <f t="shared" si="6"/>
        <v>0</v>
      </c>
      <c r="L36" s="334">
        <f>'6.2. Паспорт фин осв ввод факт'!T36</f>
        <v>0</v>
      </c>
      <c r="M36" s="334">
        <v>0</v>
      </c>
      <c r="N36" s="337">
        <f t="shared" si="7"/>
        <v>0</v>
      </c>
      <c r="O36" s="334">
        <v>0</v>
      </c>
      <c r="P36" s="334">
        <f>'6.2. Паспорт фин осв ввод факт'!X36</f>
        <v>0</v>
      </c>
      <c r="Q36" s="334">
        <v>0</v>
      </c>
      <c r="R36" s="334">
        <v>0</v>
      </c>
      <c r="S36" s="334">
        <v>0</v>
      </c>
      <c r="T36" s="334">
        <v>0</v>
      </c>
      <c r="U36" s="334">
        <v>0</v>
      </c>
      <c r="V36" s="331" t="s">
        <v>589</v>
      </c>
      <c r="W36" s="331" t="s">
        <v>589</v>
      </c>
      <c r="X36" s="334">
        <v>0</v>
      </c>
      <c r="Y36" s="334">
        <v>0</v>
      </c>
      <c r="Z36" s="331" t="s">
        <v>589</v>
      </c>
      <c r="AA36" s="331" t="s">
        <v>589</v>
      </c>
      <c r="AB36" s="334">
        <v>0</v>
      </c>
      <c r="AC36" s="334">
        <v>0</v>
      </c>
      <c r="AD36" s="331" t="s">
        <v>589</v>
      </c>
      <c r="AE36" s="331" t="s">
        <v>589</v>
      </c>
      <c r="AF36" s="331">
        <f t="shared" si="2"/>
        <v>0</v>
      </c>
      <c r="AG36" s="331">
        <f t="shared" si="8"/>
        <v>0</v>
      </c>
    </row>
    <row r="37" spans="1:33" x14ac:dyDescent="0.25">
      <c r="A37" s="332" t="s">
        <v>154</v>
      </c>
      <c r="B37" s="336" t="s">
        <v>144</v>
      </c>
      <c r="C37" s="331">
        <f>'6.2. Паспорт фин осв ввод факт'!C37</f>
        <v>32</v>
      </c>
      <c r="D37" s="331">
        <f t="shared" si="3"/>
        <v>32</v>
      </c>
      <c r="E37" s="331">
        <f t="shared" si="4"/>
        <v>32</v>
      </c>
      <c r="F37" s="331">
        <f t="shared" si="5"/>
        <v>32</v>
      </c>
      <c r="G37" s="334">
        <f>'6.2. Паспорт фин осв ввод факт'!G37</f>
        <v>0</v>
      </c>
      <c r="H37" s="334">
        <f>'6.2. Паспорт фин осв ввод факт'!J37</f>
        <v>0</v>
      </c>
      <c r="I37" s="334">
        <f>'6.2. Паспорт фин осв ввод факт'!N37</f>
        <v>0</v>
      </c>
      <c r="J37" s="334">
        <f>'6.2. Паспорт фин осв ввод факт'!P37</f>
        <v>0</v>
      </c>
      <c r="K37" s="334">
        <f t="shared" si="6"/>
        <v>0</v>
      </c>
      <c r="L37" s="334">
        <f>'6.2. Паспорт фин осв ввод факт'!T37</f>
        <v>32</v>
      </c>
      <c r="M37" s="334">
        <v>0</v>
      </c>
      <c r="N37" s="337">
        <f t="shared" si="7"/>
        <v>32</v>
      </c>
      <c r="O37" s="334">
        <v>0</v>
      </c>
      <c r="P37" s="334">
        <f>'6.2. Паспорт фин осв ввод факт'!X37</f>
        <v>0</v>
      </c>
      <c r="Q37" s="334">
        <v>0</v>
      </c>
      <c r="R37" s="334">
        <v>0</v>
      </c>
      <c r="S37" s="334">
        <v>0</v>
      </c>
      <c r="T37" s="334">
        <v>0</v>
      </c>
      <c r="U37" s="334">
        <v>0</v>
      </c>
      <c r="V37" s="331" t="s">
        <v>589</v>
      </c>
      <c r="W37" s="331" t="s">
        <v>589</v>
      </c>
      <c r="X37" s="334">
        <v>0</v>
      </c>
      <c r="Y37" s="334">
        <v>0</v>
      </c>
      <c r="Z37" s="331" t="s">
        <v>589</v>
      </c>
      <c r="AA37" s="331" t="s">
        <v>589</v>
      </c>
      <c r="AB37" s="334">
        <v>0</v>
      </c>
      <c r="AC37" s="334">
        <v>0</v>
      </c>
      <c r="AD37" s="331" t="s">
        <v>589</v>
      </c>
      <c r="AE37" s="331" t="s">
        <v>589</v>
      </c>
      <c r="AF37" s="331">
        <f t="shared" si="2"/>
        <v>32</v>
      </c>
      <c r="AG37" s="331">
        <f t="shared" si="8"/>
        <v>32</v>
      </c>
    </row>
    <row r="38" spans="1:33" x14ac:dyDescent="0.25">
      <c r="A38" s="332" t="s">
        <v>153</v>
      </c>
      <c r="B38" s="336" t="s">
        <v>142</v>
      </c>
      <c r="C38" s="331">
        <f>'6.2. Паспорт фин осв ввод факт'!C38</f>
        <v>0</v>
      </c>
      <c r="D38" s="331">
        <f t="shared" si="3"/>
        <v>0</v>
      </c>
      <c r="E38" s="331">
        <f t="shared" si="4"/>
        <v>0</v>
      </c>
      <c r="F38" s="331">
        <f t="shared" si="5"/>
        <v>0</v>
      </c>
      <c r="G38" s="334">
        <f>'6.2. Паспорт фин осв ввод факт'!G38</f>
        <v>0</v>
      </c>
      <c r="H38" s="334">
        <f>'6.2. Паспорт фин осв ввод факт'!J38</f>
        <v>0</v>
      </c>
      <c r="I38" s="334">
        <f>'6.2. Паспорт фин осв ввод факт'!N38</f>
        <v>0</v>
      </c>
      <c r="J38" s="334">
        <f>'6.2. Паспорт фин осв ввод факт'!P38</f>
        <v>0</v>
      </c>
      <c r="K38" s="334">
        <f t="shared" si="6"/>
        <v>0</v>
      </c>
      <c r="L38" s="334">
        <f>'6.2. Паспорт фин осв ввод факт'!T38</f>
        <v>0</v>
      </c>
      <c r="M38" s="334">
        <v>0</v>
      </c>
      <c r="N38" s="337">
        <f t="shared" si="7"/>
        <v>0</v>
      </c>
      <c r="O38" s="334">
        <v>0</v>
      </c>
      <c r="P38" s="334">
        <f>'6.2. Паспорт фин осв ввод факт'!X38</f>
        <v>0</v>
      </c>
      <c r="Q38" s="334">
        <v>0</v>
      </c>
      <c r="R38" s="334">
        <v>0</v>
      </c>
      <c r="S38" s="334">
        <v>0</v>
      </c>
      <c r="T38" s="334">
        <v>0</v>
      </c>
      <c r="U38" s="334">
        <v>0</v>
      </c>
      <c r="V38" s="331" t="s">
        <v>589</v>
      </c>
      <c r="W38" s="331" t="s">
        <v>589</v>
      </c>
      <c r="X38" s="334">
        <v>0</v>
      </c>
      <c r="Y38" s="334">
        <v>0</v>
      </c>
      <c r="Z38" s="331" t="s">
        <v>589</v>
      </c>
      <c r="AA38" s="331" t="s">
        <v>589</v>
      </c>
      <c r="AB38" s="334">
        <v>0</v>
      </c>
      <c r="AC38" s="334">
        <v>0</v>
      </c>
      <c r="AD38" s="331" t="s">
        <v>589</v>
      </c>
      <c r="AE38" s="331" t="s">
        <v>589</v>
      </c>
      <c r="AF38" s="331">
        <f t="shared" si="2"/>
        <v>0</v>
      </c>
      <c r="AG38" s="331">
        <f t="shared" si="8"/>
        <v>0</v>
      </c>
    </row>
    <row r="39" spans="1:33" ht="31.5" x14ac:dyDescent="0.25">
      <c r="A39" s="332" t="s">
        <v>152</v>
      </c>
      <c r="B39" s="333" t="s">
        <v>140</v>
      </c>
      <c r="C39" s="331">
        <f>'6.2. Паспорт фин осв ввод факт'!C39</f>
        <v>0</v>
      </c>
      <c r="D39" s="331">
        <f t="shared" si="3"/>
        <v>0</v>
      </c>
      <c r="E39" s="331">
        <f t="shared" si="4"/>
        <v>0</v>
      </c>
      <c r="F39" s="331">
        <f t="shared" si="5"/>
        <v>0</v>
      </c>
      <c r="G39" s="334">
        <f>'6.2. Паспорт фин осв ввод факт'!G39</f>
        <v>0</v>
      </c>
      <c r="H39" s="334">
        <f>'6.2. Паспорт фин осв ввод факт'!J39</f>
        <v>0</v>
      </c>
      <c r="I39" s="334">
        <f>'6.2. Паспорт фин осв ввод факт'!N39</f>
        <v>0</v>
      </c>
      <c r="J39" s="334">
        <f>'6.2. Паспорт фин осв ввод факт'!P39</f>
        <v>0</v>
      </c>
      <c r="K39" s="334">
        <f t="shared" si="6"/>
        <v>0</v>
      </c>
      <c r="L39" s="334">
        <f>'6.2. Паспорт фин осв ввод факт'!T39</f>
        <v>0</v>
      </c>
      <c r="M39" s="334">
        <v>0</v>
      </c>
      <c r="N39" s="334">
        <f t="shared" si="7"/>
        <v>0</v>
      </c>
      <c r="O39" s="334">
        <v>0</v>
      </c>
      <c r="P39" s="334">
        <f>'6.2. Паспорт фин осв ввод факт'!X39</f>
        <v>0</v>
      </c>
      <c r="Q39" s="334">
        <v>0</v>
      </c>
      <c r="R39" s="334">
        <v>0</v>
      </c>
      <c r="S39" s="334">
        <v>0</v>
      </c>
      <c r="T39" s="334">
        <v>0</v>
      </c>
      <c r="U39" s="334">
        <v>0</v>
      </c>
      <c r="V39" s="331" t="s">
        <v>589</v>
      </c>
      <c r="W39" s="331" t="s">
        <v>589</v>
      </c>
      <c r="X39" s="334">
        <v>0</v>
      </c>
      <c r="Y39" s="334">
        <v>0</v>
      </c>
      <c r="Z39" s="331" t="s">
        <v>589</v>
      </c>
      <c r="AA39" s="331" t="s">
        <v>589</v>
      </c>
      <c r="AB39" s="334">
        <v>0</v>
      </c>
      <c r="AC39" s="334">
        <v>0</v>
      </c>
      <c r="AD39" s="331" t="s">
        <v>589</v>
      </c>
      <c r="AE39" s="331" t="s">
        <v>589</v>
      </c>
      <c r="AF39" s="331">
        <f t="shared" si="2"/>
        <v>0</v>
      </c>
      <c r="AG39" s="331">
        <f t="shared" si="8"/>
        <v>0</v>
      </c>
    </row>
    <row r="40" spans="1:33" ht="31.5" x14ac:dyDescent="0.25">
      <c r="A40" s="332" t="s">
        <v>151</v>
      </c>
      <c r="B40" s="333" t="s">
        <v>138</v>
      </c>
      <c r="C40" s="331">
        <f>'6.2. Паспорт фин осв ввод факт'!C40</f>
        <v>0</v>
      </c>
      <c r="D40" s="331">
        <f t="shared" si="3"/>
        <v>0</v>
      </c>
      <c r="E40" s="331">
        <f t="shared" si="4"/>
        <v>0</v>
      </c>
      <c r="F40" s="331">
        <f t="shared" si="5"/>
        <v>0</v>
      </c>
      <c r="G40" s="334">
        <f>'6.2. Паспорт фин осв ввод факт'!G40</f>
        <v>0</v>
      </c>
      <c r="H40" s="334">
        <f>'6.2. Паспорт фин осв ввод факт'!J40</f>
        <v>0</v>
      </c>
      <c r="I40" s="334">
        <f>'6.2. Паспорт фин осв ввод факт'!N40</f>
        <v>0</v>
      </c>
      <c r="J40" s="334">
        <f>'6.2. Паспорт фин осв ввод факт'!P40</f>
        <v>0</v>
      </c>
      <c r="K40" s="334">
        <f t="shared" si="6"/>
        <v>0</v>
      </c>
      <c r="L40" s="334">
        <f>'6.2. Паспорт фин осв ввод факт'!T40</f>
        <v>0</v>
      </c>
      <c r="M40" s="334">
        <v>0</v>
      </c>
      <c r="N40" s="334">
        <f t="shared" si="7"/>
        <v>0</v>
      </c>
      <c r="O40" s="334">
        <v>0</v>
      </c>
      <c r="P40" s="334">
        <f>'6.2. Паспорт фин осв ввод факт'!X40</f>
        <v>0</v>
      </c>
      <c r="Q40" s="334">
        <v>0</v>
      </c>
      <c r="R40" s="334">
        <v>0</v>
      </c>
      <c r="S40" s="334">
        <v>0</v>
      </c>
      <c r="T40" s="334">
        <v>0</v>
      </c>
      <c r="U40" s="334">
        <v>0</v>
      </c>
      <c r="V40" s="331" t="s">
        <v>589</v>
      </c>
      <c r="W40" s="331" t="s">
        <v>589</v>
      </c>
      <c r="X40" s="334">
        <v>0</v>
      </c>
      <c r="Y40" s="334">
        <v>0</v>
      </c>
      <c r="Z40" s="331" t="s">
        <v>589</v>
      </c>
      <c r="AA40" s="331" t="s">
        <v>589</v>
      </c>
      <c r="AB40" s="334">
        <v>0</v>
      </c>
      <c r="AC40" s="334">
        <v>0</v>
      </c>
      <c r="AD40" s="331" t="s">
        <v>589</v>
      </c>
      <c r="AE40" s="331" t="s">
        <v>589</v>
      </c>
      <c r="AF40" s="331">
        <f t="shared" si="2"/>
        <v>0</v>
      </c>
      <c r="AG40" s="331">
        <f t="shared" si="8"/>
        <v>0</v>
      </c>
    </row>
    <row r="41" spans="1:33" x14ac:dyDescent="0.25">
      <c r="A41" s="332" t="s">
        <v>150</v>
      </c>
      <c r="B41" s="333" t="s">
        <v>136</v>
      </c>
      <c r="C41" s="331">
        <f>'6.2. Паспорт фин осв ввод факт'!C41</f>
        <v>0</v>
      </c>
      <c r="D41" s="331">
        <f t="shared" si="3"/>
        <v>0</v>
      </c>
      <c r="E41" s="331">
        <f t="shared" si="4"/>
        <v>0</v>
      </c>
      <c r="F41" s="331">
        <f t="shared" si="5"/>
        <v>0</v>
      </c>
      <c r="G41" s="334">
        <f>'6.2. Паспорт фин осв ввод факт'!G41</f>
        <v>0</v>
      </c>
      <c r="H41" s="334">
        <f>'6.2. Паспорт фин осв ввод факт'!J41</f>
        <v>0</v>
      </c>
      <c r="I41" s="334">
        <f>'6.2. Паспорт фин осв ввод факт'!N41</f>
        <v>0</v>
      </c>
      <c r="J41" s="334">
        <f>'6.2. Паспорт фин осв ввод факт'!P41</f>
        <v>0</v>
      </c>
      <c r="K41" s="334">
        <f t="shared" si="6"/>
        <v>0</v>
      </c>
      <c r="L41" s="334">
        <f>'6.2. Паспорт фин осв ввод факт'!T41</f>
        <v>0</v>
      </c>
      <c r="M41" s="334">
        <v>0</v>
      </c>
      <c r="N41" s="334">
        <f t="shared" si="7"/>
        <v>0</v>
      </c>
      <c r="O41" s="334">
        <v>0</v>
      </c>
      <c r="P41" s="334">
        <f>'6.2. Паспорт фин осв ввод факт'!X41</f>
        <v>0</v>
      </c>
      <c r="Q41" s="334">
        <v>0</v>
      </c>
      <c r="R41" s="334">
        <v>0</v>
      </c>
      <c r="S41" s="334">
        <v>0</v>
      </c>
      <c r="T41" s="334">
        <v>0</v>
      </c>
      <c r="U41" s="334">
        <v>0</v>
      </c>
      <c r="V41" s="331" t="s">
        <v>589</v>
      </c>
      <c r="W41" s="331" t="s">
        <v>589</v>
      </c>
      <c r="X41" s="334">
        <v>0</v>
      </c>
      <c r="Y41" s="334">
        <v>0</v>
      </c>
      <c r="Z41" s="331" t="s">
        <v>589</v>
      </c>
      <c r="AA41" s="331" t="s">
        <v>589</v>
      </c>
      <c r="AB41" s="334">
        <v>0</v>
      </c>
      <c r="AC41" s="334">
        <v>0</v>
      </c>
      <c r="AD41" s="331" t="s">
        <v>589</v>
      </c>
      <c r="AE41" s="331" t="s">
        <v>589</v>
      </c>
      <c r="AF41" s="331">
        <f t="shared" si="2"/>
        <v>0</v>
      </c>
      <c r="AG41" s="331">
        <f t="shared" si="8"/>
        <v>0</v>
      </c>
    </row>
    <row r="42" spans="1:33" ht="18.75" x14ac:dyDescent="0.25">
      <c r="A42" s="332" t="s">
        <v>149</v>
      </c>
      <c r="B42" s="336" t="s">
        <v>590</v>
      </c>
      <c r="C42" s="331">
        <f>'6.2. Паспорт фин осв ввод факт'!C42</f>
        <v>30</v>
      </c>
      <c r="D42" s="331">
        <f t="shared" si="3"/>
        <v>30</v>
      </c>
      <c r="E42" s="331">
        <f t="shared" si="4"/>
        <v>30</v>
      </c>
      <c r="F42" s="331">
        <f t="shared" si="5"/>
        <v>30</v>
      </c>
      <c r="G42" s="334">
        <f>'6.2. Паспорт фин осв ввод факт'!G42</f>
        <v>0</v>
      </c>
      <c r="H42" s="334">
        <f>'6.2. Паспорт фин осв ввод факт'!J42</f>
        <v>0</v>
      </c>
      <c r="I42" s="334">
        <f>'6.2. Паспорт фин осв ввод факт'!N42</f>
        <v>0</v>
      </c>
      <c r="J42" s="334">
        <f>'6.2. Паспорт фин осв ввод факт'!P42</f>
        <v>0</v>
      </c>
      <c r="K42" s="334">
        <f t="shared" si="6"/>
        <v>0</v>
      </c>
      <c r="L42" s="334">
        <f>'6.2. Паспорт фин осв ввод факт'!T42</f>
        <v>30</v>
      </c>
      <c r="M42" s="334">
        <v>0</v>
      </c>
      <c r="N42" s="337">
        <f t="shared" si="7"/>
        <v>30</v>
      </c>
      <c r="O42" s="334">
        <v>0</v>
      </c>
      <c r="P42" s="334">
        <f>'6.2. Паспорт фин осв ввод факт'!X42</f>
        <v>0</v>
      </c>
      <c r="Q42" s="334">
        <v>0</v>
      </c>
      <c r="R42" s="334">
        <v>0</v>
      </c>
      <c r="S42" s="334">
        <v>0</v>
      </c>
      <c r="T42" s="334">
        <v>0</v>
      </c>
      <c r="U42" s="334">
        <v>0</v>
      </c>
      <c r="V42" s="331" t="s">
        <v>589</v>
      </c>
      <c r="W42" s="331" t="s">
        <v>589</v>
      </c>
      <c r="X42" s="334">
        <v>0</v>
      </c>
      <c r="Y42" s="334">
        <v>0</v>
      </c>
      <c r="Z42" s="331" t="s">
        <v>589</v>
      </c>
      <c r="AA42" s="331" t="s">
        <v>589</v>
      </c>
      <c r="AB42" s="334">
        <v>0</v>
      </c>
      <c r="AC42" s="334">
        <v>0</v>
      </c>
      <c r="AD42" s="331" t="s">
        <v>589</v>
      </c>
      <c r="AE42" s="331" t="s">
        <v>589</v>
      </c>
      <c r="AF42" s="331">
        <f t="shared" si="2"/>
        <v>30</v>
      </c>
      <c r="AG42" s="331">
        <f t="shared" si="8"/>
        <v>30</v>
      </c>
    </row>
    <row r="43" spans="1:33" s="176" customFormat="1" x14ac:dyDescent="0.25">
      <c r="A43" s="329" t="s">
        <v>59</v>
      </c>
      <c r="B43" s="330" t="s">
        <v>148</v>
      </c>
      <c r="C43" s="331">
        <f>'6.2. Паспорт фин осв ввод факт'!C43</f>
        <v>0</v>
      </c>
      <c r="D43" s="331">
        <f t="shared" si="3"/>
        <v>0</v>
      </c>
      <c r="E43" s="331">
        <f t="shared" si="4"/>
        <v>0</v>
      </c>
      <c r="F43" s="331">
        <f t="shared" si="5"/>
        <v>0</v>
      </c>
      <c r="G43" s="331">
        <f>'6.2. Паспорт фин осв ввод факт'!G43</f>
        <v>0</v>
      </c>
      <c r="H43" s="331">
        <f>'6.2. Паспорт фин осв ввод факт'!J43</f>
        <v>0</v>
      </c>
      <c r="I43" s="331">
        <f>'6.2. Паспорт фин осв ввод факт'!N43</f>
        <v>0</v>
      </c>
      <c r="J43" s="331">
        <f>'6.2. Паспорт фин осв ввод факт'!P43</f>
        <v>0</v>
      </c>
      <c r="K43" s="331">
        <f t="shared" si="6"/>
        <v>0</v>
      </c>
      <c r="L43" s="331">
        <f>'6.2. Паспорт фин осв ввод факт'!T43</f>
        <v>0</v>
      </c>
      <c r="M43" s="331">
        <v>0</v>
      </c>
      <c r="N43" s="331">
        <f t="shared" si="7"/>
        <v>0</v>
      </c>
      <c r="O43" s="331">
        <v>0</v>
      </c>
      <c r="P43" s="331">
        <f>'6.2. Паспорт фин осв ввод факт'!X43</f>
        <v>0</v>
      </c>
      <c r="Q43" s="331">
        <v>0</v>
      </c>
      <c r="R43" s="331">
        <v>0</v>
      </c>
      <c r="S43" s="331">
        <v>0</v>
      </c>
      <c r="T43" s="331">
        <v>0</v>
      </c>
      <c r="U43" s="331">
        <v>0</v>
      </c>
      <c r="V43" s="331" t="s">
        <v>589</v>
      </c>
      <c r="W43" s="331" t="s">
        <v>589</v>
      </c>
      <c r="X43" s="331">
        <v>0</v>
      </c>
      <c r="Y43" s="331">
        <v>0</v>
      </c>
      <c r="Z43" s="331" t="s">
        <v>589</v>
      </c>
      <c r="AA43" s="331" t="s">
        <v>589</v>
      </c>
      <c r="AB43" s="331">
        <v>0</v>
      </c>
      <c r="AC43" s="331">
        <v>0</v>
      </c>
      <c r="AD43" s="331" t="s">
        <v>589</v>
      </c>
      <c r="AE43" s="331" t="s">
        <v>589</v>
      </c>
      <c r="AF43" s="331">
        <f t="shared" si="2"/>
        <v>0</v>
      </c>
      <c r="AG43" s="331">
        <f t="shared" si="8"/>
        <v>0</v>
      </c>
    </row>
    <row r="44" spans="1:33" x14ac:dyDescent="0.25">
      <c r="A44" s="332" t="s">
        <v>147</v>
      </c>
      <c r="B44" s="333" t="s">
        <v>146</v>
      </c>
      <c r="C44" s="331">
        <f>'6.2. Паспорт фин осв ввод факт'!C44</f>
        <v>0</v>
      </c>
      <c r="D44" s="331">
        <f t="shared" si="3"/>
        <v>0</v>
      </c>
      <c r="E44" s="331">
        <f t="shared" si="4"/>
        <v>0</v>
      </c>
      <c r="F44" s="331">
        <f t="shared" si="5"/>
        <v>0</v>
      </c>
      <c r="G44" s="334">
        <f>'6.2. Паспорт фин осв ввод факт'!G44</f>
        <v>0</v>
      </c>
      <c r="H44" s="334">
        <f>'6.2. Паспорт фин осв ввод факт'!J44</f>
        <v>0</v>
      </c>
      <c r="I44" s="334">
        <f>'6.2. Паспорт фин осв ввод факт'!N44</f>
        <v>0</v>
      </c>
      <c r="J44" s="334">
        <f>'6.2. Паспорт фин осв ввод факт'!P44</f>
        <v>0</v>
      </c>
      <c r="K44" s="334">
        <f t="shared" si="6"/>
        <v>0</v>
      </c>
      <c r="L44" s="334">
        <f>'6.2. Паспорт фин осв ввод факт'!T44</f>
        <v>0</v>
      </c>
      <c r="M44" s="334">
        <v>0</v>
      </c>
      <c r="N44" s="334">
        <f t="shared" si="7"/>
        <v>0</v>
      </c>
      <c r="O44" s="334">
        <v>0</v>
      </c>
      <c r="P44" s="334">
        <f>'6.2. Паспорт фин осв ввод факт'!X44</f>
        <v>0</v>
      </c>
      <c r="Q44" s="334">
        <v>0</v>
      </c>
      <c r="R44" s="334">
        <v>0</v>
      </c>
      <c r="S44" s="334">
        <v>0</v>
      </c>
      <c r="T44" s="334">
        <v>0</v>
      </c>
      <c r="U44" s="334">
        <v>0</v>
      </c>
      <c r="V44" s="331" t="s">
        <v>589</v>
      </c>
      <c r="W44" s="331" t="s">
        <v>589</v>
      </c>
      <c r="X44" s="334">
        <v>0</v>
      </c>
      <c r="Y44" s="334">
        <v>0</v>
      </c>
      <c r="Z44" s="331" t="s">
        <v>589</v>
      </c>
      <c r="AA44" s="331" t="s">
        <v>589</v>
      </c>
      <c r="AB44" s="334">
        <v>0</v>
      </c>
      <c r="AC44" s="334">
        <v>0</v>
      </c>
      <c r="AD44" s="331" t="s">
        <v>589</v>
      </c>
      <c r="AE44" s="331" t="s">
        <v>589</v>
      </c>
      <c r="AF44" s="331">
        <f t="shared" si="2"/>
        <v>0</v>
      </c>
      <c r="AG44" s="331">
        <f t="shared" si="8"/>
        <v>0</v>
      </c>
    </row>
    <row r="45" spans="1:33" x14ac:dyDescent="0.25">
      <c r="A45" s="332" t="s">
        <v>145</v>
      </c>
      <c r="B45" s="333" t="s">
        <v>144</v>
      </c>
      <c r="C45" s="331">
        <f>'6.2. Паспорт фин осв ввод факт'!C45</f>
        <v>32</v>
      </c>
      <c r="D45" s="331">
        <f t="shared" si="3"/>
        <v>32</v>
      </c>
      <c r="E45" s="331">
        <f t="shared" si="4"/>
        <v>32</v>
      </c>
      <c r="F45" s="331">
        <f t="shared" si="5"/>
        <v>32</v>
      </c>
      <c r="G45" s="334">
        <f>'6.2. Паспорт фин осв ввод факт'!G45</f>
        <v>0</v>
      </c>
      <c r="H45" s="334">
        <f>'6.2. Паспорт фин осв ввод факт'!J45</f>
        <v>0</v>
      </c>
      <c r="I45" s="334">
        <f>'6.2. Паспорт фин осв ввод факт'!N45</f>
        <v>0</v>
      </c>
      <c r="J45" s="334">
        <f>'6.2. Паспорт фин осв ввод факт'!P45</f>
        <v>0</v>
      </c>
      <c r="K45" s="334">
        <f t="shared" si="6"/>
        <v>0</v>
      </c>
      <c r="L45" s="334">
        <f>'6.2. Паспорт фин осв ввод факт'!T45</f>
        <v>32</v>
      </c>
      <c r="M45" s="334">
        <v>0</v>
      </c>
      <c r="N45" s="334">
        <f t="shared" si="7"/>
        <v>32</v>
      </c>
      <c r="O45" s="334">
        <v>0</v>
      </c>
      <c r="P45" s="334">
        <f>'6.2. Паспорт фин осв ввод факт'!X45</f>
        <v>0</v>
      </c>
      <c r="Q45" s="334">
        <v>0</v>
      </c>
      <c r="R45" s="334">
        <v>0</v>
      </c>
      <c r="S45" s="334">
        <v>0</v>
      </c>
      <c r="T45" s="334">
        <v>0</v>
      </c>
      <c r="U45" s="334">
        <v>0</v>
      </c>
      <c r="V45" s="331" t="s">
        <v>589</v>
      </c>
      <c r="W45" s="331" t="s">
        <v>589</v>
      </c>
      <c r="X45" s="334">
        <v>0</v>
      </c>
      <c r="Y45" s="334">
        <v>0</v>
      </c>
      <c r="Z45" s="331" t="s">
        <v>589</v>
      </c>
      <c r="AA45" s="331" t="s">
        <v>589</v>
      </c>
      <c r="AB45" s="334">
        <v>0</v>
      </c>
      <c r="AC45" s="334">
        <v>0</v>
      </c>
      <c r="AD45" s="331" t="s">
        <v>589</v>
      </c>
      <c r="AE45" s="331" t="s">
        <v>589</v>
      </c>
      <c r="AF45" s="331">
        <f t="shared" si="2"/>
        <v>32</v>
      </c>
      <c r="AG45" s="331">
        <f t="shared" si="8"/>
        <v>32</v>
      </c>
    </row>
    <row r="46" spans="1:33" x14ac:dyDescent="0.25">
      <c r="A46" s="332" t="s">
        <v>143</v>
      </c>
      <c r="B46" s="333" t="s">
        <v>142</v>
      </c>
      <c r="C46" s="331">
        <f>'6.2. Паспорт фин осв ввод факт'!C46</f>
        <v>0</v>
      </c>
      <c r="D46" s="331">
        <f t="shared" si="3"/>
        <v>0</v>
      </c>
      <c r="E46" s="331">
        <f t="shared" si="4"/>
        <v>0</v>
      </c>
      <c r="F46" s="331">
        <f t="shared" si="5"/>
        <v>0</v>
      </c>
      <c r="G46" s="334">
        <f>'6.2. Паспорт фин осв ввод факт'!G46</f>
        <v>0</v>
      </c>
      <c r="H46" s="334">
        <f>'6.2. Паспорт фин осв ввод факт'!J46</f>
        <v>0</v>
      </c>
      <c r="I46" s="334">
        <f>'6.2. Паспорт фин осв ввод факт'!N46</f>
        <v>0</v>
      </c>
      <c r="J46" s="334">
        <f>'6.2. Паспорт фин осв ввод факт'!P46</f>
        <v>0</v>
      </c>
      <c r="K46" s="334">
        <f t="shared" si="6"/>
        <v>0</v>
      </c>
      <c r="L46" s="334">
        <f>'6.2. Паспорт фин осв ввод факт'!T46</f>
        <v>0</v>
      </c>
      <c r="M46" s="334">
        <v>0</v>
      </c>
      <c r="N46" s="334">
        <f t="shared" si="7"/>
        <v>0</v>
      </c>
      <c r="O46" s="334">
        <v>0</v>
      </c>
      <c r="P46" s="334">
        <f>'6.2. Паспорт фин осв ввод факт'!X46</f>
        <v>0</v>
      </c>
      <c r="Q46" s="334">
        <v>0</v>
      </c>
      <c r="R46" s="334">
        <v>0</v>
      </c>
      <c r="S46" s="334">
        <v>0</v>
      </c>
      <c r="T46" s="334">
        <v>0</v>
      </c>
      <c r="U46" s="334">
        <v>0</v>
      </c>
      <c r="V46" s="331" t="s">
        <v>589</v>
      </c>
      <c r="W46" s="331" t="s">
        <v>589</v>
      </c>
      <c r="X46" s="334">
        <v>0</v>
      </c>
      <c r="Y46" s="334">
        <v>0</v>
      </c>
      <c r="Z46" s="331" t="s">
        <v>589</v>
      </c>
      <c r="AA46" s="331" t="s">
        <v>589</v>
      </c>
      <c r="AB46" s="334">
        <v>0</v>
      </c>
      <c r="AC46" s="334">
        <v>0</v>
      </c>
      <c r="AD46" s="331" t="s">
        <v>589</v>
      </c>
      <c r="AE46" s="331" t="s">
        <v>589</v>
      </c>
      <c r="AF46" s="331">
        <f t="shared" si="2"/>
        <v>0</v>
      </c>
      <c r="AG46" s="331">
        <f t="shared" si="8"/>
        <v>0</v>
      </c>
    </row>
    <row r="47" spans="1:33" ht="31.5" x14ac:dyDescent="0.25">
      <c r="A47" s="332" t="s">
        <v>141</v>
      </c>
      <c r="B47" s="333" t="s">
        <v>140</v>
      </c>
      <c r="C47" s="331">
        <f>'6.2. Паспорт фин осв ввод факт'!C47</f>
        <v>0</v>
      </c>
      <c r="D47" s="331">
        <f t="shared" si="3"/>
        <v>0</v>
      </c>
      <c r="E47" s="331">
        <f t="shared" si="4"/>
        <v>0</v>
      </c>
      <c r="F47" s="331">
        <f t="shared" si="5"/>
        <v>0</v>
      </c>
      <c r="G47" s="334">
        <f>'6.2. Паспорт фин осв ввод факт'!G47</f>
        <v>0</v>
      </c>
      <c r="H47" s="334">
        <f>'6.2. Паспорт фин осв ввод факт'!J47</f>
        <v>0</v>
      </c>
      <c r="I47" s="334">
        <f>'6.2. Паспорт фин осв ввод факт'!N47</f>
        <v>0</v>
      </c>
      <c r="J47" s="334">
        <f>'6.2. Паспорт фин осв ввод факт'!P47</f>
        <v>0</v>
      </c>
      <c r="K47" s="334">
        <f t="shared" si="6"/>
        <v>0</v>
      </c>
      <c r="L47" s="334">
        <f>'6.2. Паспорт фин осв ввод факт'!T47</f>
        <v>0</v>
      </c>
      <c r="M47" s="334">
        <v>0</v>
      </c>
      <c r="N47" s="334">
        <f t="shared" si="7"/>
        <v>0</v>
      </c>
      <c r="O47" s="334">
        <v>0</v>
      </c>
      <c r="P47" s="334">
        <f>'6.2. Паспорт фин осв ввод факт'!X47</f>
        <v>0</v>
      </c>
      <c r="Q47" s="334">
        <v>0</v>
      </c>
      <c r="R47" s="334">
        <v>0</v>
      </c>
      <c r="S47" s="334">
        <v>0</v>
      </c>
      <c r="T47" s="334">
        <v>0</v>
      </c>
      <c r="U47" s="334">
        <v>0</v>
      </c>
      <c r="V47" s="331" t="s">
        <v>589</v>
      </c>
      <c r="W47" s="331" t="s">
        <v>589</v>
      </c>
      <c r="X47" s="334">
        <v>0</v>
      </c>
      <c r="Y47" s="334">
        <v>0</v>
      </c>
      <c r="Z47" s="331" t="s">
        <v>589</v>
      </c>
      <c r="AA47" s="331" t="s">
        <v>589</v>
      </c>
      <c r="AB47" s="334">
        <v>0</v>
      </c>
      <c r="AC47" s="334">
        <v>0</v>
      </c>
      <c r="AD47" s="331" t="s">
        <v>589</v>
      </c>
      <c r="AE47" s="331" t="s">
        <v>589</v>
      </c>
      <c r="AF47" s="331">
        <f t="shared" si="2"/>
        <v>0</v>
      </c>
      <c r="AG47" s="331">
        <f t="shared" si="8"/>
        <v>0</v>
      </c>
    </row>
    <row r="48" spans="1:33" ht="31.5" x14ac:dyDescent="0.25">
      <c r="A48" s="332" t="s">
        <v>139</v>
      </c>
      <c r="B48" s="333" t="s">
        <v>138</v>
      </c>
      <c r="C48" s="331">
        <f>'6.2. Паспорт фин осв ввод факт'!C48</f>
        <v>0</v>
      </c>
      <c r="D48" s="331">
        <f t="shared" si="3"/>
        <v>0</v>
      </c>
      <c r="E48" s="331">
        <f t="shared" si="4"/>
        <v>0</v>
      </c>
      <c r="F48" s="331">
        <f t="shared" si="5"/>
        <v>0</v>
      </c>
      <c r="G48" s="334">
        <f>'6.2. Паспорт фин осв ввод факт'!G48</f>
        <v>0</v>
      </c>
      <c r="H48" s="334">
        <f>'6.2. Паспорт фин осв ввод факт'!J48</f>
        <v>0</v>
      </c>
      <c r="I48" s="334">
        <f>'6.2. Паспорт фин осв ввод факт'!N48</f>
        <v>0</v>
      </c>
      <c r="J48" s="334">
        <f>'6.2. Паспорт фин осв ввод факт'!P48</f>
        <v>0</v>
      </c>
      <c r="K48" s="334">
        <f t="shared" si="6"/>
        <v>0</v>
      </c>
      <c r="L48" s="334">
        <f>'6.2. Паспорт фин осв ввод факт'!T48</f>
        <v>0</v>
      </c>
      <c r="M48" s="334">
        <v>0</v>
      </c>
      <c r="N48" s="334">
        <f t="shared" si="7"/>
        <v>0</v>
      </c>
      <c r="O48" s="334">
        <v>0</v>
      </c>
      <c r="P48" s="334">
        <f>'6.2. Паспорт фин осв ввод факт'!X48</f>
        <v>0</v>
      </c>
      <c r="Q48" s="334">
        <v>0</v>
      </c>
      <c r="R48" s="334">
        <v>0</v>
      </c>
      <c r="S48" s="334">
        <v>0</v>
      </c>
      <c r="T48" s="334">
        <v>0</v>
      </c>
      <c r="U48" s="334">
        <v>0</v>
      </c>
      <c r="V48" s="331" t="s">
        <v>589</v>
      </c>
      <c r="W48" s="331" t="s">
        <v>589</v>
      </c>
      <c r="X48" s="334">
        <v>0</v>
      </c>
      <c r="Y48" s="334">
        <v>0</v>
      </c>
      <c r="Z48" s="331" t="s">
        <v>589</v>
      </c>
      <c r="AA48" s="331" t="s">
        <v>589</v>
      </c>
      <c r="AB48" s="334">
        <v>0</v>
      </c>
      <c r="AC48" s="334">
        <v>0</v>
      </c>
      <c r="AD48" s="331" t="s">
        <v>589</v>
      </c>
      <c r="AE48" s="331" t="s">
        <v>589</v>
      </c>
      <c r="AF48" s="331">
        <f t="shared" si="2"/>
        <v>0</v>
      </c>
      <c r="AG48" s="331">
        <f t="shared" si="8"/>
        <v>0</v>
      </c>
    </row>
    <row r="49" spans="1:33" x14ac:dyDescent="0.25">
      <c r="A49" s="332" t="s">
        <v>137</v>
      </c>
      <c r="B49" s="333" t="s">
        <v>136</v>
      </c>
      <c r="C49" s="331">
        <f>'6.2. Паспорт фин осв ввод факт'!C49</f>
        <v>0</v>
      </c>
      <c r="D49" s="331">
        <f t="shared" si="3"/>
        <v>0</v>
      </c>
      <c r="E49" s="331">
        <f t="shared" si="4"/>
        <v>0</v>
      </c>
      <c r="F49" s="331">
        <f t="shared" si="5"/>
        <v>0</v>
      </c>
      <c r="G49" s="334">
        <f>'6.2. Паспорт фин осв ввод факт'!G49</f>
        <v>0</v>
      </c>
      <c r="H49" s="334">
        <f>'6.2. Паспорт фин осв ввод факт'!J49</f>
        <v>0</v>
      </c>
      <c r="I49" s="334">
        <f>'6.2. Паспорт фин осв ввод факт'!N49</f>
        <v>0</v>
      </c>
      <c r="J49" s="334">
        <f>'6.2. Паспорт фин осв ввод факт'!P49</f>
        <v>0</v>
      </c>
      <c r="K49" s="334">
        <f t="shared" si="6"/>
        <v>0</v>
      </c>
      <c r="L49" s="334">
        <f>'6.2. Паспорт фин осв ввод факт'!T49</f>
        <v>0</v>
      </c>
      <c r="M49" s="334">
        <v>0</v>
      </c>
      <c r="N49" s="334">
        <f t="shared" si="7"/>
        <v>0</v>
      </c>
      <c r="O49" s="334">
        <v>0</v>
      </c>
      <c r="P49" s="334">
        <f>'6.2. Паспорт фин осв ввод факт'!X49</f>
        <v>0</v>
      </c>
      <c r="Q49" s="334">
        <v>0</v>
      </c>
      <c r="R49" s="334">
        <v>0</v>
      </c>
      <c r="S49" s="334">
        <v>0</v>
      </c>
      <c r="T49" s="334">
        <v>0</v>
      </c>
      <c r="U49" s="334">
        <v>0</v>
      </c>
      <c r="V49" s="331" t="s">
        <v>589</v>
      </c>
      <c r="W49" s="331" t="s">
        <v>589</v>
      </c>
      <c r="X49" s="334">
        <v>0</v>
      </c>
      <c r="Y49" s="334">
        <v>0</v>
      </c>
      <c r="Z49" s="331" t="s">
        <v>589</v>
      </c>
      <c r="AA49" s="331" t="s">
        <v>589</v>
      </c>
      <c r="AB49" s="334">
        <v>0</v>
      </c>
      <c r="AC49" s="334">
        <v>0</v>
      </c>
      <c r="AD49" s="331" t="s">
        <v>589</v>
      </c>
      <c r="AE49" s="331" t="s">
        <v>589</v>
      </c>
      <c r="AF49" s="331">
        <f t="shared" si="2"/>
        <v>0</v>
      </c>
      <c r="AG49" s="331">
        <f t="shared" si="8"/>
        <v>0</v>
      </c>
    </row>
    <row r="50" spans="1:33" ht="18.75" x14ac:dyDescent="0.25">
      <c r="A50" s="332" t="s">
        <v>135</v>
      </c>
      <c r="B50" s="336" t="s">
        <v>590</v>
      </c>
      <c r="C50" s="331">
        <f>'6.2. Паспорт фин осв ввод факт'!C50</f>
        <v>30</v>
      </c>
      <c r="D50" s="331">
        <f t="shared" si="3"/>
        <v>30</v>
      </c>
      <c r="E50" s="331">
        <f t="shared" si="4"/>
        <v>30</v>
      </c>
      <c r="F50" s="331">
        <f t="shared" si="5"/>
        <v>30</v>
      </c>
      <c r="G50" s="334">
        <f>'6.2. Паспорт фин осв ввод факт'!G50</f>
        <v>0</v>
      </c>
      <c r="H50" s="334">
        <f>'6.2. Паспорт фин осв ввод факт'!J50</f>
        <v>0</v>
      </c>
      <c r="I50" s="334">
        <f>'6.2. Паспорт фин осв ввод факт'!N50</f>
        <v>0</v>
      </c>
      <c r="J50" s="334">
        <f>'6.2. Паспорт фин осв ввод факт'!P50</f>
        <v>0</v>
      </c>
      <c r="K50" s="334">
        <f t="shared" si="6"/>
        <v>0</v>
      </c>
      <c r="L50" s="334">
        <f>'6.2. Паспорт фин осв ввод факт'!T50</f>
        <v>30</v>
      </c>
      <c r="M50" s="334">
        <v>0</v>
      </c>
      <c r="N50" s="337">
        <f t="shared" si="7"/>
        <v>30</v>
      </c>
      <c r="O50" s="334">
        <v>0</v>
      </c>
      <c r="P50" s="334">
        <f>'6.2. Паспорт фин осв ввод факт'!X50</f>
        <v>0</v>
      </c>
      <c r="Q50" s="334">
        <v>0</v>
      </c>
      <c r="R50" s="334">
        <v>0</v>
      </c>
      <c r="S50" s="334">
        <v>0</v>
      </c>
      <c r="T50" s="334">
        <v>0</v>
      </c>
      <c r="U50" s="334">
        <v>0</v>
      </c>
      <c r="V50" s="331" t="s">
        <v>589</v>
      </c>
      <c r="W50" s="331" t="s">
        <v>589</v>
      </c>
      <c r="X50" s="334">
        <v>0</v>
      </c>
      <c r="Y50" s="334">
        <v>0</v>
      </c>
      <c r="Z50" s="331" t="s">
        <v>589</v>
      </c>
      <c r="AA50" s="331" t="s">
        <v>589</v>
      </c>
      <c r="AB50" s="334">
        <v>0</v>
      </c>
      <c r="AC50" s="334">
        <v>0</v>
      </c>
      <c r="AD50" s="331" t="s">
        <v>589</v>
      </c>
      <c r="AE50" s="331" t="s">
        <v>589</v>
      </c>
      <c r="AF50" s="331">
        <f t="shared" si="2"/>
        <v>30</v>
      </c>
      <c r="AG50" s="331">
        <f t="shared" si="8"/>
        <v>30</v>
      </c>
    </row>
    <row r="51" spans="1:33" s="176" customFormat="1" ht="35.25" customHeight="1" x14ac:dyDescent="0.25">
      <c r="A51" s="329" t="s">
        <v>57</v>
      </c>
      <c r="B51" s="330" t="s">
        <v>134</v>
      </c>
      <c r="C51" s="331">
        <f>'6.2. Паспорт фин осв ввод факт'!C51</f>
        <v>0</v>
      </c>
      <c r="D51" s="331">
        <f t="shared" si="3"/>
        <v>0</v>
      </c>
      <c r="E51" s="331">
        <f t="shared" si="4"/>
        <v>0</v>
      </c>
      <c r="F51" s="331">
        <f t="shared" si="5"/>
        <v>0</v>
      </c>
      <c r="G51" s="331">
        <f>'6.2. Паспорт фин осв ввод факт'!G51</f>
        <v>0</v>
      </c>
      <c r="H51" s="331">
        <f>'6.2. Паспорт фин осв ввод факт'!J51</f>
        <v>0</v>
      </c>
      <c r="I51" s="331">
        <f>'6.2. Паспорт фин осв ввод факт'!N51</f>
        <v>0</v>
      </c>
      <c r="J51" s="331">
        <f>'6.2. Паспорт фин осв ввод факт'!P51</f>
        <v>0</v>
      </c>
      <c r="K51" s="331">
        <f t="shared" si="6"/>
        <v>0</v>
      </c>
      <c r="L51" s="331">
        <f>'6.2. Паспорт фин осв ввод факт'!T51</f>
        <v>0</v>
      </c>
      <c r="M51" s="331">
        <v>0</v>
      </c>
      <c r="N51" s="331">
        <f t="shared" si="7"/>
        <v>0</v>
      </c>
      <c r="O51" s="331">
        <v>0</v>
      </c>
      <c r="P51" s="331">
        <f>'6.2. Паспорт фин осв ввод факт'!X51</f>
        <v>0</v>
      </c>
      <c r="Q51" s="331">
        <v>0</v>
      </c>
      <c r="R51" s="331">
        <v>0</v>
      </c>
      <c r="S51" s="331">
        <v>0</v>
      </c>
      <c r="T51" s="331">
        <v>0</v>
      </c>
      <c r="U51" s="331">
        <v>0</v>
      </c>
      <c r="V51" s="331" t="s">
        <v>589</v>
      </c>
      <c r="W51" s="331" t="s">
        <v>589</v>
      </c>
      <c r="X51" s="331">
        <v>0</v>
      </c>
      <c r="Y51" s="331">
        <v>0</v>
      </c>
      <c r="Z51" s="331" t="s">
        <v>589</v>
      </c>
      <c r="AA51" s="331" t="s">
        <v>589</v>
      </c>
      <c r="AB51" s="331">
        <v>0</v>
      </c>
      <c r="AC51" s="331">
        <v>0</v>
      </c>
      <c r="AD51" s="331" t="s">
        <v>589</v>
      </c>
      <c r="AE51" s="331" t="s">
        <v>589</v>
      </c>
      <c r="AF51" s="331">
        <f t="shared" si="2"/>
        <v>0</v>
      </c>
      <c r="AG51" s="331">
        <f t="shared" si="8"/>
        <v>0</v>
      </c>
    </row>
    <row r="52" spans="1:33" x14ac:dyDescent="0.25">
      <c r="A52" s="332" t="s">
        <v>133</v>
      </c>
      <c r="B52" s="333" t="s">
        <v>132</v>
      </c>
      <c r="C52" s="331">
        <f>'6.2. Паспорт фин осв ввод факт'!C52</f>
        <v>449.1057411864407</v>
      </c>
      <c r="D52" s="331">
        <f t="shared" si="3"/>
        <v>449.1057411864407</v>
      </c>
      <c r="E52" s="331">
        <f t="shared" si="4"/>
        <v>449.1057411864407</v>
      </c>
      <c r="F52" s="331">
        <f t="shared" si="5"/>
        <v>449.1057411864407</v>
      </c>
      <c r="G52" s="334">
        <f>'6.2. Паспорт фин осв ввод факт'!G52</f>
        <v>0</v>
      </c>
      <c r="H52" s="334">
        <f>'6.2. Паспорт фин осв ввод факт'!J52</f>
        <v>0</v>
      </c>
      <c r="I52" s="334">
        <f>'6.2. Паспорт фин осв ввод факт'!N52</f>
        <v>0</v>
      </c>
      <c r="J52" s="334">
        <f>'6.2. Паспорт фин осв ввод факт'!P52</f>
        <v>0</v>
      </c>
      <c r="K52" s="334">
        <f t="shared" si="6"/>
        <v>0</v>
      </c>
      <c r="L52" s="334">
        <f>'6.2. Паспорт фин осв ввод факт'!T52</f>
        <v>449.1057411864407</v>
      </c>
      <c r="M52" s="334">
        <v>0</v>
      </c>
      <c r="N52" s="334">
        <f t="shared" si="7"/>
        <v>449.1057411864407</v>
      </c>
      <c r="O52" s="334">
        <v>0</v>
      </c>
      <c r="P52" s="334">
        <f>'6.2. Паспорт фин осв ввод факт'!X52</f>
        <v>0</v>
      </c>
      <c r="Q52" s="334">
        <v>0</v>
      </c>
      <c r="R52" s="334">
        <v>0</v>
      </c>
      <c r="S52" s="334">
        <v>0</v>
      </c>
      <c r="T52" s="334">
        <v>0</v>
      </c>
      <c r="U52" s="334">
        <v>0</v>
      </c>
      <c r="V52" s="331" t="s">
        <v>589</v>
      </c>
      <c r="W52" s="331" t="s">
        <v>589</v>
      </c>
      <c r="X52" s="334">
        <v>0</v>
      </c>
      <c r="Y52" s="334">
        <v>0</v>
      </c>
      <c r="Z52" s="331" t="s">
        <v>589</v>
      </c>
      <c r="AA52" s="331" t="s">
        <v>589</v>
      </c>
      <c r="AB52" s="334">
        <v>0</v>
      </c>
      <c r="AC52" s="334">
        <v>0</v>
      </c>
      <c r="AD52" s="331" t="s">
        <v>589</v>
      </c>
      <c r="AE52" s="331" t="s">
        <v>589</v>
      </c>
      <c r="AF52" s="331">
        <f t="shared" si="2"/>
        <v>449.1057411864407</v>
      </c>
      <c r="AG52" s="331">
        <f t="shared" si="8"/>
        <v>449.1057411864407</v>
      </c>
    </row>
    <row r="53" spans="1:33" x14ac:dyDescent="0.25">
      <c r="A53" s="332" t="s">
        <v>131</v>
      </c>
      <c r="B53" s="333" t="s">
        <v>125</v>
      </c>
      <c r="C53" s="331">
        <f>'6.2. Паспорт фин осв ввод факт'!C53</f>
        <v>0</v>
      </c>
      <c r="D53" s="331">
        <f t="shared" si="3"/>
        <v>0</v>
      </c>
      <c r="E53" s="331">
        <f t="shared" si="4"/>
        <v>0</v>
      </c>
      <c r="F53" s="331">
        <f t="shared" si="5"/>
        <v>0</v>
      </c>
      <c r="G53" s="334">
        <f>'6.2. Паспорт фин осв ввод факт'!G53</f>
        <v>0</v>
      </c>
      <c r="H53" s="334">
        <f>'6.2. Паспорт фин осв ввод факт'!J53</f>
        <v>0</v>
      </c>
      <c r="I53" s="334">
        <f>'6.2. Паспорт фин осв ввод факт'!N53</f>
        <v>0</v>
      </c>
      <c r="J53" s="334">
        <f>'6.2. Паспорт фин осв ввод факт'!P53</f>
        <v>0</v>
      </c>
      <c r="K53" s="334">
        <f t="shared" si="6"/>
        <v>0</v>
      </c>
      <c r="L53" s="334">
        <f>'6.2. Паспорт фин осв ввод факт'!T53</f>
        <v>0</v>
      </c>
      <c r="M53" s="334">
        <v>0</v>
      </c>
      <c r="N53" s="334">
        <f t="shared" si="7"/>
        <v>0</v>
      </c>
      <c r="O53" s="334">
        <v>0</v>
      </c>
      <c r="P53" s="334">
        <f>'6.2. Паспорт фин осв ввод факт'!X53</f>
        <v>0</v>
      </c>
      <c r="Q53" s="334">
        <v>0</v>
      </c>
      <c r="R53" s="334">
        <v>0</v>
      </c>
      <c r="S53" s="334">
        <v>0</v>
      </c>
      <c r="T53" s="334">
        <v>0</v>
      </c>
      <c r="U53" s="334">
        <v>0</v>
      </c>
      <c r="V53" s="331" t="s">
        <v>589</v>
      </c>
      <c r="W53" s="331" t="s">
        <v>589</v>
      </c>
      <c r="X53" s="334">
        <v>0</v>
      </c>
      <c r="Y53" s="334">
        <v>0</v>
      </c>
      <c r="Z53" s="331" t="s">
        <v>589</v>
      </c>
      <c r="AA53" s="331" t="s">
        <v>589</v>
      </c>
      <c r="AB53" s="334">
        <v>0</v>
      </c>
      <c r="AC53" s="334">
        <v>0</v>
      </c>
      <c r="AD53" s="331" t="s">
        <v>589</v>
      </c>
      <c r="AE53" s="331" t="s">
        <v>589</v>
      </c>
      <c r="AF53" s="331">
        <f t="shared" si="2"/>
        <v>0</v>
      </c>
      <c r="AG53" s="331">
        <f t="shared" si="8"/>
        <v>0</v>
      </c>
    </row>
    <row r="54" spans="1:33" x14ac:dyDescent="0.25">
      <c r="A54" s="332" t="s">
        <v>130</v>
      </c>
      <c r="B54" s="336" t="s">
        <v>124</v>
      </c>
      <c r="C54" s="331">
        <f>'6.2. Паспорт фин осв ввод факт'!C54</f>
        <v>32</v>
      </c>
      <c r="D54" s="331">
        <f t="shared" si="3"/>
        <v>32</v>
      </c>
      <c r="E54" s="331">
        <f t="shared" si="4"/>
        <v>32</v>
      </c>
      <c r="F54" s="331">
        <f t="shared" si="5"/>
        <v>32</v>
      </c>
      <c r="G54" s="334">
        <f>'6.2. Паспорт фин осв ввод факт'!G54</f>
        <v>0</v>
      </c>
      <c r="H54" s="334">
        <f>'6.2. Паспорт фин осв ввод факт'!J54</f>
        <v>0</v>
      </c>
      <c r="I54" s="334">
        <f>'6.2. Паспорт фин осв ввод факт'!N54</f>
        <v>0</v>
      </c>
      <c r="J54" s="334">
        <f>'6.2. Паспорт фин осв ввод факт'!P54</f>
        <v>0</v>
      </c>
      <c r="K54" s="334">
        <f t="shared" si="6"/>
        <v>0</v>
      </c>
      <c r="L54" s="334">
        <f>'6.2. Паспорт фин осв ввод факт'!T54</f>
        <v>32</v>
      </c>
      <c r="M54" s="334">
        <v>0</v>
      </c>
      <c r="N54" s="337">
        <f t="shared" si="7"/>
        <v>32</v>
      </c>
      <c r="O54" s="334">
        <v>0</v>
      </c>
      <c r="P54" s="334">
        <f>'6.2. Паспорт фин осв ввод факт'!X54</f>
        <v>0</v>
      </c>
      <c r="Q54" s="334">
        <v>0</v>
      </c>
      <c r="R54" s="334">
        <v>0</v>
      </c>
      <c r="S54" s="334">
        <v>0</v>
      </c>
      <c r="T54" s="334">
        <v>0</v>
      </c>
      <c r="U54" s="334">
        <v>0</v>
      </c>
      <c r="V54" s="331" t="s">
        <v>589</v>
      </c>
      <c r="W54" s="331" t="s">
        <v>589</v>
      </c>
      <c r="X54" s="334">
        <v>0</v>
      </c>
      <c r="Y54" s="334">
        <v>0</v>
      </c>
      <c r="Z54" s="331" t="s">
        <v>589</v>
      </c>
      <c r="AA54" s="331" t="s">
        <v>589</v>
      </c>
      <c r="AB54" s="334">
        <v>0</v>
      </c>
      <c r="AC54" s="334">
        <v>0</v>
      </c>
      <c r="AD54" s="331" t="s">
        <v>589</v>
      </c>
      <c r="AE54" s="331" t="s">
        <v>589</v>
      </c>
      <c r="AF54" s="331">
        <f t="shared" si="2"/>
        <v>32</v>
      </c>
      <c r="AG54" s="331">
        <f t="shared" si="8"/>
        <v>32</v>
      </c>
    </row>
    <row r="55" spans="1:33" x14ac:dyDescent="0.25">
      <c r="A55" s="332" t="s">
        <v>129</v>
      </c>
      <c r="B55" s="336" t="s">
        <v>123</v>
      </c>
      <c r="C55" s="331">
        <f>'6.2. Паспорт фин осв ввод факт'!C55</f>
        <v>0</v>
      </c>
      <c r="D55" s="331">
        <f t="shared" si="3"/>
        <v>0</v>
      </c>
      <c r="E55" s="331">
        <f t="shared" si="4"/>
        <v>0</v>
      </c>
      <c r="F55" s="331">
        <f t="shared" si="5"/>
        <v>0</v>
      </c>
      <c r="G55" s="334">
        <f>'6.2. Паспорт фин осв ввод факт'!G55</f>
        <v>0</v>
      </c>
      <c r="H55" s="334">
        <f>'6.2. Паспорт фин осв ввод факт'!J55</f>
        <v>0</v>
      </c>
      <c r="I55" s="334">
        <f>'6.2. Паспорт фин осв ввод факт'!N55</f>
        <v>0</v>
      </c>
      <c r="J55" s="334">
        <f>'6.2. Паспорт фин осв ввод факт'!P55</f>
        <v>0</v>
      </c>
      <c r="K55" s="334">
        <f t="shared" si="6"/>
        <v>0</v>
      </c>
      <c r="L55" s="334">
        <f>'6.2. Паспорт фин осв ввод факт'!T55</f>
        <v>0</v>
      </c>
      <c r="M55" s="334">
        <v>0</v>
      </c>
      <c r="N55" s="337">
        <f t="shared" si="7"/>
        <v>0</v>
      </c>
      <c r="O55" s="334">
        <v>0</v>
      </c>
      <c r="P55" s="334">
        <f>'6.2. Паспорт фин осв ввод факт'!X55</f>
        <v>0</v>
      </c>
      <c r="Q55" s="334">
        <v>0</v>
      </c>
      <c r="R55" s="334">
        <v>0</v>
      </c>
      <c r="S55" s="334">
        <v>0</v>
      </c>
      <c r="T55" s="334">
        <v>0</v>
      </c>
      <c r="U55" s="334">
        <v>0</v>
      </c>
      <c r="V55" s="331" t="s">
        <v>589</v>
      </c>
      <c r="W55" s="331" t="s">
        <v>589</v>
      </c>
      <c r="X55" s="334">
        <v>0</v>
      </c>
      <c r="Y55" s="334">
        <v>0</v>
      </c>
      <c r="Z55" s="331" t="s">
        <v>589</v>
      </c>
      <c r="AA55" s="331" t="s">
        <v>589</v>
      </c>
      <c r="AB55" s="334">
        <v>0</v>
      </c>
      <c r="AC55" s="334">
        <v>0</v>
      </c>
      <c r="AD55" s="331" t="s">
        <v>589</v>
      </c>
      <c r="AE55" s="331" t="s">
        <v>589</v>
      </c>
      <c r="AF55" s="331">
        <f t="shared" si="2"/>
        <v>0</v>
      </c>
      <c r="AG55" s="331">
        <f t="shared" si="8"/>
        <v>0</v>
      </c>
    </row>
    <row r="56" spans="1:33" x14ac:dyDescent="0.25">
      <c r="A56" s="332" t="s">
        <v>128</v>
      </c>
      <c r="B56" s="336" t="s">
        <v>122</v>
      </c>
      <c r="C56" s="331">
        <f>'6.2. Паспорт фин осв ввод факт'!C56</f>
        <v>0</v>
      </c>
      <c r="D56" s="331">
        <f t="shared" si="3"/>
        <v>0</v>
      </c>
      <c r="E56" s="331">
        <f t="shared" si="4"/>
        <v>0</v>
      </c>
      <c r="F56" s="331">
        <f t="shared" si="5"/>
        <v>0</v>
      </c>
      <c r="G56" s="334">
        <f>'6.2. Паспорт фин осв ввод факт'!G56</f>
        <v>0</v>
      </c>
      <c r="H56" s="334">
        <f>'6.2. Паспорт фин осв ввод факт'!J56</f>
        <v>0</v>
      </c>
      <c r="I56" s="334">
        <f>'6.2. Паспорт фин осв ввод факт'!N56</f>
        <v>0</v>
      </c>
      <c r="J56" s="334">
        <f>'6.2. Паспорт фин осв ввод факт'!P56</f>
        <v>0</v>
      </c>
      <c r="K56" s="334">
        <f t="shared" si="6"/>
        <v>0</v>
      </c>
      <c r="L56" s="334">
        <f>'6.2. Паспорт фин осв ввод факт'!T56</f>
        <v>0</v>
      </c>
      <c r="M56" s="334">
        <v>0</v>
      </c>
      <c r="N56" s="337">
        <f t="shared" si="7"/>
        <v>0</v>
      </c>
      <c r="O56" s="334">
        <v>0</v>
      </c>
      <c r="P56" s="334">
        <f>'6.2. Паспорт фин осв ввод факт'!X56</f>
        <v>0</v>
      </c>
      <c r="Q56" s="334">
        <v>0</v>
      </c>
      <c r="R56" s="334">
        <v>0</v>
      </c>
      <c r="S56" s="334">
        <v>0</v>
      </c>
      <c r="T56" s="334">
        <v>0</v>
      </c>
      <c r="U56" s="334">
        <v>0</v>
      </c>
      <c r="V56" s="331" t="s">
        <v>589</v>
      </c>
      <c r="W56" s="331" t="s">
        <v>589</v>
      </c>
      <c r="X56" s="334">
        <v>0</v>
      </c>
      <c r="Y56" s="334">
        <v>0</v>
      </c>
      <c r="Z56" s="331" t="s">
        <v>589</v>
      </c>
      <c r="AA56" s="331" t="s">
        <v>589</v>
      </c>
      <c r="AB56" s="334">
        <v>0</v>
      </c>
      <c r="AC56" s="334">
        <v>0</v>
      </c>
      <c r="AD56" s="331" t="s">
        <v>589</v>
      </c>
      <c r="AE56" s="331" t="s">
        <v>589</v>
      </c>
      <c r="AF56" s="331">
        <f t="shared" si="2"/>
        <v>0</v>
      </c>
      <c r="AG56" s="331">
        <f t="shared" si="8"/>
        <v>0</v>
      </c>
    </row>
    <row r="57" spans="1:33" ht="18.75" x14ac:dyDescent="0.25">
      <c r="A57" s="332" t="s">
        <v>127</v>
      </c>
      <c r="B57" s="336" t="s">
        <v>591</v>
      </c>
      <c r="C57" s="331">
        <f>'6.2. Паспорт фин осв ввод факт'!C57</f>
        <v>30</v>
      </c>
      <c r="D57" s="331">
        <f t="shared" si="3"/>
        <v>30</v>
      </c>
      <c r="E57" s="331">
        <f t="shared" si="4"/>
        <v>30</v>
      </c>
      <c r="F57" s="331">
        <f t="shared" si="5"/>
        <v>30</v>
      </c>
      <c r="G57" s="334">
        <f>'6.2. Паспорт фин осв ввод факт'!G57</f>
        <v>0</v>
      </c>
      <c r="H57" s="334">
        <f>'6.2. Паспорт фин осв ввод факт'!J57</f>
        <v>0</v>
      </c>
      <c r="I57" s="334">
        <f>'6.2. Паспорт фин осв ввод факт'!N57</f>
        <v>0</v>
      </c>
      <c r="J57" s="334">
        <f>'6.2. Паспорт фин осв ввод факт'!P57</f>
        <v>0</v>
      </c>
      <c r="K57" s="334">
        <f t="shared" si="6"/>
        <v>0</v>
      </c>
      <c r="L57" s="334">
        <f>'6.2. Паспорт фин осв ввод факт'!T57</f>
        <v>30</v>
      </c>
      <c r="M57" s="334">
        <v>0</v>
      </c>
      <c r="N57" s="337">
        <f t="shared" si="7"/>
        <v>30</v>
      </c>
      <c r="O57" s="334">
        <v>0</v>
      </c>
      <c r="P57" s="334">
        <f>'6.2. Паспорт фин осв ввод факт'!X57</f>
        <v>0</v>
      </c>
      <c r="Q57" s="334">
        <v>0</v>
      </c>
      <c r="R57" s="334">
        <v>0</v>
      </c>
      <c r="S57" s="334">
        <v>0</v>
      </c>
      <c r="T57" s="334">
        <v>0</v>
      </c>
      <c r="U57" s="334">
        <v>0</v>
      </c>
      <c r="V57" s="331" t="s">
        <v>589</v>
      </c>
      <c r="W57" s="331" t="s">
        <v>589</v>
      </c>
      <c r="X57" s="334">
        <v>0</v>
      </c>
      <c r="Y57" s="334">
        <v>0</v>
      </c>
      <c r="Z57" s="331" t="s">
        <v>589</v>
      </c>
      <c r="AA57" s="331" t="s">
        <v>589</v>
      </c>
      <c r="AB57" s="334">
        <v>0</v>
      </c>
      <c r="AC57" s="334">
        <v>0</v>
      </c>
      <c r="AD57" s="331" t="s">
        <v>589</v>
      </c>
      <c r="AE57" s="331" t="s">
        <v>589</v>
      </c>
      <c r="AF57" s="331">
        <f t="shared" si="2"/>
        <v>30</v>
      </c>
      <c r="AG57" s="331">
        <f t="shared" si="8"/>
        <v>30</v>
      </c>
    </row>
    <row r="58" spans="1:33" s="176" customFormat="1" ht="36.75" customHeight="1" x14ac:dyDescent="0.25">
      <c r="A58" s="329" t="s">
        <v>56</v>
      </c>
      <c r="B58" s="338" t="s">
        <v>200</v>
      </c>
      <c r="C58" s="331">
        <f>'6.2. Паспорт фин осв ввод факт'!C58</f>
        <v>0</v>
      </c>
      <c r="D58" s="331">
        <f t="shared" si="3"/>
        <v>0</v>
      </c>
      <c r="E58" s="331">
        <f t="shared" si="4"/>
        <v>0</v>
      </c>
      <c r="F58" s="331">
        <f t="shared" si="5"/>
        <v>0</v>
      </c>
      <c r="G58" s="331">
        <f>'6.2. Паспорт фин осв ввод факт'!G58</f>
        <v>0</v>
      </c>
      <c r="H58" s="331">
        <f>'6.2. Паспорт фин осв ввод факт'!J58</f>
        <v>0</v>
      </c>
      <c r="I58" s="331">
        <f>'6.2. Паспорт фин осв ввод факт'!N58</f>
        <v>0</v>
      </c>
      <c r="J58" s="331">
        <f>'6.2. Паспорт фин осв ввод факт'!P58</f>
        <v>0</v>
      </c>
      <c r="K58" s="331">
        <f t="shared" si="6"/>
        <v>0</v>
      </c>
      <c r="L58" s="331">
        <f>'6.2. Паспорт фин осв ввод факт'!T58</f>
        <v>0</v>
      </c>
      <c r="M58" s="331">
        <v>0</v>
      </c>
      <c r="N58" s="339">
        <f t="shared" si="7"/>
        <v>0</v>
      </c>
      <c r="O58" s="331">
        <v>0</v>
      </c>
      <c r="P58" s="331">
        <f>'6.2. Паспорт фин осв ввод факт'!X58</f>
        <v>0</v>
      </c>
      <c r="Q58" s="331">
        <v>0</v>
      </c>
      <c r="R58" s="331">
        <v>0</v>
      </c>
      <c r="S58" s="331">
        <v>0</v>
      </c>
      <c r="T58" s="331">
        <v>0</v>
      </c>
      <c r="U58" s="331">
        <v>0</v>
      </c>
      <c r="V58" s="331" t="s">
        <v>589</v>
      </c>
      <c r="W58" s="331" t="s">
        <v>589</v>
      </c>
      <c r="X58" s="331">
        <v>0</v>
      </c>
      <c r="Y58" s="331">
        <v>0</v>
      </c>
      <c r="Z58" s="331" t="s">
        <v>589</v>
      </c>
      <c r="AA58" s="331" t="s">
        <v>589</v>
      </c>
      <c r="AB58" s="331">
        <v>0</v>
      </c>
      <c r="AC58" s="331">
        <v>0</v>
      </c>
      <c r="AD58" s="331" t="s">
        <v>589</v>
      </c>
      <c r="AE58" s="331" t="s">
        <v>589</v>
      </c>
      <c r="AF58" s="331">
        <f t="shared" si="2"/>
        <v>0</v>
      </c>
      <c r="AG58" s="331">
        <f t="shared" si="8"/>
        <v>0</v>
      </c>
    </row>
    <row r="59" spans="1:33" s="176" customFormat="1" x14ac:dyDescent="0.25">
      <c r="A59" s="329" t="s">
        <v>54</v>
      </c>
      <c r="B59" s="330" t="s">
        <v>126</v>
      </c>
      <c r="C59" s="331">
        <f>'6.2. Паспорт фин осв ввод факт'!C59</f>
        <v>0</v>
      </c>
      <c r="D59" s="331">
        <f t="shared" si="3"/>
        <v>0</v>
      </c>
      <c r="E59" s="331">
        <f t="shared" si="4"/>
        <v>0</v>
      </c>
      <c r="F59" s="331">
        <f t="shared" si="5"/>
        <v>0</v>
      </c>
      <c r="G59" s="331">
        <f>'6.2. Паспорт фин осв ввод факт'!G59</f>
        <v>0</v>
      </c>
      <c r="H59" s="331">
        <f>'6.2. Паспорт фин осв ввод факт'!J59</f>
        <v>0</v>
      </c>
      <c r="I59" s="331">
        <f>'6.2. Паспорт фин осв ввод факт'!N59</f>
        <v>0</v>
      </c>
      <c r="J59" s="331">
        <f>'6.2. Паспорт фин осв ввод факт'!P59</f>
        <v>0</v>
      </c>
      <c r="K59" s="331">
        <f t="shared" si="6"/>
        <v>0</v>
      </c>
      <c r="L59" s="331">
        <f>'6.2. Паспорт фин осв ввод факт'!T59</f>
        <v>0</v>
      </c>
      <c r="M59" s="331">
        <v>0</v>
      </c>
      <c r="N59" s="331">
        <f t="shared" si="7"/>
        <v>0</v>
      </c>
      <c r="O59" s="331">
        <v>0</v>
      </c>
      <c r="P59" s="331">
        <f>'6.2. Паспорт фин осв ввод факт'!X59</f>
        <v>0</v>
      </c>
      <c r="Q59" s="331">
        <v>0</v>
      </c>
      <c r="R59" s="331">
        <v>0</v>
      </c>
      <c r="S59" s="331">
        <v>0</v>
      </c>
      <c r="T59" s="331">
        <v>0</v>
      </c>
      <c r="U59" s="331">
        <v>0</v>
      </c>
      <c r="V59" s="331" t="s">
        <v>589</v>
      </c>
      <c r="W59" s="331" t="s">
        <v>589</v>
      </c>
      <c r="X59" s="331">
        <v>0</v>
      </c>
      <c r="Y59" s="331">
        <v>0</v>
      </c>
      <c r="Z59" s="331" t="s">
        <v>589</v>
      </c>
      <c r="AA59" s="331" t="s">
        <v>589</v>
      </c>
      <c r="AB59" s="331">
        <v>0</v>
      </c>
      <c r="AC59" s="331">
        <v>0</v>
      </c>
      <c r="AD59" s="331" t="s">
        <v>589</v>
      </c>
      <c r="AE59" s="331" t="s">
        <v>589</v>
      </c>
      <c r="AF59" s="331">
        <f t="shared" si="2"/>
        <v>0</v>
      </c>
      <c r="AG59" s="331">
        <f t="shared" si="8"/>
        <v>0</v>
      </c>
    </row>
    <row r="60" spans="1:33" x14ac:dyDescent="0.25">
      <c r="A60" s="332" t="s">
        <v>194</v>
      </c>
      <c r="B60" s="340" t="s">
        <v>146</v>
      </c>
      <c r="C60" s="331">
        <f>'6.2. Паспорт фин осв ввод факт'!C60</f>
        <v>0</v>
      </c>
      <c r="D60" s="331">
        <f t="shared" si="3"/>
        <v>0</v>
      </c>
      <c r="E60" s="331">
        <f t="shared" si="4"/>
        <v>0</v>
      </c>
      <c r="F60" s="331">
        <f t="shared" si="5"/>
        <v>0</v>
      </c>
      <c r="G60" s="334">
        <f>'6.2. Паспорт фин осв ввод факт'!G60</f>
        <v>0</v>
      </c>
      <c r="H60" s="334">
        <f>'6.2. Паспорт фин осв ввод факт'!J60</f>
        <v>0</v>
      </c>
      <c r="I60" s="334">
        <f>'6.2. Паспорт фин осв ввод факт'!N60</f>
        <v>0</v>
      </c>
      <c r="J60" s="334">
        <f>'6.2. Паспорт фин осв ввод факт'!P60</f>
        <v>0</v>
      </c>
      <c r="K60" s="334">
        <f t="shared" si="6"/>
        <v>0</v>
      </c>
      <c r="L60" s="334">
        <f>'6.2. Паспорт фин осв ввод факт'!T60</f>
        <v>0</v>
      </c>
      <c r="M60" s="334">
        <v>0</v>
      </c>
      <c r="N60" s="341">
        <f t="shared" si="7"/>
        <v>0</v>
      </c>
      <c r="O60" s="334">
        <v>0</v>
      </c>
      <c r="P60" s="334">
        <f>'6.2. Паспорт фин осв ввод факт'!X60</f>
        <v>0</v>
      </c>
      <c r="Q60" s="334">
        <v>0</v>
      </c>
      <c r="R60" s="334">
        <v>0</v>
      </c>
      <c r="S60" s="334">
        <v>0</v>
      </c>
      <c r="T60" s="334">
        <v>0</v>
      </c>
      <c r="U60" s="334">
        <v>0</v>
      </c>
      <c r="V60" s="331" t="s">
        <v>589</v>
      </c>
      <c r="W60" s="331" t="s">
        <v>589</v>
      </c>
      <c r="X60" s="334">
        <v>0</v>
      </c>
      <c r="Y60" s="334">
        <v>0</v>
      </c>
      <c r="Z60" s="331" t="s">
        <v>589</v>
      </c>
      <c r="AA60" s="331" t="s">
        <v>589</v>
      </c>
      <c r="AB60" s="334">
        <v>0</v>
      </c>
      <c r="AC60" s="334">
        <v>0</v>
      </c>
      <c r="AD60" s="331" t="s">
        <v>589</v>
      </c>
      <c r="AE60" s="331" t="s">
        <v>589</v>
      </c>
      <c r="AF60" s="331">
        <f t="shared" si="2"/>
        <v>0</v>
      </c>
      <c r="AG60" s="331">
        <f t="shared" si="8"/>
        <v>0</v>
      </c>
    </row>
    <row r="61" spans="1:33" x14ac:dyDescent="0.25">
      <c r="A61" s="332" t="s">
        <v>195</v>
      </c>
      <c r="B61" s="340" t="s">
        <v>144</v>
      </c>
      <c r="C61" s="331">
        <f>'6.2. Паспорт фин осв ввод факт'!C61</f>
        <v>20</v>
      </c>
      <c r="D61" s="331">
        <f t="shared" si="3"/>
        <v>20</v>
      </c>
      <c r="E61" s="331">
        <f t="shared" si="4"/>
        <v>20</v>
      </c>
      <c r="F61" s="331">
        <f t="shared" si="5"/>
        <v>20</v>
      </c>
      <c r="G61" s="334">
        <f>'6.2. Паспорт фин осв ввод факт'!G61</f>
        <v>0</v>
      </c>
      <c r="H61" s="334">
        <f>'6.2. Паспорт фин осв ввод факт'!J61</f>
        <v>0</v>
      </c>
      <c r="I61" s="334">
        <f>'6.2. Паспорт фин осв ввод факт'!N61</f>
        <v>0</v>
      </c>
      <c r="J61" s="334">
        <f>'6.2. Паспорт фин осв ввод факт'!P61</f>
        <v>0</v>
      </c>
      <c r="K61" s="334">
        <f t="shared" si="6"/>
        <v>0</v>
      </c>
      <c r="L61" s="334">
        <f>'6.2. Паспорт фин осв ввод факт'!T61</f>
        <v>20</v>
      </c>
      <c r="M61" s="334">
        <v>0</v>
      </c>
      <c r="N61" s="341">
        <f t="shared" si="7"/>
        <v>20</v>
      </c>
      <c r="O61" s="334">
        <v>0</v>
      </c>
      <c r="P61" s="334">
        <f>'6.2. Паспорт фин осв ввод факт'!X61</f>
        <v>0</v>
      </c>
      <c r="Q61" s="334">
        <v>0</v>
      </c>
      <c r="R61" s="334">
        <v>0</v>
      </c>
      <c r="S61" s="334">
        <v>0</v>
      </c>
      <c r="T61" s="334">
        <v>0</v>
      </c>
      <c r="U61" s="334">
        <v>0</v>
      </c>
      <c r="V61" s="331" t="s">
        <v>589</v>
      </c>
      <c r="W61" s="331" t="s">
        <v>589</v>
      </c>
      <c r="X61" s="334">
        <v>0</v>
      </c>
      <c r="Y61" s="334">
        <v>0</v>
      </c>
      <c r="Z61" s="331" t="s">
        <v>589</v>
      </c>
      <c r="AA61" s="331" t="s">
        <v>589</v>
      </c>
      <c r="AB61" s="334">
        <v>0</v>
      </c>
      <c r="AC61" s="334">
        <v>0</v>
      </c>
      <c r="AD61" s="331" t="s">
        <v>589</v>
      </c>
      <c r="AE61" s="331" t="s">
        <v>589</v>
      </c>
      <c r="AF61" s="331">
        <f t="shared" si="2"/>
        <v>20</v>
      </c>
      <c r="AG61" s="331">
        <f t="shared" si="8"/>
        <v>20</v>
      </c>
    </row>
    <row r="62" spans="1:33" x14ac:dyDescent="0.25">
      <c r="A62" s="332" t="s">
        <v>196</v>
      </c>
      <c r="B62" s="340" t="s">
        <v>142</v>
      </c>
      <c r="C62" s="331">
        <f>'6.2. Паспорт фин осв ввод факт'!C62</f>
        <v>0</v>
      </c>
      <c r="D62" s="331">
        <f t="shared" si="3"/>
        <v>0</v>
      </c>
      <c r="E62" s="331">
        <f t="shared" si="4"/>
        <v>0</v>
      </c>
      <c r="F62" s="331">
        <f t="shared" si="5"/>
        <v>0</v>
      </c>
      <c r="G62" s="334">
        <f>'6.2. Паспорт фин осв ввод факт'!G62</f>
        <v>0</v>
      </c>
      <c r="H62" s="334">
        <f>'6.2. Паспорт фин осв ввод факт'!J62</f>
        <v>0</v>
      </c>
      <c r="I62" s="334">
        <f>'6.2. Паспорт фин осв ввод факт'!N62</f>
        <v>0</v>
      </c>
      <c r="J62" s="334">
        <f>'6.2. Паспорт фин осв ввод факт'!P62</f>
        <v>0</v>
      </c>
      <c r="K62" s="334">
        <f t="shared" si="6"/>
        <v>0</v>
      </c>
      <c r="L62" s="334">
        <f>'6.2. Паспорт фин осв ввод факт'!T62</f>
        <v>0</v>
      </c>
      <c r="M62" s="334">
        <v>0</v>
      </c>
      <c r="N62" s="341">
        <f t="shared" si="7"/>
        <v>0</v>
      </c>
      <c r="O62" s="334">
        <v>0</v>
      </c>
      <c r="P62" s="334">
        <f>'6.2. Паспорт фин осв ввод факт'!X62</f>
        <v>0</v>
      </c>
      <c r="Q62" s="334">
        <v>0</v>
      </c>
      <c r="R62" s="334">
        <v>0</v>
      </c>
      <c r="S62" s="334">
        <v>0</v>
      </c>
      <c r="T62" s="334">
        <v>0</v>
      </c>
      <c r="U62" s="334">
        <v>0</v>
      </c>
      <c r="V62" s="331" t="s">
        <v>589</v>
      </c>
      <c r="W62" s="331" t="s">
        <v>589</v>
      </c>
      <c r="X62" s="334">
        <v>0</v>
      </c>
      <c r="Y62" s="334">
        <v>0</v>
      </c>
      <c r="Z62" s="331" t="s">
        <v>589</v>
      </c>
      <c r="AA62" s="331" t="s">
        <v>589</v>
      </c>
      <c r="AB62" s="334">
        <v>0</v>
      </c>
      <c r="AC62" s="334">
        <v>0</v>
      </c>
      <c r="AD62" s="331" t="s">
        <v>589</v>
      </c>
      <c r="AE62" s="331" t="s">
        <v>589</v>
      </c>
      <c r="AF62" s="331">
        <f t="shared" si="2"/>
        <v>0</v>
      </c>
      <c r="AG62" s="331">
        <f t="shared" si="8"/>
        <v>0</v>
      </c>
    </row>
    <row r="63" spans="1:33" x14ac:dyDescent="0.25">
      <c r="A63" s="332" t="s">
        <v>197</v>
      </c>
      <c r="B63" s="340" t="s">
        <v>199</v>
      </c>
      <c r="C63" s="331">
        <f>'6.2. Паспорт фин осв ввод факт'!C63</f>
        <v>0</v>
      </c>
      <c r="D63" s="331">
        <f t="shared" si="3"/>
        <v>0</v>
      </c>
      <c r="E63" s="331">
        <f t="shared" si="4"/>
        <v>0</v>
      </c>
      <c r="F63" s="331">
        <f t="shared" si="5"/>
        <v>0</v>
      </c>
      <c r="G63" s="334">
        <f>'6.2. Паспорт фин осв ввод факт'!G63</f>
        <v>0</v>
      </c>
      <c r="H63" s="334">
        <f>'6.2. Паспорт фин осв ввод факт'!J63</f>
        <v>0</v>
      </c>
      <c r="I63" s="334">
        <f>'6.2. Паспорт фин осв ввод факт'!N63</f>
        <v>0</v>
      </c>
      <c r="J63" s="334">
        <f>'6.2. Паспорт фин осв ввод факт'!P63</f>
        <v>0</v>
      </c>
      <c r="K63" s="334">
        <f t="shared" si="6"/>
        <v>0</v>
      </c>
      <c r="L63" s="334">
        <f>'6.2. Паспорт фин осв ввод факт'!T63</f>
        <v>0</v>
      </c>
      <c r="M63" s="334">
        <v>0</v>
      </c>
      <c r="N63" s="341">
        <f t="shared" si="7"/>
        <v>0</v>
      </c>
      <c r="O63" s="334">
        <v>0</v>
      </c>
      <c r="P63" s="334">
        <f>'6.2. Паспорт фин осв ввод факт'!X63</f>
        <v>0</v>
      </c>
      <c r="Q63" s="334">
        <v>0</v>
      </c>
      <c r="R63" s="334">
        <v>0</v>
      </c>
      <c r="S63" s="334">
        <v>0</v>
      </c>
      <c r="T63" s="334">
        <v>0</v>
      </c>
      <c r="U63" s="334">
        <v>0</v>
      </c>
      <c r="V63" s="331" t="s">
        <v>589</v>
      </c>
      <c r="W63" s="331" t="s">
        <v>589</v>
      </c>
      <c r="X63" s="334">
        <v>0</v>
      </c>
      <c r="Y63" s="334">
        <v>0</v>
      </c>
      <c r="Z63" s="331" t="s">
        <v>589</v>
      </c>
      <c r="AA63" s="331" t="s">
        <v>589</v>
      </c>
      <c r="AB63" s="334">
        <v>0</v>
      </c>
      <c r="AC63" s="334">
        <v>0</v>
      </c>
      <c r="AD63" s="331" t="s">
        <v>589</v>
      </c>
      <c r="AE63" s="331" t="s">
        <v>589</v>
      </c>
      <c r="AF63" s="331">
        <f t="shared" si="2"/>
        <v>0</v>
      </c>
      <c r="AG63" s="331">
        <f t="shared" si="8"/>
        <v>0</v>
      </c>
    </row>
    <row r="64" spans="1:33" ht="18.75" x14ac:dyDescent="0.25">
      <c r="A64" s="332" t="s">
        <v>198</v>
      </c>
      <c r="B64" s="336" t="s">
        <v>591</v>
      </c>
      <c r="C64" s="331">
        <f>'6.2. Паспорт фин осв ввод факт'!C64</f>
        <v>0</v>
      </c>
      <c r="D64" s="331">
        <f t="shared" si="3"/>
        <v>0</v>
      </c>
      <c r="E64" s="331">
        <f t="shared" si="4"/>
        <v>0</v>
      </c>
      <c r="F64" s="331">
        <f t="shared" si="5"/>
        <v>0</v>
      </c>
      <c r="G64" s="334">
        <f>'6.2. Паспорт фин осв ввод факт'!G64</f>
        <v>0</v>
      </c>
      <c r="H64" s="334">
        <f>'6.2. Паспорт фин осв ввод факт'!J64</f>
        <v>0</v>
      </c>
      <c r="I64" s="334">
        <f>'6.2. Паспорт фин осв ввод факт'!N64</f>
        <v>0</v>
      </c>
      <c r="J64" s="334">
        <f>'6.2. Паспорт фин осв ввод факт'!P64</f>
        <v>0</v>
      </c>
      <c r="K64" s="334">
        <f t="shared" si="6"/>
        <v>0</v>
      </c>
      <c r="L64" s="334">
        <f>'6.2. Паспорт фин осв ввод факт'!T64</f>
        <v>0</v>
      </c>
      <c r="M64" s="334">
        <v>0</v>
      </c>
      <c r="N64" s="337">
        <f t="shared" si="7"/>
        <v>0</v>
      </c>
      <c r="O64" s="334">
        <v>0</v>
      </c>
      <c r="P64" s="334">
        <f>'6.2. Паспорт фин осв ввод факт'!X64</f>
        <v>0</v>
      </c>
      <c r="Q64" s="334">
        <v>0</v>
      </c>
      <c r="R64" s="334">
        <v>0</v>
      </c>
      <c r="S64" s="334">
        <v>0</v>
      </c>
      <c r="T64" s="334">
        <v>0</v>
      </c>
      <c r="U64" s="334">
        <v>0</v>
      </c>
      <c r="V64" s="331" t="s">
        <v>589</v>
      </c>
      <c r="W64" s="331" t="s">
        <v>589</v>
      </c>
      <c r="X64" s="334">
        <v>0</v>
      </c>
      <c r="Y64" s="334">
        <v>0</v>
      </c>
      <c r="Z64" s="331" t="s">
        <v>589</v>
      </c>
      <c r="AA64" s="331" t="s">
        <v>589</v>
      </c>
      <c r="AB64" s="334">
        <v>0</v>
      </c>
      <c r="AC64" s="334">
        <v>0</v>
      </c>
      <c r="AD64" s="331" t="s">
        <v>589</v>
      </c>
      <c r="AE64" s="331" t="s">
        <v>589</v>
      </c>
      <c r="AF64" s="331">
        <f t="shared" si="2"/>
        <v>0</v>
      </c>
      <c r="AG64" s="331">
        <f t="shared" si="8"/>
        <v>0</v>
      </c>
    </row>
    <row r="65" spans="1:32" x14ac:dyDescent="0.25">
      <c r="A65" s="62"/>
      <c r="B65" s="63"/>
      <c r="C65" s="63"/>
      <c r="D65" s="63"/>
      <c r="E65" s="63"/>
      <c r="F65" s="63"/>
      <c r="G65" s="63"/>
      <c r="H65" s="63"/>
      <c r="I65" s="63"/>
      <c r="J65" s="63"/>
      <c r="K65" s="63"/>
      <c r="L65" s="265"/>
      <c r="M65" s="265"/>
      <c r="N65" s="265"/>
      <c r="O65" s="265"/>
      <c r="P65" s="265"/>
      <c r="Q65" s="265"/>
      <c r="R65" s="265"/>
      <c r="S65" s="265"/>
      <c r="T65" s="265"/>
      <c r="U65" s="265"/>
      <c r="V65" s="265"/>
      <c r="W65" s="265"/>
      <c r="X65" s="265"/>
      <c r="Y65" s="265"/>
      <c r="Z65" s="265"/>
      <c r="AA65" s="265"/>
      <c r="AB65" s="265"/>
      <c r="AC65" s="265"/>
      <c r="AD65" s="265"/>
      <c r="AE65" s="265"/>
      <c r="AF65" s="265"/>
    </row>
    <row r="66" spans="1:32" ht="54" customHeight="1" x14ac:dyDescent="0.25">
      <c r="A66" s="265"/>
      <c r="B66" s="439"/>
      <c r="C66" s="439"/>
      <c r="D66" s="439"/>
      <c r="E66" s="439"/>
      <c r="F66" s="439"/>
      <c r="G66" s="439"/>
      <c r="H66" s="439"/>
      <c r="I66" s="439"/>
      <c r="J66" s="323"/>
      <c r="K66" s="323"/>
      <c r="L66" s="61"/>
      <c r="M66" s="61"/>
      <c r="N66" s="61"/>
      <c r="O66" s="61"/>
      <c r="P66" s="61"/>
      <c r="Q66" s="61"/>
      <c r="R66" s="61"/>
      <c r="S66" s="61"/>
      <c r="T66" s="61"/>
      <c r="U66" s="61"/>
      <c r="V66" s="61"/>
      <c r="W66" s="61"/>
      <c r="X66" s="61"/>
      <c r="Y66" s="61"/>
      <c r="Z66" s="61"/>
      <c r="AA66" s="61"/>
      <c r="AB66" s="61"/>
      <c r="AC66" s="61"/>
      <c r="AD66" s="61"/>
      <c r="AE66" s="61"/>
      <c r="AF66" s="61"/>
    </row>
    <row r="67" spans="1:32" x14ac:dyDescent="0.25">
      <c r="A67" s="265"/>
      <c r="B67" s="265"/>
      <c r="C67" s="265"/>
      <c r="D67" s="265"/>
      <c r="E67" s="265"/>
      <c r="F67" s="265"/>
      <c r="L67" s="265"/>
      <c r="M67" s="265"/>
      <c r="N67" s="265"/>
      <c r="O67" s="265"/>
      <c r="P67" s="265"/>
      <c r="Q67" s="265"/>
      <c r="R67" s="265"/>
      <c r="S67" s="265"/>
      <c r="T67" s="265"/>
      <c r="U67" s="265"/>
      <c r="V67" s="265"/>
      <c r="W67" s="265"/>
      <c r="X67" s="265"/>
      <c r="Y67" s="265"/>
      <c r="Z67" s="265"/>
      <c r="AA67" s="265"/>
      <c r="AB67" s="265"/>
      <c r="AC67" s="265"/>
      <c r="AD67" s="265"/>
      <c r="AE67" s="265"/>
      <c r="AF67" s="265"/>
    </row>
    <row r="68" spans="1:32" ht="50.25" customHeight="1" x14ac:dyDescent="0.25">
      <c r="A68" s="265"/>
      <c r="B68" s="440"/>
      <c r="C68" s="440"/>
      <c r="D68" s="440"/>
      <c r="E68" s="440"/>
      <c r="F68" s="440"/>
      <c r="G68" s="440"/>
      <c r="H68" s="440"/>
      <c r="I68" s="440"/>
      <c r="J68" s="324"/>
      <c r="K68" s="324"/>
      <c r="L68" s="265"/>
      <c r="M68" s="265"/>
      <c r="N68" s="265"/>
      <c r="O68" s="265"/>
      <c r="P68" s="265"/>
      <c r="Q68" s="265"/>
      <c r="R68" s="265"/>
      <c r="S68" s="265"/>
      <c r="T68" s="265"/>
      <c r="U68" s="265"/>
      <c r="V68" s="265"/>
      <c r="W68" s="265"/>
      <c r="X68" s="265"/>
      <c r="Y68" s="265"/>
      <c r="Z68" s="265"/>
      <c r="AA68" s="265"/>
      <c r="AB68" s="265"/>
      <c r="AC68" s="265"/>
      <c r="AD68" s="265"/>
      <c r="AE68" s="265"/>
      <c r="AF68" s="265"/>
    </row>
    <row r="69" spans="1:32" x14ac:dyDescent="0.25">
      <c r="A69" s="265"/>
      <c r="B69" s="265"/>
      <c r="C69" s="265"/>
      <c r="D69" s="265"/>
      <c r="E69" s="265"/>
      <c r="F69" s="265"/>
      <c r="L69" s="265"/>
      <c r="M69" s="265"/>
      <c r="N69" s="265"/>
      <c r="O69" s="265"/>
      <c r="P69" s="265"/>
      <c r="Q69" s="265"/>
      <c r="R69" s="265"/>
      <c r="S69" s="265"/>
      <c r="T69" s="265"/>
      <c r="U69" s="265"/>
      <c r="V69" s="265"/>
      <c r="W69" s="265"/>
      <c r="X69" s="265"/>
      <c r="Y69" s="265"/>
      <c r="Z69" s="265"/>
      <c r="AA69" s="265"/>
      <c r="AB69" s="265"/>
      <c r="AC69" s="265"/>
      <c r="AD69" s="265"/>
      <c r="AE69" s="265"/>
      <c r="AF69" s="265"/>
    </row>
    <row r="70" spans="1:32" ht="36.75" customHeight="1" x14ac:dyDescent="0.25">
      <c r="A70" s="265"/>
      <c r="B70" s="439"/>
      <c r="C70" s="439"/>
      <c r="D70" s="439"/>
      <c r="E70" s="439"/>
      <c r="F70" s="439"/>
      <c r="G70" s="439"/>
      <c r="H70" s="439"/>
      <c r="I70" s="439"/>
      <c r="J70" s="323"/>
      <c r="K70" s="323"/>
      <c r="L70" s="265"/>
      <c r="M70" s="265"/>
      <c r="N70" s="265"/>
      <c r="O70" s="265"/>
      <c r="P70" s="265"/>
      <c r="Q70" s="265"/>
      <c r="R70" s="265"/>
      <c r="S70" s="265"/>
      <c r="T70" s="265"/>
      <c r="U70" s="265"/>
      <c r="V70" s="265"/>
      <c r="W70" s="265"/>
      <c r="X70" s="265"/>
      <c r="Y70" s="265"/>
      <c r="Z70" s="265"/>
      <c r="AA70" s="265"/>
      <c r="AB70" s="265"/>
      <c r="AC70" s="265"/>
      <c r="AD70" s="265"/>
      <c r="AE70" s="265"/>
      <c r="AF70" s="265"/>
    </row>
    <row r="71" spans="1:32" x14ac:dyDescent="0.25">
      <c r="A71" s="265"/>
      <c r="B71" s="60"/>
      <c r="C71" s="60"/>
      <c r="D71" s="60"/>
      <c r="E71" s="60"/>
      <c r="F71" s="60"/>
      <c r="L71" s="265"/>
      <c r="M71" s="265"/>
      <c r="N71" s="265"/>
      <c r="O71" s="265"/>
      <c r="P71" s="265"/>
      <c r="Q71" s="265"/>
      <c r="R71" s="265"/>
      <c r="S71" s="265"/>
      <c r="T71" s="265"/>
      <c r="U71" s="265"/>
      <c r="V71" s="265"/>
      <c r="W71" s="265"/>
      <c r="X71" s="265"/>
      <c r="Y71" s="265"/>
      <c r="Z71" s="265"/>
      <c r="AA71" s="265"/>
      <c r="AB71" s="265"/>
      <c r="AC71" s="265"/>
      <c r="AD71" s="265"/>
      <c r="AE71" s="265"/>
      <c r="AF71" s="265"/>
    </row>
    <row r="72" spans="1:32" ht="51" customHeight="1" x14ac:dyDescent="0.25">
      <c r="A72" s="265"/>
      <c r="B72" s="439"/>
      <c r="C72" s="439"/>
      <c r="D72" s="439"/>
      <c r="E72" s="439"/>
      <c r="F72" s="439"/>
      <c r="G72" s="439"/>
      <c r="H72" s="439"/>
      <c r="I72" s="439"/>
      <c r="J72" s="323"/>
      <c r="K72" s="323"/>
      <c r="L72" s="265"/>
      <c r="M72" s="265"/>
      <c r="N72" s="265"/>
      <c r="O72" s="265"/>
      <c r="P72" s="265"/>
      <c r="Q72" s="265"/>
      <c r="R72" s="265"/>
      <c r="S72" s="265"/>
      <c r="T72" s="265"/>
      <c r="U72" s="265"/>
      <c r="V72" s="265"/>
      <c r="W72" s="265"/>
      <c r="X72" s="265"/>
      <c r="Y72" s="265"/>
      <c r="Z72" s="265"/>
      <c r="AA72" s="265"/>
      <c r="AB72" s="265"/>
      <c r="AC72" s="265"/>
      <c r="AD72" s="265"/>
      <c r="AE72" s="265"/>
      <c r="AF72" s="265"/>
    </row>
    <row r="73" spans="1:32" ht="32.25" customHeight="1" x14ac:dyDescent="0.25">
      <c r="A73" s="265"/>
      <c r="B73" s="440"/>
      <c r="C73" s="440"/>
      <c r="D73" s="440"/>
      <c r="E73" s="440"/>
      <c r="F73" s="440"/>
      <c r="G73" s="440"/>
      <c r="H73" s="440"/>
      <c r="I73" s="440"/>
      <c r="J73" s="324"/>
      <c r="K73" s="324"/>
      <c r="L73" s="265"/>
      <c r="M73" s="265"/>
      <c r="N73" s="265"/>
      <c r="O73" s="265"/>
      <c r="P73" s="265"/>
      <c r="Q73" s="265"/>
      <c r="R73" s="265"/>
      <c r="S73" s="265"/>
      <c r="T73" s="265"/>
      <c r="U73" s="265"/>
      <c r="V73" s="265"/>
      <c r="W73" s="265"/>
      <c r="X73" s="265"/>
      <c r="Y73" s="265"/>
      <c r="Z73" s="265"/>
      <c r="AA73" s="265"/>
      <c r="AB73" s="265"/>
      <c r="AC73" s="265"/>
      <c r="AD73" s="265"/>
      <c r="AE73" s="265"/>
      <c r="AF73" s="265"/>
    </row>
    <row r="74" spans="1:32" ht="51.75" customHeight="1" x14ac:dyDescent="0.25">
      <c r="A74" s="265"/>
      <c r="B74" s="439"/>
      <c r="C74" s="439"/>
      <c r="D74" s="439"/>
      <c r="E74" s="439"/>
      <c r="F74" s="439"/>
      <c r="G74" s="439"/>
      <c r="H74" s="439"/>
      <c r="I74" s="439"/>
      <c r="J74" s="323"/>
      <c r="K74" s="323"/>
      <c r="L74" s="265"/>
      <c r="M74" s="265"/>
      <c r="N74" s="265"/>
      <c r="O74" s="265"/>
      <c r="P74" s="265"/>
      <c r="Q74" s="265"/>
      <c r="R74" s="265"/>
      <c r="S74" s="265"/>
      <c r="T74" s="265"/>
      <c r="U74" s="265"/>
      <c r="V74" s="265"/>
      <c r="W74" s="265"/>
      <c r="X74" s="265"/>
      <c r="Y74" s="265"/>
      <c r="Z74" s="265"/>
      <c r="AA74" s="265"/>
      <c r="AB74" s="265"/>
      <c r="AC74" s="265"/>
      <c r="AD74" s="265"/>
      <c r="AE74" s="265"/>
      <c r="AF74" s="265"/>
    </row>
    <row r="75" spans="1:32" ht="21.75" customHeight="1" x14ac:dyDescent="0.25">
      <c r="A75" s="265"/>
      <c r="B75" s="437"/>
      <c r="C75" s="437"/>
      <c r="D75" s="437"/>
      <c r="E75" s="437"/>
      <c r="F75" s="437"/>
      <c r="G75" s="437"/>
      <c r="H75" s="437"/>
      <c r="I75" s="437"/>
      <c r="J75" s="321"/>
      <c r="K75" s="321"/>
      <c r="L75" s="265"/>
      <c r="M75" s="265"/>
      <c r="N75" s="265"/>
      <c r="O75" s="265"/>
      <c r="P75" s="265"/>
      <c r="Q75" s="265"/>
      <c r="R75" s="265"/>
      <c r="S75" s="265"/>
      <c r="T75" s="265"/>
      <c r="U75" s="265"/>
      <c r="V75" s="265"/>
      <c r="W75" s="265"/>
      <c r="X75" s="265"/>
      <c r="Y75" s="265"/>
      <c r="Z75" s="265"/>
      <c r="AA75" s="265"/>
      <c r="AB75" s="265"/>
      <c r="AC75" s="265"/>
      <c r="AD75" s="265"/>
      <c r="AE75" s="265"/>
      <c r="AF75" s="265"/>
    </row>
    <row r="76" spans="1:32" ht="23.25" customHeight="1" x14ac:dyDescent="0.25">
      <c r="A76" s="265"/>
      <c r="B76" s="55"/>
      <c r="C76" s="55"/>
      <c r="D76" s="55"/>
      <c r="E76" s="55"/>
      <c r="F76" s="55"/>
      <c r="L76" s="265"/>
      <c r="M76" s="265"/>
      <c r="N76" s="265"/>
      <c r="O76" s="265"/>
      <c r="P76" s="265"/>
      <c r="Q76" s="265"/>
      <c r="R76" s="265"/>
      <c r="S76" s="265"/>
      <c r="T76" s="265"/>
      <c r="U76" s="265"/>
      <c r="V76" s="265"/>
      <c r="W76" s="265"/>
      <c r="X76" s="265"/>
      <c r="Y76" s="265"/>
      <c r="Z76" s="265"/>
      <c r="AA76" s="265"/>
      <c r="AB76" s="265"/>
      <c r="AC76" s="265"/>
      <c r="AD76" s="265"/>
      <c r="AE76" s="265"/>
      <c r="AF76" s="265"/>
    </row>
    <row r="77" spans="1:32" ht="18.75" customHeight="1" x14ac:dyDescent="0.25">
      <c r="A77" s="265"/>
      <c r="B77" s="438"/>
      <c r="C77" s="438"/>
      <c r="D77" s="438"/>
      <c r="E77" s="438"/>
      <c r="F77" s="438"/>
      <c r="G77" s="438"/>
      <c r="H77" s="438"/>
      <c r="I77" s="438"/>
      <c r="J77" s="322"/>
      <c r="K77" s="322"/>
      <c r="L77" s="265"/>
      <c r="M77" s="265"/>
      <c r="N77" s="265"/>
      <c r="O77" s="265"/>
      <c r="P77" s="265"/>
      <c r="Q77" s="265"/>
      <c r="R77" s="265"/>
      <c r="S77" s="265"/>
      <c r="T77" s="265"/>
      <c r="U77" s="265"/>
      <c r="V77" s="265"/>
      <c r="W77" s="265"/>
      <c r="X77" s="265"/>
      <c r="Y77" s="265"/>
      <c r="Z77" s="265"/>
      <c r="AA77" s="265"/>
      <c r="AB77" s="265"/>
      <c r="AC77" s="265"/>
      <c r="AD77" s="265"/>
      <c r="AE77" s="265"/>
      <c r="AF77" s="265"/>
    </row>
    <row r="78" spans="1:32" x14ac:dyDescent="0.25">
      <c r="A78" s="265"/>
      <c r="B78" s="265"/>
      <c r="C78" s="265"/>
      <c r="D78" s="265"/>
      <c r="E78" s="265"/>
      <c r="F78" s="265"/>
      <c r="L78" s="265"/>
      <c r="M78" s="265"/>
      <c r="N78" s="265"/>
      <c r="O78" s="265"/>
      <c r="P78" s="265"/>
      <c r="Q78" s="265"/>
      <c r="R78" s="265"/>
      <c r="S78" s="265"/>
      <c r="T78" s="265"/>
      <c r="U78" s="265"/>
      <c r="V78" s="265"/>
      <c r="W78" s="265"/>
      <c r="X78" s="265"/>
      <c r="Y78" s="265"/>
      <c r="Z78" s="265"/>
      <c r="AA78" s="265"/>
      <c r="AB78" s="265"/>
      <c r="AC78" s="265"/>
      <c r="AD78" s="265"/>
      <c r="AE78" s="265"/>
      <c r="AF78" s="265"/>
    </row>
    <row r="79" spans="1:32" x14ac:dyDescent="0.25">
      <c r="A79" s="265"/>
      <c r="B79" s="265"/>
      <c r="C79" s="265"/>
      <c r="D79" s="265"/>
      <c r="E79" s="265"/>
      <c r="F79" s="265"/>
      <c r="L79" s="265"/>
      <c r="M79" s="265"/>
      <c r="N79" s="265"/>
      <c r="O79" s="265"/>
      <c r="P79" s="265"/>
      <c r="Q79" s="265"/>
      <c r="R79" s="265"/>
      <c r="S79" s="265"/>
      <c r="T79" s="265"/>
      <c r="U79" s="265"/>
      <c r="V79" s="265"/>
      <c r="W79" s="265"/>
      <c r="X79" s="265"/>
      <c r="Y79" s="265"/>
      <c r="Z79" s="265"/>
      <c r="AA79" s="265"/>
      <c r="AB79" s="265"/>
      <c r="AC79" s="265"/>
      <c r="AD79" s="265"/>
      <c r="AE79" s="265"/>
      <c r="AF79" s="265"/>
    </row>
    <row r="80" spans="1:32" x14ac:dyDescent="0.25">
      <c r="G80" s="264"/>
      <c r="H80" s="264"/>
      <c r="I80" s="264"/>
      <c r="J80" s="264"/>
      <c r="K80" s="264"/>
    </row>
    <row r="81" spans="7:11" x14ac:dyDescent="0.25">
      <c r="G81" s="264"/>
      <c r="H81" s="264"/>
      <c r="I81" s="264"/>
      <c r="J81" s="264"/>
      <c r="K81" s="264"/>
    </row>
    <row r="82" spans="7:11" x14ac:dyDescent="0.25">
      <c r="G82" s="264"/>
      <c r="H82" s="264"/>
      <c r="I82" s="264"/>
      <c r="J82" s="264"/>
      <c r="K82" s="264"/>
    </row>
    <row r="83" spans="7:11" x14ac:dyDescent="0.25">
      <c r="G83" s="264"/>
      <c r="H83" s="264"/>
      <c r="I83" s="264"/>
      <c r="J83" s="264"/>
      <c r="K83" s="264"/>
    </row>
    <row r="84" spans="7:11" x14ac:dyDescent="0.25">
      <c r="G84" s="264"/>
      <c r="H84" s="264"/>
      <c r="I84" s="264"/>
      <c r="J84" s="264"/>
      <c r="K84" s="264"/>
    </row>
    <row r="85" spans="7:11" x14ac:dyDescent="0.25">
      <c r="G85" s="264"/>
      <c r="H85" s="264"/>
      <c r="I85" s="264"/>
      <c r="J85" s="264"/>
      <c r="K85" s="264"/>
    </row>
    <row r="86" spans="7:11" x14ac:dyDescent="0.25">
      <c r="G86" s="264"/>
      <c r="H86" s="264"/>
      <c r="I86" s="264"/>
      <c r="J86" s="264"/>
      <c r="K86" s="264"/>
    </row>
    <row r="87" spans="7:11" x14ac:dyDescent="0.25">
      <c r="G87" s="264"/>
      <c r="H87" s="264"/>
      <c r="I87" s="264"/>
      <c r="J87" s="264"/>
      <c r="K87" s="264"/>
    </row>
    <row r="88" spans="7:11" x14ac:dyDescent="0.25">
      <c r="G88" s="264"/>
      <c r="H88" s="264"/>
      <c r="I88" s="264"/>
      <c r="J88" s="264"/>
      <c r="K88" s="264"/>
    </row>
    <row r="89" spans="7:11" x14ac:dyDescent="0.25">
      <c r="G89" s="264"/>
      <c r="H89" s="264"/>
      <c r="I89" s="264"/>
      <c r="J89" s="264"/>
      <c r="K89" s="264"/>
    </row>
    <row r="90" spans="7:11" x14ac:dyDescent="0.25">
      <c r="G90" s="264"/>
      <c r="H90" s="264"/>
      <c r="I90" s="264"/>
      <c r="J90" s="264"/>
      <c r="K90" s="264"/>
    </row>
    <row r="91" spans="7:11" x14ac:dyDescent="0.25">
      <c r="G91" s="264"/>
      <c r="H91" s="264"/>
      <c r="I91" s="264"/>
      <c r="J91" s="264"/>
      <c r="K91" s="264"/>
    </row>
    <row r="92" spans="7:11" x14ac:dyDescent="0.25">
      <c r="G92" s="264"/>
      <c r="H92" s="264"/>
      <c r="I92" s="264"/>
      <c r="J92" s="264"/>
      <c r="K92" s="26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6" priority="41" operator="greaterThan">
      <formula>0</formula>
    </cfRule>
  </conditionalFormatting>
  <conditionalFormatting sqref="C31">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X24:Y24 AB24:AC24 AF24:AF64 J25:J64 L24:O64 C24:C64 Q24:U24 Q25:Q64 E25:E64">
    <cfRule type="cellIs" dxfId="32" priority="37" operator="notEqual">
      <formula>0</formula>
    </cfRule>
  </conditionalFormatting>
  <conditionalFormatting sqref="X24:Y24 AB24:AC24">
    <cfRule type="cellIs" dxfId="31" priority="36" operator="greaterThan">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D30">
    <cfRule type="cellIs" dxfId="28" priority="33" operator="greaterThan">
      <formula>0</formula>
    </cfRule>
  </conditionalFormatting>
  <conditionalFormatting sqref="D31">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25:D64">
    <cfRule type="cellIs" dxfId="24" priority="29" operator="notEqual">
      <formula>0</formula>
    </cfRule>
  </conditionalFormatting>
  <conditionalFormatting sqref="R25:U64 X25:Y64 AB25:AC64">
    <cfRule type="cellIs" dxfId="23" priority="28" operator="notEqual">
      <formula>0</formula>
    </cfRule>
  </conditionalFormatting>
  <conditionalFormatting sqref="AG24:AG64">
    <cfRule type="cellIs" dxfId="22" priority="27" operator="notEqual">
      <formula>0</formula>
    </cfRule>
  </conditionalFormatting>
  <conditionalFormatting sqref="I30">
    <cfRule type="cellIs" dxfId="21" priority="26" operator="greaterThan">
      <formula>0</formula>
    </cfRule>
  </conditionalFormatting>
  <conditionalFormatting sqref="I30">
    <cfRule type="cellIs" dxfId="20" priority="25" operator="greaterThan">
      <formula>0</formula>
    </cfRule>
  </conditionalFormatting>
  <conditionalFormatting sqref="I30">
    <cfRule type="cellIs" dxfId="19" priority="24" operator="greaterThan">
      <formula>0</formula>
    </cfRule>
  </conditionalFormatting>
  <conditionalFormatting sqref="I25:I29">
    <cfRule type="cellIs" dxfId="18" priority="20" operator="greaterThan">
      <formula>0</formula>
    </cfRule>
  </conditionalFormatting>
  <conditionalFormatting sqref="I25:I29">
    <cfRule type="cellIs" dxfId="17" priority="19" operator="greaterThan">
      <formula>0</formula>
    </cfRule>
  </conditionalFormatting>
  <conditionalFormatting sqref="I25:I29">
    <cfRule type="cellIs" dxfId="16" priority="18" operator="greaterThan">
      <formula>0</formula>
    </cfRule>
  </conditionalFormatting>
  <conditionalFormatting sqref="I25:I64">
    <cfRule type="cellIs" dxfId="15" priority="17" operator="notEqual">
      <formula>0</formula>
    </cfRule>
  </conditionalFormatting>
  <conditionalFormatting sqref="I30">
    <cfRule type="cellIs" dxfId="14" priority="16" operator="greaterThan">
      <formula>0</formula>
    </cfRule>
  </conditionalFormatting>
  <conditionalFormatting sqref="I30">
    <cfRule type="cellIs" dxfId="13" priority="15" operator="greaterThan">
      <formula>0</formula>
    </cfRule>
  </conditionalFormatting>
  <conditionalFormatting sqref="I30">
    <cfRule type="cellIs" dxfId="12" priority="14" operator="greaterThan">
      <formula>0</formula>
    </cfRule>
  </conditionalFormatting>
  <conditionalFormatting sqref="F25:F64">
    <cfRule type="cellIs" dxfId="11" priority="13" operator="notEqual">
      <formula>0</formula>
    </cfRule>
  </conditionalFormatting>
  <conditionalFormatting sqref="G25:G64">
    <cfRule type="cellIs" dxfId="10" priority="12" operator="notEqual">
      <formula>0</formula>
    </cfRule>
  </conditionalFormatting>
  <conditionalFormatting sqref="H25:H64">
    <cfRule type="cellIs" dxfId="9" priority="11" operator="notEqual">
      <formula>0</formula>
    </cfRule>
  </conditionalFormatting>
  <conditionalFormatting sqref="H25:H64">
    <cfRule type="cellIs" dxfId="8" priority="10" operator="greaterThan">
      <formula>0</formula>
    </cfRule>
  </conditionalFormatting>
  <conditionalFormatting sqref="H25:H64">
    <cfRule type="cellIs" dxfId="7" priority="9" operator="greaterThan">
      <formula>0</formula>
    </cfRule>
  </conditionalFormatting>
  <conditionalFormatting sqref="H25:H64">
    <cfRule type="cellIs" dxfId="6" priority="8" operator="greaterThan">
      <formula>0</formula>
    </cfRule>
  </conditionalFormatting>
  <conditionalFormatting sqref="H25:H61">
    <cfRule type="cellIs" dxfId="5" priority="7" operator="greaterThan">
      <formula>0</formula>
    </cfRule>
  </conditionalFormatting>
  <conditionalFormatting sqref="K25:K64">
    <cfRule type="cellIs" dxfId="4" priority="5" operator="notEqual">
      <formula>0</formula>
    </cfRule>
  </conditionalFormatting>
  <conditionalFormatting sqref="P24">
    <cfRule type="cellIs" dxfId="3" priority="4" operator="greaterThan">
      <formula>0</formula>
    </cfRule>
  </conditionalFormatting>
  <conditionalFormatting sqref="P24:P64">
    <cfRule type="cellIs" dxfId="2" priority="3" operator="notEqual">
      <formula>0</formula>
    </cfRule>
  </conditionalFormatting>
  <conditionalFormatting sqref="D24:K24">
    <cfRule type="cellIs" dxfId="1" priority="2" operator="greaterThan">
      <formula>0</formula>
    </cfRule>
  </conditionalFormatting>
  <conditionalFormatting sqref="D24:K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L26" sqref="AL26:AU26"/>
    </sheetView>
  </sheetViews>
  <sheetFormatPr defaultColWidth="9.140625"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8</v>
      </c>
    </row>
    <row r="3" spans="1:48" ht="18.75" x14ac:dyDescent="0.3">
      <c r="AV3" s="13" t="s">
        <v>65</v>
      </c>
    </row>
    <row r="4" spans="1:48" ht="18.75" x14ac:dyDescent="0.3">
      <c r="AV4" s="13"/>
    </row>
    <row r="5" spans="1:48" ht="18.75" customHeight="1" x14ac:dyDescent="0.25">
      <c r="A5" s="363" t="str">
        <f>'6.2. Паспорт фин осв ввод факт'!A4</f>
        <v>Год раскрытия информации: 2018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c r="AP6" s="280"/>
      <c r="AQ6" s="280"/>
      <c r="AR6" s="280"/>
      <c r="AS6" s="280"/>
      <c r="AT6" s="280"/>
      <c r="AU6" s="280"/>
      <c r="AV6" s="262"/>
    </row>
    <row r="7" spans="1:48" ht="18.75" x14ac:dyDescent="0.25">
      <c r="A7" s="360" t="s">
        <v>7</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ht="15.75" x14ac:dyDescent="0.25">
      <c r="A9" s="361" t="str">
        <f>'6.2. Паспорт фин осв ввод факт'!A8</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ht="15.75" x14ac:dyDescent="0.25">
      <c r="A12" s="361" t="str">
        <f>'6.2. Паспорт фин осв ввод факт'!A11</f>
        <v>Н_280</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57" t="str">
        <f>'6.2. Паспорт фин осв ввод факт'!A14</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0"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0" customFormat="1" x14ac:dyDescent="0.25">
      <c r="A21" s="446" t="s">
        <v>380</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0" customFormat="1" ht="58.5" customHeight="1" x14ac:dyDescent="0.25">
      <c r="A22" s="447" t="s">
        <v>50</v>
      </c>
      <c r="B22" s="450" t="s">
        <v>22</v>
      </c>
      <c r="C22" s="447" t="s">
        <v>49</v>
      </c>
      <c r="D22" s="447" t="s">
        <v>48</v>
      </c>
      <c r="E22" s="453" t="s">
        <v>391</v>
      </c>
      <c r="F22" s="454"/>
      <c r="G22" s="454"/>
      <c r="H22" s="454"/>
      <c r="I22" s="454"/>
      <c r="J22" s="454"/>
      <c r="K22" s="454"/>
      <c r="L22" s="455"/>
      <c r="M22" s="447" t="s">
        <v>47</v>
      </c>
      <c r="N22" s="447" t="s">
        <v>46</v>
      </c>
      <c r="O22" s="447" t="s">
        <v>45</v>
      </c>
      <c r="P22" s="456" t="s">
        <v>207</v>
      </c>
      <c r="Q22" s="456" t="s">
        <v>44</v>
      </c>
      <c r="R22" s="456" t="s">
        <v>43</v>
      </c>
      <c r="S22" s="456" t="s">
        <v>42</v>
      </c>
      <c r="T22" s="456"/>
      <c r="U22" s="457" t="s">
        <v>41</v>
      </c>
      <c r="V22" s="457" t="s">
        <v>40</v>
      </c>
      <c r="W22" s="456" t="s">
        <v>39</v>
      </c>
      <c r="X22" s="456" t="s">
        <v>38</v>
      </c>
      <c r="Y22" s="456" t="s">
        <v>37</v>
      </c>
      <c r="Z22" s="470"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60" t="s">
        <v>23</v>
      </c>
    </row>
    <row r="23" spans="1:48" s="20" customFormat="1" ht="64.5" customHeight="1" x14ac:dyDescent="0.25">
      <c r="A23" s="448"/>
      <c r="B23" s="451"/>
      <c r="C23" s="448"/>
      <c r="D23" s="448"/>
      <c r="E23" s="462" t="s">
        <v>21</v>
      </c>
      <c r="F23" s="464" t="s">
        <v>125</v>
      </c>
      <c r="G23" s="464" t="s">
        <v>124</v>
      </c>
      <c r="H23" s="464" t="s">
        <v>123</v>
      </c>
      <c r="I23" s="468" t="s">
        <v>326</v>
      </c>
      <c r="J23" s="468" t="s">
        <v>327</v>
      </c>
      <c r="K23" s="468" t="s">
        <v>328</v>
      </c>
      <c r="L23" s="464" t="s">
        <v>74</v>
      </c>
      <c r="M23" s="448"/>
      <c r="N23" s="448"/>
      <c r="O23" s="448"/>
      <c r="P23" s="456"/>
      <c r="Q23" s="456"/>
      <c r="R23" s="456"/>
      <c r="S23" s="466" t="s">
        <v>2</v>
      </c>
      <c r="T23" s="466"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58" t="s">
        <v>9</v>
      </c>
      <c r="AR23" s="456"/>
      <c r="AS23" s="456"/>
      <c r="AT23" s="456"/>
      <c r="AU23" s="456"/>
      <c r="AV23" s="461"/>
    </row>
    <row r="24" spans="1:48" s="20" customFormat="1" ht="96.75" customHeight="1" x14ac:dyDescent="0.25">
      <c r="A24" s="449"/>
      <c r="B24" s="452"/>
      <c r="C24" s="449"/>
      <c r="D24" s="449"/>
      <c r="E24" s="463"/>
      <c r="F24" s="465"/>
      <c r="G24" s="465"/>
      <c r="H24" s="465"/>
      <c r="I24" s="469"/>
      <c r="J24" s="469"/>
      <c r="K24" s="469"/>
      <c r="L24" s="465"/>
      <c r="M24" s="449"/>
      <c r="N24" s="449"/>
      <c r="O24" s="449"/>
      <c r="P24" s="456"/>
      <c r="Q24" s="456"/>
      <c r="R24" s="456"/>
      <c r="S24" s="467"/>
      <c r="T24" s="467"/>
      <c r="U24" s="457"/>
      <c r="V24" s="457"/>
      <c r="W24" s="456"/>
      <c r="X24" s="456"/>
      <c r="Y24" s="456"/>
      <c r="Z24" s="456"/>
      <c r="AA24" s="456"/>
      <c r="AB24" s="456"/>
      <c r="AC24" s="456"/>
      <c r="AD24" s="456"/>
      <c r="AE24" s="456"/>
      <c r="AF24" s="109" t="s">
        <v>11</v>
      </c>
      <c r="AG24" s="109" t="s">
        <v>10</v>
      </c>
      <c r="AH24" s="110" t="s">
        <v>2</v>
      </c>
      <c r="AI24" s="110" t="s">
        <v>9</v>
      </c>
      <c r="AJ24" s="449"/>
      <c r="AK24" s="449"/>
      <c r="AL24" s="449"/>
      <c r="AM24" s="449"/>
      <c r="AN24" s="449"/>
      <c r="AO24" s="449"/>
      <c r="AP24" s="449"/>
      <c r="AQ24" s="459"/>
      <c r="AR24" s="456"/>
      <c r="AS24" s="456"/>
      <c r="AT24" s="456"/>
      <c r="AU24" s="456"/>
      <c r="AV24" s="461"/>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92" customFormat="1" ht="30" x14ac:dyDescent="0.25">
      <c r="A26" s="271">
        <v>1</v>
      </c>
      <c r="B26" s="283" t="s">
        <v>555</v>
      </c>
      <c r="C26" s="283" t="s">
        <v>61</v>
      </c>
      <c r="D26" s="283" t="s">
        <v>439</v>
      </c>
      <c r="E26" s="283" t="s">
        <v>273</v>
      </c>
      <c r="F26" s="283" t="s">
        <v>273</v>
      </c>
      <c r="G26" s="283">
        <v>32</v>
      </c>
      <c r="H26" s="283" t="s">
        <v>273</v>
      </c>
      <c r="I26" s="283" t="s">
        <v>273</v>
      </c>
      <c r="J26" s="283" t="s">
        <v>273</v>
      </c>
      <c r="K26" s="283" t="s">
        <v>273</v>
      </c>
      <c r="L26" s="283" t="s">
        <v>273</v>
      </c>
      <c r="M26" s="283" t="s">
        <v>556</v>
      </c>
      <c r="N26" s="283" t="s">
        <v>557</v>
      </c>
      <c r="O26" s="283" t="s">
        <v>399</v>
      </c>
      <c r="P26" s="283">
        <v>16679.09</v>
      </c>
      <c r="Q26" s="283" t="s">
        <v>558</v>
      </c>
      <c r="R26" s="283">
        <v>16679.09</v>
      </c>
      <c r="S26" s="283" t="s">
        <v>559</v>
      </c>
      <c r="T26" s="283" t="s">
        <v>560</v>
      </c>
      <c r="U26" s="283"/>
      <c r="V26" s="283"/>
      <c r="W26" s="283"/>
      <c r="X26" s="283"/>
      <c r="Y26" s="283"/>
      <c r="Z26" s="283"/>
      <c r="AA26" s="283"/>
      <c r="AB26" s="283"/>
      <c r="AC26" s="283"/>
      <c r="AD26" s="283"/>
      <c r="AE26" s="283"/>
      <c r="AF26" s="283" t="s">
        <v>561</v>
      </c>
      <c r="AG26" s="283" t="s">
        <v>562</v>
      </c>
      <c r="AH26" s="309">
        <v>42958</v>
      </c>
      <c r="AI26" s="309">
        <v>42958</v>
      </c>
      <c r="AJ26" s="309">
        <v>42979</v>
      </c>
      <c r="AK26" s="309">
        <v>42996</v>
      </c>
      <c r="AL26" s="283"/>
      <c r="AM26" s="283"/>
      <c r="AN26" s="283"/>
      <c r="AO26" s="283"/>
      <c r="AP26" s="283"/>
      <c r="AQ26" s="283"/>
      <c r="AR26" s="283"/>
      <c r="AS26" s="283"/>
      <c r="AT26" s="283"/>
      <c r="AU26" s="283"/>
      <c r="AV26" s="283" t="s">
        <v>563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2" zoomScale="90" zoomScaleNormal="90" zoomScaleSheetLayoutView="90" workbookViewId="0">
      <selection activeCell="B28" sqref="B28"/>
    </sheetView>
  </sheetViews>
  <sheetFormatPr defaultRowHeight="15.75" x14ac:dyDescent="0.25"/>
  <cols>
    <col min="1" max="1" width="66.140625" style="91" customWidth="1"/>
    <col min="2" max="2" width="66.140625" style="293" customWidth="1"/>
    <col min="3" max="3" width="0" style="92" hidden="1" customWidth="1"/>
    <col min="4" max="256" width="9.140625" style="92"/>
    <col min="257" max="258" width="66.140625" style="92" customWidth="1"/>
    <col min="259" max="512" width="9.140625" style="92"/>
    <col min="513" max="514" width="66.140625" style="92" customWidth="1"/>
    <col min="515" max="768" width="9.140625" style="92"/>
    <col min="769" max="770" width="66.140625" style="92" customWidth="1"/>
    <col min="771" max="1024" width="9.140625" style="92"/>
    <col min="1025" max="1026" width="66.140625" style="92" customWidth="1"/>
    <col min="1027" max="1280" width="9.140625" style="92"/>
    <col min="1281" max="1282" width="66.140625" style="92" customWidth="1"/>
    <col min="1283" max="1536" width="9.140625" style="92"/>
    <col min="1537" max="1538" width="66.140625" style="92" customWidth="1"/>
    <col min="1539" max="1792" width="9.140625" style="92"/>
    <col min="1793" max="1794" width="66.140625" style="92" customWidth="1"/>
    <col min="1795" max="2048" width="9.140625" style="92"/>
    <col min="2049" max="2050" width="66.140625" style="92" customWidth="1"/>
    <col min="2051" max="2304" width="9.140625" style="92"/>
    <col min="2305" max="2306" width="66.140625" style="92" customWidth="1"/>
    <col min="2307" max="2560" width="9.140625" style="92"/>
    <col min="2561" max="2562" width="66.140625" style="92" customWidth="1"/>
    <col min="2563" max="2816" width="9.140625" style="92"/>
    <col min="2817" max="2818" width="66.140625" style="92" customWidth="1"/>
    <col min="2819" max="3072" width="9.140625" style="92"/>
    <col min="3073" max="3074" width="66.140625" style="92" customWidth="1"/>
    <col min="3075" max="3328" width="9.140625" style="92"/>
    <col min="3329" max="3330" width="66.140625" style="92" customWidth="1"/>
    <col min="3331" max="3584" width="9.140625" style="92"/>
    <col min="3585" max="3586" width="66.140625" style="92" customWidth="1"/>
    <col min="3587" max="3840" width="9.140625" style="92"/>
    <col min="3841" max="3842" width="66.140625" style="92" customWidth="1"/>
    <col min="3843" max="4096" width="9.140625" style="92"/>
    <col min="4097" max="4098" width="66.140625" style="92" customWidth="1"/>
    <col min="4099" max="4352" width="9.140625" style="92"/>
    <col min="4353" max="4354" width="66.140625" style="92" customWidth="1"/>
    <col min="4355" max="4608" width="9.140625" style="92"/>
    <col min="4609" max="4610" width="66.140625" style="92" customWidth="1"/>
    <col min="4611" max="4864" width="9.140625" style="92"/>
    <col min="4865" max="4866" width="66.140625" style="92" customWidth="1"/>
    <col min="4867" max="5120" width="9.140625" style="92"/>
    <col min="5121" max="5122" width="66.140625" style="92" customWidth="1"/>
    <col min="5123" max="5376" width="9.140625" style="92"/>
    <col min="5377" max="5378" width="66.140625" style="92" customWidth="1"/>
    <col min="5379" max="5632" width="9.140625" style="92"/>
    <col min="5633" max="5634" width="66.140625" style="92" customWidth="1"/>
    <col min="5635" max="5888" width="9.140625" style="92"/>
    <col min="5889" max="5890" width="66.140625" style="92" customWidth="1"/>
    <col min="5891" max="6144" width="9.140625" style="92"/>
    <col min="6145" max="6146" width="66.140625" style="92" customWidth="1"/>
    <col min="6147" max="6400" width="9.140625" style="92"/>
    <col min="6401" max="6402" width="66.140625" style="92" customWidth="1"/>
    <col min="6403" max="6656" width="9.140625" style="92"/>
    <col min="6657" max="6658" width="66.140625" style="92" customWidth="1"/>
    <col min="6659" max="6912" width="9.140625" style="92"/>
    <col min="6913" max="6914" width="66.140625" style="92" customWidth="1"/>
    <col min="6915" max="7168" width="9.140625" style="92"/>
    <col min="7169" max="7170" width="66.140625" style="92" customWidth="1"/>
    <col min="7171" max="7424" width="9.140625" style="92"/>
    <col min="7425" max="7426" width="66.140625" style="92" customWidth="1"/>
    <col min="7427" max="7680" width="9.140625" style="92"/>
    <col min="7681" max="7682" width="66.140625" style="92" customWidth="1"/>
    <col min="7683" max="7936" width="9.140625" style="92"/>
    <col min="7937" max="7938" width="66.140625" style="92" customWidth="1"/>
    <col min="7939" max="8192" width="9.140625" style="92"/>
    <col min="8193" max="8194" width="66.140625" style="92" customWidth="1"/>
    <col min="8195" max="8448" width="9.140625" style="92"/>
    <col min="8449" max="8450" width="66.140625" style="92" customWidth="1"/>
    <col min="8451" max="8704" width="9.140625" style="92"/>
    <col min="8705" max="8706" width="66.140625" style="92" customWidth="1"/>
    <col min="8707" max="8960" width="9.140625" style="92"/>
    <col min="8961" max="8962" width="66.140625" style="92" customWidth="1"/>
    <col min="8963" max="9216" width="9.140625" style="92"/>
    <col min="9217" max="9218" width="66.140625" style="92" customWidth="1"/>
    <col min="9219" max="9472" width="9.140625" style="92"/>
    <col min="9473" max="9474" width="66.140625" style="92" customWidth="1"/>
    <col min="9475" max="9728" width="9.140625" style="92"/>
    <col min="9729" max="9730" width="66.140625" style="92" customWidth="1"/>
    <col min="9731" max="9984" width="9.140625" style="92"/>
    <col min="9985" max="9986" width="66.140625" style="92" customWidth="1"/>
    <col min="9987" max="10240" width="9.140625" style="92"/>
    <col min="10241" max="10242" width="66.140625" style="92" customWidth="1"/>
    <col min="10243" max="10496" width="9.140625" style="92"/>
    <col min="10497" max="10498" width="66.140625" style="92" customWidth="1"/>
    <col min="10499" max="10752" width="9.140625" style="92"/>
    <col min="10753" max="10754" width="66.140625" style="92" customWidth="1"/>
    <col min="10755" max="11008" width="9.140625" style="92"/>
    <col min="11009" max="11010" width="66.140625" style="92" customWidth="1"/>
    <col min="11011" max="11264" width="9.140625" style="92"/>
    <col min="11265" max="11266" width="66.140625" style="92" customWidth="1"/>
    <col min="11267" max="11520" width="9.140625" style="92"/>
    <col min="11521" max="11522" width="66.140625" style="92" customWidth="1"/>
    <col min="11523" max="11776" width="9.140625" style="92"/>
    <col min="11777" max="11778" width="66.140625" style="92" customWidth="1"/>
    <col min="11779" max="12032" width="9.140625" style="92"/>
    <col min="12033" max="12034" width="66.140625" style="92" customWidth="1"/>
    <col min="12035" max="12288" width="9.140625" style="92"/>
    <col min="12289" max="12290" width="66.140625" style="92" customWidth="1"/>
    <col min="12291" max="12544" width="9.140625" style="92"/>
    <col min="12545" max="12546" width="66.140625" style="92" customWidth="1"/>
    <col min="12547" max="12800" width="9.140625" style="92"/>
    <col min="12801" max="12802" width="66.140625" style="92" customWidth="1"/>
    <col min="12803" max="13056" width="9.140625" style="92"/>
    <col min="13057" max="13058" width="66.140625" style="92" customWidth="1"/>
    <col min="13059" max="13312" width="9.140625" style="92"/>
    <col min="13313" max="13314" width="66.140625" style="92" customWidth="1"/>
    <col min="13315" max="13568" width="9.140625" style="92"/>
    <col min="13569" max="13570" width="66.140625" style="92" customWidth="1"/>
    <col min="13571" max="13824" width="9.140625" style="92"/>
    <col min="13825" max="13826" width="66.140625" style="92" customWidth="1"/>
    <col min="13827" max="14080" width="9.140625" style="92"/>
    <col min="14081" max="14082" width="66.140625" style="92" customWidth="1"/>
    <col min="14083" max="14336" width="9.140625" style="92"/>
    <col min="14337" max="14338" width="66.140625" style="92" customWidth="1"/>
    <col min="14339" max="14592" width="9.140625" style="92"/>
    <col min="14593" max="14594" width="66.140625" style="92" customWidth="1"/>
    <col min="14595" max="14848" width="9.140625" style="92"/>
    <col min="14849" max="14850" width="66.140625" style="92" customWidth="1"/>
    <col min="14851" max="15104" width="9.140625" style="92"/>
    <col min="15105" max="15106" width="66.140625" style="92" customWidth="1"/>
    <col min="15107" max="15360" width="9.140625" style="92"/>
    <col min="15361" max="15362" width="66.140625" style="92" customWidth="1"/>
    <col min="15363" max="15616" width="9.140625" style="92"/>
    <col min="15617" max="15618" width="66.140625" style="92" customWidth="1"/>
    <col min="15619" max="15872" width="9.140625" style="92"/>
    <col min="15873" max="15874" width="66.140625" style="92" customWidth="1"/>
    <col min="15875" max="16128" width="9.140625" style="92"/>
    <col min="16129" max="16130" width="66.140625" style="92" customWidth="1"/>
    <col min="16131" max="16384" width="9.140625" style="92"/>
  </cols>
  <sheetData>
    <row r="1" spans="1:8" ht="18.75" x14ac:dyDescent="0.25">
      <c r="B1" s="286" t="s">
        <v>66</v>
      </c>
    </row>
    <row r="2" spans="1:8" ht="18.75" x14ac:dyDescent="0.3">
      <c r="B2" s="287" t="s">
        <v>8</v>
      </c>
    </row>
    <row r="3" spans="1:8" ht="18.75" x14ac:dyDescent="0.3">
      <c r="B3" s="287" t="s">
        <v>398</v>
      </c>
    </row>
    <row r="4" spans="1:8" x14ac:dyDescent="0.25">
      <c r="B4" s="288"/>
    </row>
    <row r="5" spans="1:8" ht="18.75" x14ac:dyDescent="0.3">
      <c r="A5" s="471" t="str">
        <f>'7. Паспорт отчет о закупке'!A5</f>
        <v>Год раскрытия информации: 2018 год</v>
      </c>
      <c r="B5" s="471"/>
      <c r="C5" s="75"/>
      <c r="D5" s="75"/>
      <c r="E5" s="75"/>
      <c r="F5" s="75"/>
      <c r="G5" s="75"/>
      <c r="H5" s="75"/>
    </row>
    <row r="6" spans="1:8" ht="18.75" x14ac:dyDescent="0.3">
      <c r="A6" s="266"/>
      <c r="B6" s="289"/>
      <c r="C6" s="114"/>
      <c r="D6" s="114"/>
      <c r="E6" s="114"/>
      <c r="F6" s="114"/>
      <c r="G6" s="114"/>
      <c r="H6" s="114"/>
    </row>
    <row r="7" spans="1:8" ht="18.75" x14ac:dyDescent="0.25">
      <c r="A7" s="360" t="s">
        <v>7</v>
      </c>
      <c r="B7" s="360"/>
      <c r="C7" s="113"/>
      <c r="D7" s="113"/>
      <c r="E7" s="113"/>
      <c r="F7" s="113"/>
      <c r="G7" s="113"/>
      <c r="H7" s="113"/>
    </row>
    <row r="8" spans="1:8" ht="18.75" x14ac:dyDescent="0.25">
      <c r="A8" s="278"/>
      <c r="B8" s="290"/>
      <c r="C8" s="113"/>
      <c r="D8" s="113"/>
      <c r="E8" s="113"/>
      <c r="F8" s="113"/>
      <c r="G8" s="113"/>
      <c r="H8" s="113"/>
    </row>
    <row r="9" spans="1:8" x14ac:dyDescent="0.25">
      <c r="A9" s="361" t="str">
        <f>'7. Паспорт отчет о закупке'!A9</f>
        <v>Акционерное общество "Янтарьэнерго" ДЗО  ПАО "Россети"</v>
      </c>
      <c r="B9" s="361"/>
      <c r="C9" s="111"/>
      <c r="D9" s="111"/>
      <c r="E9" s="111"/>
      <c r="F9" s="111"/>
      <c r="G9" s="111"/>
      <c r="H9" s="111"/>
    </row>
    <row r="10" spans="1:8" x14ac:dyDescent="0.25">
      <c r="A10" s="355" t="s">
        <v>6</v>
      </c>
      <c r="B10" s="355"/>
      <c r="C10" s="112"/>
      <c r="D10" s="112"/>
      <c r="E10" s="112"/>
      <c r="F10" s="112"/>
      <c r="G10" s="112"/>
      <c r="H10" s="112"/>
    </row>
    <row r="11" spans="1:8" ht="18.75" x14ac:dyDescent="0.25">
      <c r="A11" s="278"/>
      <c r="B11" s="290"/>
      <c r="C11" s="113"/>
      <c r="D11" s="113"/>
      <c r="E11" s="113"/>
      <c r="F11" s="113"/>
      <c r="G11" s="113"/>
      <c r="H11" s="113"/>
    </row>
    <row r="12" spans="1:8" ht="30.75" customHeight="1" x14ac:dyDescent="0.25">
      <c r="A12" s="361" t="str">
        <f>'7. Паспорт отчет о закупке'!A12</f>
        <v>Н_280</v>
      </c>
      <c r="B12" s="361"/>
      <c r="C12" s="111"/>
      <c r="D12" s="111"/>
      <c r="E12" s="111"/>
      <c r="F12" s="111"/>
      <c r="G12" s="111"/>
      <c r="H12" s="111"/>
    </row>
    <row r="13" spans="1:8" x14ac:dyDescent="0.25">
      <c r="A13" s="355" t="s">
        <v>5</v>
      </c>
      <c r="B13" s="355"/>
      <c r="C13" s="112"/>
      <c r="D13" s="112"/>
      <c r="E13" s="112"/>
      <c r="F13" s="112"/>
      <c r="G13" s="112"/>
      <c r="H13" s="112"/>
    </row>
    <row r="14" spans="1:8" ht="18.75" x14ac:dyDescent="0.25">
      <c r="A14" s="281"/>
      <c r="B14" s="291"/>
      <c r="C14" s="9"/>
      <c r="D14" s="9"/>
      <c r="E14" s="9"/>
      <c r="F14" s="9"/>
      <c r="G14" s="9"/>
      <c r="H14" s="9"/>
    </row>
    <row r="15" spans="1:8" ht="71.25" customHeight="1" x14ac:dyDescent="0.25">
      <c r="A15" s="357" t="str">
        <f>'7. Паспорт отчет о закупке'!A15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111"/>
      <c r="D15" s="111"/>
      <c r="E15" s="111"/>
      <c r="F15" s="111"/>
      <c r="G15" s="111"/>
      <c r="H15" s="111"/>
    </row>
    <row r="16" spans="1:8" x14ac:dyDescent="0.25">
      <c r="A16" s="348" t="s">
        <v>4</v>
      </c>
      <c r="B16" s="348"/>
      <c r="C16" s="112"/>
      <c r="D16" s="112"/>
      <c r="E16" s="112"/>
      <c r="F16" s="112"/>
      <c r="G16" s="112"/>
      <c r="H16" s="112"/>
    </row>
    <row r="17" spans="1:2" x14ac:dyDescent="0.25">
      <c r="B17" s="292"/>
    </row>
    <row r="18" spans="1:2" ht="33.75" customHeight="1" x14ac:dyDescent="0.25">
      <c r="A18" s="475" t="s">
        <v>381</v>
      </c>
      <c r="B18" s="476"/>
    </row>
    <row r="19" spans="1:2" x14ac:dyDescent="0.25">
      <c r="B19" s="288"/>
    </row>
    <row r="20" spans="1:2" ht="16.5" thickBot="1" x14ac:dyDescent="0.3"/>
    <row r="21" spans="1:2" ht="58.5" customHeight="1" thickBot="1" x14ac:dyDescent="0.3">
      <c r="A21" s="93" t="s">
        <v>280</v>
      </c>
      <c r="B21" s="294" t="str">
        <f>A15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row>
    <row r="22" spans="1:2" ht="16.5" thickBot="1" x14ac:dyDescent="0.3">
      <c r="A22" s="93" t="s">
        <v>281</v>
      </c>
      <c r="B22" s="295" t="str">
        <f>CONCATENATE('1. паспорт местоположение'!C26,", ",'1. паспорт местоположение'!C27)</f>
        <v>Калининградская область, Правдинский район</v>
      </c>
    </row>
    <row r="23" spans="1:2" ht="16.5" thickBot="1" x14ac:dyDescent="0.3">
      <c r="A23" s="93" t="s">
        <v>263</v>
      </c>
      <c r="B23" s="296" t="s">
        <v>426</v>
      </c>
    </row>
    <row r="24" spans="1:2" ht="21" customHeight="1" thickBot="1" x14ac:dyDescent="0.3">
      <c r="A24" s="93" t="s">
        <v>282</v>
      </c>
      <c r="B24" s="297" t="s">
        <v>548</v>
      </c>
    </row>
    <row r="25" spans="1:2" ht="16.5" thickBot="1" x14ac:dyDescent="0.3">
      <c r="A25" s="94" t="s">
        <v>283</v>
      </c>
      <c r="B25" s="295">
        <v>2019</v>
      </c>
    </row>
    <row r="26" spans="1:2" ht="16.5" thickBot="1" x14ac:dyDescent="0.3">
      <c r="A26" s="95" t="s">
        <v>284</v>
      </c>
      <c r="B26" s="298" t="s">
        <v>553</v>
      </c>
    </row>
    <row r="27" spans="1:2" ht="29.25" thickBot="1" x14ac:dyDescent="0.3">
      <c r="A27" s="101" t="str">
        <f>CONCATENATE("Сметная стоимость проекта в ценах ",B25," года с НДС, млн. руб.")</f>
        <v>Сметная стоимость проекта в ценах 2019 года с НДС, млн. руб.</v>
      </c>
      <c r="B27" s="298">
        <v>529.94000000000005</v>
      </c>
    </row>
    <row r="28" spans="1:2" ht="60.75" thickBot="1" x14ac:dyDescent="0.3">
      <c r="A28" s="97" t="s">
        <v>285</v>
      </c>
      <c r="B28" s="299" t="s">
        <v>594</v>
      </c>
    </row>
    <row r="29" spans="1:2" ht="29.25" thickBot="1" x14ac:dyDescent="0.3">
      <c r="A29" s="102" t="s">
        <v>286</v>
      </c>
      <c r="B29" s="298"/>
    </row>
    <row r="30" spans="1:2" ht="29.25" thickBot="1" x14ac:dyDescent="0.3">
      <c r="A30" s="102" t="s">
        <v>287</v>
      </c>
      <c r="B30" s="308">
        <f>B32+B41+B50</f>
        <v>0</v>
      </c>
    </row>
    <row r="31" spans="1:2" ht="16.5" thickBot="1" x14ac:dyDescent="0.3">
      <c r="A31" s="97" t="s">
        <v>288</v>
      </c>
      <c r="B31" s="298"/>
    </row>
    <row r="32" spans="1:2" ht="29.25" thickBot="1" x14ac:dyDescent="0.3">
      <c r="A32" s="102" t="s">
        <v>289</v>
      </c>
      <c r="B32" s="308">
        <f>SUMIF(C33:C40,10,B33:B40)</f>
        <v>0</v>
      </c>
    </row>
    <row r="33" spans="1:3" ht="16.5" thickBot="1" x14ac:dyDescent="0.3">
      <c r="A33" s="304" t="s">
        <v>290</v>
      </c>
      <c r="B33" s="305">
        <v>0</v>
      </c>
      <c r="C33" s="92">
        <v>10</v>
      </c>
    </row>
    <row r="34" spans="1:3" ht="16.5" thickBot="1" x14ac:dyDescent="0.3">
      <c r="A34" s="97" t="s">
        <v>291</v>
      </c>
      <c r="B34" s="307">
        <f>B33/B$27</f>
        <v>0</v>
      </c>
    </row>
    <row r="35" spans="1:3" ht="16.5" thickBot="1" x14ac:dyDescent="0.3">
      <c r="A35" s="97" t="s">
        <v>292</v>
      </c>
      <c r="B35" s="306">
        <v>0</v>
      </c>
      <c r="C35" s="92">
        <v>1</v>
      </c>
    </row>
    <row r="36" spans="1:3" ht="16.5" thickBot="1" x14ac:dyDescent="0.3">
      <c r="A36" s="97" t="s">
        <v>293</v>
      </c>
      <c r="B36" s="306">
        <v>0</v>
      </c>
      <c r="C36" s="92">
        <v>2</v>
      </c>
    </row>
    <row r="37" spans="1:3" ht="16.5" thickBot="1" x14ac:dyDescent="0.3">
      <c r="A37" s="304" t="s">
        <v>290</v>
      </c>
      <c r="B37" s="305">
        <v>0</v>
      </c>
      <c r="C37" s="92">
        <v>10</v>
      </c>
    </row>
    <row r="38" spans="1:3" ht="16.5" thickBot="1" x14ac:dyDescent="0.3">
      <c r="A38" s="97" t="s">
        <v>291</v>
      </c>
      <c r="B38" s="307">
        <f>B37/B$27</f>
        <v>0</v>
      </c>
    </row>
    <row r="39" spans="1:3" ht="16.5" thickBot="1" x14ac:dyDescent="0.3">
      <c r="A39" s="97" t="s">
        <v>292</v>
      </c>
      <c r="B39" s="306">
        <v>0</v>
      </c>
      <c r="C39" s="92">
        <v>1</v>
      </c>
    </row>
    <row r="40" spans="1:3" ht="16.5" thickBot="1" x14ac:dyDescent="0.3">
      <c r="A40" s="97" t="s">
        <v>293</v>
      </c>
      <c r="B40" s="306">
        <v>0</v>
      </c>
      <c r="C40" s="92">
        <v>2</v>
      </c>
    </row>
    <row r="41" spans="1:3" ht="29.25" thickBot="1" x14ac:dyDescent="0.3">
      <c r="A41" s="102" t="s">
        <v>294</v>
      </c>
      <c r="B41" s="308">
        <f>SUMIF(C42:C49,20,B42:B49)</f>
        <v>0</v>
      </c>
    </row>
    <row r="42" spans="1:3" ht="16.5" thickBot="1" x14ac:dyDescent="0.3">
      <c r="A42" s="304" t="s">
        <v>290</v>
      </c>
      <c r="B42" s="305">
        <v>0</v>
      </c>
      <c r="C42" s="92">
        <v>20</v>
      </c>
    </row>
    <row r="43" spans="1:3" ht="16.5" thickBot="1" x14ac:dyDescent="0.3">
      <c r="A43" s="97" t="s">
        <v>291</v>
      </c>
      <c r="B43" s="307">
        <f>B42/B$27</f>
        <v>0</v>
      </c>
    </row>
    <row r="44" spans="1:3" ht="16.5" thickBot="1" x14ac:dyDescent="0.3">
      <c r="A44" s="97" t="s">
        <v>292</v>
      </c>
      <c r="B44" s="306">
        <v>0</v>
      </c>
      <c r="C44" s="92">
        <v>1</v>
      </c>
    </row>
    <row r="45" spans="1:3" ht="16.5" thickBot="1" x14ac:dyDescent="0.3">
      <c r="A45" s="97" t="s">
        <v>293</v>
      </c>
      <c r="B45" s="306">
        <v>0</v>
      </c>
      <c r="C45" s="92">
        <v>2</v>
      </c>
    </row>
    <row r="46" spans="1:3" ht="16.5" thickBot="1" x14ac:dyDescent="0.3">
      <c r="A46" s="304" t="s">
        <v>290</v>
      </c>
      <c r="B46" s="305">
        <v>0</v>
      </c>
      <c r="C46" s="92">
        <v>20</v>
      </c>
    </row>
    <row r="47" spans="1:3" ht="16.5" thickBot="1" x14ac:dyDescent="0.3">
      <c r="A47" s="97" t="s">
        <v>291</v>
      </c>
      <c r="B47" s="307">
        <f>B46/B$27</f>
        <v>0</v>
      </c>
    </row>
    <row r="48" spans="1:3" ht="16.5" thickBot="1" x14ac:dyDescent="0.3">
      <c r="A48" s="97" t="s">
        <v>292</v>
      </c>
      <c r="B48" s="306">
        <v>0</v>
      </c>
      <c r="C48" s="92">
        <v>1</v>
      </c>
    </row>
    <row r="49" spans="1:3" ht="16.5" thickBot="1" x14ac:dyDescent="0.3">
      <c r="A49" s="97" t="s">
        <v>293</v>
      </c>
      <c r="B49" s="306">
        <v>0</v>
      </c>
      <c r="C49" s="92">
        <v>2</v>
      </c>
    </row>
    <row r="50" spans="1:3" ht="29.25" thickBot="1" x14ac:dyDescent="0.3">
      <c r="A50" s="102" t="s">
        <v>295</v>
      </c>
      <c r="B50" s="308">
        <f>SUMIF(C51:C58,30,B51:B58)</f>
        <v>0</v>
      </c>
    </row>
    <row r="51" spans="1:3" ht="16.5" thickBot="1" x14ac:dyDescent="0.3">
      <c r="A51" s="304" t="s">
        <v>290</v>
      </c>
      <c r="B51" s="305">
        <v>0</v>
      </c>
      <c r="C51" s="92">
        <v>30</v>
      </c>
    </row>
    <row r="52" spans="1:3" ht="16.5" thickBot="1" x14ac:dyDescent="0.3">
      <c r="A52" s="97" t="s">
        <v>291</v>
      </c>
      <c r="B52" s="307">
        <f>B51/B$27</f>
        <v>0</v>
      </c>
    </row>
    <row r="53" spans="1:3" ht="16.5" thickBot="1" x14ac:dyDescent="0.3">
      <c r="A53" s="97" t="s">
        <v>292</v>
      </c>
      <c r="B53" s="306">
        <v>0</v>
      </c>
      <c r="C53" s="92">
        <v>1</v>
      </c>
    </row>
    <row r="54" spans="1:3" ht="16.5" thickBot="1" x14ac:dyDescent="0.3">
      <c r="A54" s="97" t="s">
        <v>293</v>
      </c>
      <c r="B54" s="306">
        <v>0</v>
      </c>
      <c r="C54" s="92">
        <v>2</v>
      </c>
    </row>
    <row r="55" spans="1:3" ht="16.5" thickBot="1" x14ac:dyDescent="0.3">
      <c r="A55" s="304" t="s">
        <v>290</v>
      </c>
      <c r="B55" s="305">
        <v>0</v>
      </c>
      <c r="C55" s="92">
        <v>30</v>
      </c>
    </row>
    <row r="56" spans="1:3" ht="16.5" thickBot="1" x14ac:dyDescent="0.3">
      <c r="A56" s="97" t="s">
        <v>291</v>
      </c>
      <c r="B56" s="307">
        <f>B55/B$27</f>
        <v>0</v>
      </c>
    </row>
    <row r="57" spans="1:3" ht="16.5" thickBot="1" x14ac:dyDescent="0.3">
      <c r="A57" s="97" t="s">
        <v>292</v>
      </c>
      <c r="B57" s="306">
        <v>0</v>
      </c>
      <c r="C57" s="92">
        <v>1</v>
      </c>
    </row>
    <row r="58" spans="1:3" ht="16.5" thickBot="1" x14ac:dyDescent="0.3">
      <c r="A58" s="97" t="s">
        <v>293</v>
      </c>
      <c r="B58" s="306">
        <v>0</v>
      </c>
      <c r="C58" s="92">
        <v>2</v>
      </c>
    </row>
    <row r="59" spans="1:3" ht="29.25" thickBot="1" x14ac:dyDescent="0.3">
      <c r="A59" s="96" t="s">
        <v>296</v>
      </c>
      <c r="B59" s="298"/>
    </row>
    <row r="60" spans="1:3" ht="16.5" thickBot="1" x14ac:dyDescent="0.3">
      <c r="A60" s="98" t="s">
        <v>288</v>
      </c>
      <c r="B60" s="298"/>
    </row>
    <row r="61" spans="1:3" ht="16.5" thickBot="1" x14ac:dyDescent="0.3">
      <c r="A61" s="98" t="s">
        <v>297</v>
      </c>
      <c r="B61" s="298"/>
    </row>
    <row r="62" spans="1:3" ht="16.5" thickBot="1" x14ac:dyDescent="0.3">
      <c r="A62" s="98" t="s">
        <v>298</v>
      </c>
      <c r="B62" s="298"/>
    </row>
    <row r="63" spans="1:3" ht="16.5" thickBot="1" x14ac:dyDescent="0.3">
      <c r="A63" s="98" t="s">
        <v>299</v>
      </c>
      <c r="B63" s="298"/>
    </row>
    <row r="64" spans="1:3" ht="16.5" thickBot="1" x14ac:dyDescent="0.3">
      <c r="A64" s="94" t="s">
        <v>300</v>
      </c>
      <c r="B64" s="307">
        <f>B65/B$27</f>
        <v>0</v>
      </c>
    </row>
    <row r="65" spans="1:2" ht="16.5" thickBot="1" x14ac:dyDescent="0.3">
      <c r="A65" s="94" t="s">
        <v>301</v>
      </c>
      <c r="B65" s="308">
        <f>SUMIF(C33:C58,1,B33:B58)</f>
        <v>0</v>
      </c>
    </row>
    <row r="66" spans="1:2" ht="16.5" thickBot="1" x14ac:dyDescent="0.3">
      <c r="A66" s="94" t="s">
        <v>302</v>
      </c>
      <c r="B66" s="307">
        <f>B67/B$27</f>
        <v>0</v>
      </c>
    </row>
    <row r="67" spans="1:2" ht="16.5" thickBot="1" x14ac:dyDescent="0.3">
      <c r="A67" s="95" t="s">
        <v>303</v>
      </c>
      <c r="B67" s="308">
        <f>SUMIF(C33:C58,2,B33:B58)</f>
        <v>0</v>
      </c>
    </row>
    <row r="68" spans="1:2" ht="15.75" customHeight="1" x14ac:dyDescent="0.25">
      <c r="A68" s="96" t="s">
        <v>304</v>
      </c>
      <c r="B68" s="300"/>
    </row>
    <row r="69" spans="1:2" x14ac:dyDescent="0.25">
      <c r="A69" s="99" t="s">
        <v>305</v>
      </c>
      <c r="B69" s="301" t="s">
        <v>399</v>
      </c>
    </row>
    <row r="70" spans="1:2" ht="30" x14ac:dyDescent="0.25">
      <c r="A70" s="99" t="s">
        <v>306</v>
      </c>
      <c r="B70" s="301" t="s">
        <v>440</v>
      </c>
    </row>
    <row r="71" spans="1:2" x14ac:dyDescent="0.25">
      <c r="A71" s="99" t="s">
        <v>307</v>
      </c>
      <c r="B71" s="301"/>
    </row>
    <row r="72" spans="1:2" x14ac:dyDescent="0.25">
      <c r="A72" s="99" t="s">
        <v>308</v>
      </c>
      <c r="B72" s="301"/>
    </row>
    <row r="73" spans="1:2" ht="16.5" thickBot="1" x14ac:dyDescent="0.3">
      <c r="A73" s="100" t="s">
        <v>309</v>
      </c>
      <c r="B73" s="302"/>
    </row>
    <row r="74" spans="1:2" ht="30.75" thickBot="1" x14ac:dyDescent="0.3">
      <c r="A74" s="98" t="s">
        <v>310</v>
      </c>
      <c r="B74" s="298" t="s">
        <v>432</v>
      </c>
    </row>
    <row r="75" spans="1:2" ht="29.25" thickBot="1" x14ac:dyDescent="0.3">
      <c r="A75" s="94" t="s">
        <v>311</v>
      </c>
      <c r="B75" s="298" t="s">
        <v>432</v>
      </c>
    </row>
    <row r="76" spans="1:2" ht="16.5" thickBot="1" x14ac:dyDescent="0.3">
      <c r="A76" s="98" t="s">
        <v>288</v>
      </c>
      <c r="B76" s="298" t="s">
        <v>432</v>
      </c>
    </row>
    <row r="77" spans="1:2" ht="16.5" thickBot="1" x14ac:dyDescent="0.3">
      <c r="A77" s="98" t="s">
        <v>312</v>
      </c>
      <c r="B77" s="298" t="s">
        <v>432</v>
      </c>
    </row>
    <row r="78" spans="1:2" ht="16.5" thickBot="1" x14ac:dyDescent="0.3">
      <c r="A78" s="98" t="s">
        <v>313</v>
      </c>
      <c r="B78" s="298" t="s">
        <v>432</v>
      </c>
    </row>
    <row r="79" spans="1:2" ht="30.75" thickBot="1" x14ac:dyDescent="0.3">
      <c r="A79" s="103" t="s">
        <v>314</v>
      </c>
      <c r="B79" s="298" t="s">
        <v>441</v>
      </c>
    </row>
    <row r="80" spans="1:2" ht="16.5" thickBot="1" x14ac:dyDescent="0.3">
      <c r="A80" s="94" t="s">
        <v>315</v>
      </c>
      <c r="B80" s="298" t="s">
        <v>273</v>
      </c>
    </row>
    <row r="81" spans="1:2" ht="16.5" thickBot="1" x14ac:dyDescent="0.3">
      <c r="A81" s="99" t="s">
        <v>316</v>
      </c>
      <c r="B81" s="298" t="s">
        <v>432</v>
      </c>
    </row>
    <row r="82" spans="1:2" ht="16.5" thickBot="1" x14ac:dyDescent="0.3">
      <c r="A82" s="99" t="s">
        <v>317</v>
      </c>
      <c r="B82" s="298" t="s">
        <v>273</v>
      </c>
    </row>
    <row r="83" spans="1:2" ht="16.5" thickBot="1" x14ac:dyDescent="0.3">
      <c r="A83" s="99" t="s">
        <v>318</v>
      </c>
      <c r="B83" s="298" t="s">
        <v>273</v>
      </c>
    </row>
    <row r="84" spans="1:2" ht="67.5" customHeight="1" thickBot="1" x14ac:dyDescent="0.3">
      <c r="A84" s="104" t="s">
        <v>319</v>
      </c>
      <c r="B84" s="298" t="s">
        <v>442</v>
      </c>
    </row>
    <row r="85" spans="1:2" ht="28.5" x14ac:dyDescent="0.25">
      <c r="A85" s="96" t="s">
        <v>320</v>
      </c>
      <c r="B85" s="472" t="s">
        <v>427</v>
      </c>
    </row>
    <row r="86" spans="1:2" x14ac:dyDescent="0.25">
      <c r="A86" s="99" t="s">
        <v>321</v>
      </c>
      <c r="B86" s="473"/>
    </row>
    <row r="87" spans="1:2" x14ac:dyDescent="0.25">
      <c r="A87" s="99" t="s">
        <v>322</v>
      </c>
      <c r="B87" s="473"/>
    </row>
    <row r="88" spans="1:2" x14ac:dyDescent="0.25">
      <c r="A88" s="99" t="s">
        <v>323</v>
      </c>
      <c r="B88" s="473"/>
    </row>
    <row r="89" spans="1:2" x14ac:dyDescent="0.25">
      <c r="A89" s="99" t="s">
        <v>324</v>
      </c>
      <c r="B89" s="473"/>
    </row>
    <row r="90" spans="1:2" ht="16.5" thickBot="1" x14ac:dyDescent="0.3">
      <c r="A90" s="105" t="s">
        <v>325</v>
      </c>
      <c r="B90" s="474"/>
    </row>
    <row r="93" spans="1:2" x14ac:dyDescent="0.25">
      <c r="A93" s="106"/>
      <c r="B93" s="107"/>
    </row>
    <row r="94" spans="1:2" x14ac:dyDescent="0.25">
      <c r="B94" s="108"/>
    </row>
    <row r="95" spans="1:2" x14ac:dyDescent="0.25">
      <c r="B95" s="303"/>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sqref="A1:XFD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363" t="str">
        <f>CONCATENATE('1. паспорт местоположение'!A5:B5,'1. паспорт местоположение'!C5)</f>
        <v>Год раскрытия информации: 2018 год</v>
      </c>
      <c r="B4" s="363"/>
      <c r="C4" s="363"/>
      <c r="D4" s="363"/>
      <c r="E4" s="363"/>
      <c r="F4" s="363"/>
      <c r="G4" s="363"/>
      <c r="H4" s="363"/>
      <c r="I4" s="363"/>
      <c r="J4" s="363"/>
      <c r="K4" s="363"/>
      <c r="L4" s="363"/>
      <c r="M4" s="363"/>
      <c r="N4" s="363"/>
      <c r="O4" s="363"/>
      <c r="P4" s="363"/>
      <c r="Q4" s="363"/>
      <c r="R4" s="363"/>
      <c r="S4" s="363"/>
    </row>
    <row r="5" spans="1:28" s="10" customFormat="1" ht="15.75" x14ac:dyDescent="0.2">
      <c r="A5" s="272"/>
      <c r="B5" s="263"/>
      <c r="C5" s="263"/>
      <c r="D5" s="263"/>
      <c r="E5" s="263"/>
      <c r="F5" s="263"/>
      <c r="G5" s="263"/>
      <c r="H5" s="263"/>
      <c r="I5" s="263"/>
      <c r="J5" s="263"/>
      <c r="K5" s="263"/>
      <c r="L5" s="263"/>
      <c r="M5" s="263"/>
      <c r="N5" s="263"/>
      <c r="O5" s="263"/>
      <c r="P5" s="263"/>
      <c r="Q5" s="263"/>
      <c r="R5" s="263"/>
      <c r="S5" s="263"/>
    </row>
    <row r="6" spans="1:28" s="10" customFormat="1" ht="18.75" x14ac:dyDescent="0.2">
      <c r="A6" s="360" t="s">
        <v>7</v>
      </c>
      <c r="B6" s="360"/>
      <c r="C6" s="360"/>
      <c r="D6" s="360"/>
      <c r="E6" s="360"/>
      <c r="F6" s="360"/>
      <c r="G6" s="360"/>
      <c r="H6" s="360"/>
      <c r="I6" s="360"/>
      <c r="J6" s="360"/>
      <c r="K6" s="360"/>
      <c r="L6" s="360"/>
      <c r="M6" s="360"/>
      <c r="N6" s="360"/>
      <c r="O6" s="360"/>
      <c r="P6" s="360"/>
      <c r="Q6" s="360"/>
      <c r="R6" s="360"/>
      <c r="S6" s="360"/>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1"/>
      <c r="U8" s="11"/>
      <c r="V8" s="11"/>
      <c r="W8" s="11"/>
      <c r="X8" s="11"/>
      <c r="Y8" s="11"/>
      <c r="Z8" s="11"/>
      <c r="AA8" s="11"/>
      <c r="AB8" s="11"/>
    </row>
    <row r="9" spans="1:28" s="10" customFormat="1" ht="18.75" x14ac:dyDescent="0.2">
      <c r="A9" s="355" t="s">
        <v>6</v>
      </c>
      <c r="B9" s="355"/>
      <c r="C9" s="355"/>
      <c r="D9" s="355"/>
      <c r="E9" s="355"/>
      <c r="F9" s="355"/>
      <c r="G9" s="355"/>
      <c r="H9" s="355"/>
      <c r="I9" s="355"/>
      <c r="J9" s="355"/>
      <c r="K9" s="355"/>
      <c r="L9" s="355"/>
      <c r="M9" s="355"/>
      <c r="N9" s="355"/>
      <c r="O9" s="355"/>
      <c r="P9" s="355"/>
      <c r="Q9" s="355"/>
      <c r="R9" s="355"/>
      <c r="S9" s="355"/>
      <c r="T9" s="11"/>
      <c r="U9" s="11"/>
      <c r="V9" s="11"/>
      <c r="W9" s="11"/>
      <c r="X9" s="11"/>
      <c r="Y9" s="11"/>
      <c r="Z9" s="11"/>
      <c r="AA9" s="11"/>
      <c r="AB9" s="11"/>
    </row>
    <row r="10" spans="1:28" s="10" customFormat="1" ht="18.75" x14ac:dyDescent="0.2">
      <c r="A10" s="360"/>
      <c r="B10" s="360"/>
      <c r="C10" s="360"/>
      <c r="D10" s="360"/>
      <c r="E10" s="360"/>
      <c r="F10" s="360"/>
      <c r="G10" s="360"/>
      <c r="H10" s="360"/>
      <c r="I10" s="360"/>
      <c r="J10" s="360"/>
      <c r="K10" s="360"/>
      <c r="L10" s="360"/>
      <c r="M10" s="360"/>
      <c r="N10" s="360"/>
      <c r="O10" s="360"/>
      <c r="P10" s="360"/>
      <c r="Q10" s="360"/>
      <c r="R10" s="360"/>
      <c r="S10" s="360"/>
      <c r="T10" s="11"/>
      <c r="U10" s="11"/>
      <c r="V10" s="11"/>
      <c r="W10" s="11"/>
      <c r="X10" s="11"/>
      <c r="Y10" s="11"/>
      <c r="Z10" s="11"/>
      <c r="AA10" s="11"/>
      <c r="AB10" s="11"/>
    </row>
    <row r="11" spans="1:28" s="10" customFormat="1" ht="18.75" x14ac:dyDescent="0.2">
      <c r="A11" s="361" t="str">
        <f>'1. паспорт местоположение'!A12:C12</f>
        <v>Н_280</v>
      </c>
      <c r="B11" s="361"/>
      <c r="C11" s="361"/>
      <c r="D11" s="361"/>
      <c r="E11" s="361"/>
      <c r="F11" s="361"/>
      <c r="G11" s="361"/>
      <c r="H11" s="361"/>
      <c r="I11" s="361"/>
      <c r="J11" s="361"/>
      <c r="K11" s="361"/>
      <c r="L11" s="361"/>
      <c r="M11" s="361"/>
      <c r="N11" s="361"/>
      <c r="O11" s="361"/>
      <c r="P11" s="361"/>
      <c r="Q11" s="361"/>
      <c r="R11" s="361"/>
      <c r="S11" s="361"/>
      <c r="T11" s="11"/>
      <c r="U11" s="11"/>
      <c r="V11" s="11"/>
      <c r="W11" s="11"/>
      <c r="X11" s="11"/>
      <c r="Y11" s="11"/>
      <c r="Z11" s="11"/>
      <c r="AA11" s="11"/>
      <c r="AB11" s="11"/>
    </row>
    <row r="12" spans="1:28" s="10"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1"/>
      <c r="U12" s="11"/>
      <c r="V12" s="11"/>
      <c r="W12" s="11"/>
      <c r="X12" s="11"/>
      <c r="Y12" s="11"/>
      <c r="Z12" s="11"/>
      <c r="AA12" s="11"/>
      <c r="AB12" s="11"/>
    </row>
    <row r="13" spans="1:28" s="7"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8"/>
      <c r="U13" s="8"/>
      <c r="V13" s="8"/>
      <c r="W13" s="8"/>
      <c r="X13" s="8"/>
      <c r="Y13" s="8"/>
      <c r="Z13" s="8"/>
      <c r="AA13" s="8"/>
      <c r="AB13" s="8"/>
    </row>
    <row r="14" spans="1:28" s="2" customFormat="1" ht="15.75" x14ac:dyDescent="0.2">
      <c r="A14" s="357" t="str">
        <f>'1. паспорт местоположение'!A15:C15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4" s="357"/>
      <c r="C14" s="357"/>
      <c r="D14" s="357"/>
      <c r="E14" s="357"/>
      <c r="F14" s="357"/>
      <c r="G14" s="357"/>
      <c r="H14" s="357"/>
      <c r="I14" s="357"/>
      <c r="J14" s="357"/>
      <c r="K14" s="357"/>
      <c r="L14" s="357"/>
      <c r="M14" s="357"/>
      <c r="N14" s="357"/>
      <c r="O14" s="357"/>
      <c r="P14" s="357"/>
      <c r="Q14" s="357"/>
      <c r="R14" s="357"/>
      <c r="S14" s="357"/>
      <c r="T14" s="6"/>
      <c r="U14" s="6"/>
      <c r="V14" s="6"/>
      <c r="W14" s="6"/>
      <c r="X14" s="6"/>
      <c r="Y14" s="6"/>
      <c r="Z14" s="6"/>
      <c r="AA14" s="6"/>
      <c r="AB14" s="6"/>
    </row>
    <row r="15" spans="1:28" s="2"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4"/>
      <c r="U15" s="4"/>
      <c r="V15" s="4"/>
      <c r="W15" s="4"/>
      <c r="X15" s="4"/>
      <c r="Y15" s="4"/>
      <c r="Z15" s="4"/>
      <c r="AA15" s="4"/>
      <c r="AB15" s="4"/>
    </row>
    <row r="16" spans="1:28" s="2"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3"/>
      <c r="U16" s="3"/>
      <c r="V16" s="3"/>
      <c r="W16" s="3"/>
      <c r="X16" s="3"/>
      <c r="Y16" s="3"/>
    </row>
    <row r="17" spans="1:28" s="2" customFormat="1" ht="45.75" customHeight="1" x14ac:dyDescent="0.2">
      <c r="A17" s="349" t="s">
        <v>356</v>
      </c>
      <c r="B17" s="349"/>
      <c r="C17" s="349"/>
      <c r="D17" s="349"/>
      <c r="E17" s="349"/>
      <c r="F17" s="349"/>
      <c r="G17" s="349"/>
      <c r="H17" s="349"/>
      <c r="I17" s="349"/>
      <c r="J17" s="349"/>
      <c r="K17" s="349"/>
      <c r="L17" s="349"/>
      <c r="M17" s="349"/>
      <c r="N17" s="349"/>
      <c r="O17" s="349"/>
      <c r="P17" s="349"/>
      <c r="Q17" s="349"/>
      <c r="R17" s="349"/>
      <c r="S17" s="349"/>
      <c r="T17" s="5"/>
      <c r="U17" s="5"/>
      <c r="V17" s="5"/>
      <c r="W17" s="5"/>
      <c r="X17" s="5"/>
      <c r="Y17" s="5"/>
      <c r="Z17" s="5"/>
      <c r="AA17" s="5"/>
      <c r="AB17" s="5"/>
    </row>
    <row r="18" spans="1:28"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
      <c r="U18" s="3"/>
      <c r="V18" s="3"/>
      <c r="W18" s="3"/>
      <c r="X18" s="3"/>
      <c r="Y18" s="3"/>
    </row>
    <row r="19" spans="1:28" s="2" customFormat="1" ht="54" customHeight="1" x14ac:dyDescent="0.2">
      <c r="A19" s="364" t="s">
        <v>3</v>
      </c>
      <c r="B19" s="364" t="s">
        <v>94</v>
      </c>
      <c r="C19" s="365" t="s">
        <v>279</v>
      </c>
      <c r="D19" s="364" t="s">
        <v>278</v>
      </c>
      <c r="E19" s="364" t="s">
        <v>93</v>
      </c>
      <c r="F19" s="364" t="s">
        <v>92</v>
      </c>
      <c r="G19" s="364" t="s">
        <v>274</v>
      </c>
      <c r="H19" s="364" t="s">
        <v>91</v>
      </c>
      <c r="I19" s="364" t="s">
        <v>90</v>
      </c>
      <c r="J19" s="364" t="s">
        <v>89</v>
      </c>
      <c r="K19" s="364" t="s">
        <v>88</v>
      </c>
      <c r="L19" s="364" t="s">
        <v>87</v>
      </c>
      <c r="M19" s="364" t="s">
        <v>86</v>
      </c>
      <c r="N19" s="364" t="s">
        <v>85</v>
      </c>
      <c r="O19" s="364" t="s">
        <v>84</v>
      </c>
      <c r="P19" s="364" t="s">
        <v>83</v>
      </c>
      <c r="Q19" s="364" t="s">
        <v>277</v>
      </c>
      <c r="R19" s="364"/>
      <c r="S19" s="367" t="s">
        <v>350</v>
      </c>
      <c r="T19" s="3"/>
      <c r="U19" s="3"/>
      <c r="V19" s="3"/>
      <c r="W19" s="3"/>
      <c r="X19" s="3"/>
      <c r="Y19" s="3"/>
    </row>
    <row r="20" spans="1:28" s="2" customFormat="1" ht="180.75" customHeight="1" x14ac:dyDescent="0.2">
      <c r="A20" s="364"/>
      <c r="B20" s="364"/>
      <c r="C20" s="366"/>
      <c r="D20" s="364"/>
      <c r="E20" s="364"/>
      <c r="F20" s="364"/>
      <c r="G20" s="364"/>
      <c r="H20" s="364"/>
      <c r="I20" s="364"/>
      <c r="J20" s="364"/>
      <c r="K20" s="364"/>
      <c r="L20" s="364"/>
      <c r="M20" s="364"/>
      <c r="N20" s="364"/>
      <c r="O20" s="364"/>
      <c r="P20" s="364"/>
      <c r="Q20" s="39" t="s">
        <v>275</v>
      </c>
      <c r="R20" s="40" t="s">
        <v>276</v>
      </c>
      <c r="S20" s="367"/>
      <c r="T20" s="26"/>
      <c r="U20" s="26"/>
      <c r="V20" s="26"/>
      <c r="W20" s="26"/>
      <c r="X20" s="26"/>
      <c r="Y20" s="26"/>
      <c r="Z20" s="25"/>
      <c r="AA20" s="25"/>
      <c r="AB20" s="25"/>
    </row>
    <row r="21" spans="1:28" s="2" customFormat="1" ht="18.75" x14ac:dyDescent="0.2">
      <c r="A21" s="39">
        <v>1</v>
      </c>
      <c r="B21" s="41">
        <v>2</v>
      </c>
      <c r="C21" s="39">
        <v>3</v>
      </c>
      <c r="D21" s="41">
        <v>4</v>
      </c>
      <c r="E21" s="39">
        <v>5</v>
      </c>
      <c r="F21" s="41">
        <v>6</v>
      </c>
      <c r="G21" s="115">
        <v>7</v>
      </c>
      <c r="H21" s="116">
        <v>8</v>
      </c>
      <c r="I21" s="115">
        <v>9</v>
      </c>
      <c r="J21" s="116">
        <v>10</v>
      </c>
      <c r="K21" s="115">
        <v>11</v>
      </c>
      <c r="L21" s="116">
        <v>12</v>
      </c>
      <c r="M21" s="115">
        <v>13</v>
      </c>
      <c r="N21" s="116">
        <v>14</v>
      </c>
      <c r="O21" s="115">
        <v>15</v>
      </c>
      <c r="P21" s="116">
        <v>16</v>
      </c>
      <c r="Q21" s="115">
        <v>17</v>
      </c>
      <c r="R21" s="116">
        <v>18</v>
      </c>
      <c r="S21" s="115">
        <v>19</v>
      </c>
      <c r="T21" s="26"/>
      <c r="U21" s="26"/>
      <c r="V21" s="26"/>
      <c r="W21" s="26"/>
      <c r="X21" s="26"/>
      <c r="Y21" s="26"/>
      <c r="Z21" s="25"/>
      <c r="AA21" s="25"/>
      <c r="AB21" s="25"/>
    </row>
    <row r="22" spans="1:28" s="2" customFormat="1" ht="32.25" customHeight="1" x14ac:dyDescent="0.2">
      <c r="A22" s="39" t="s">
        <v>273</v>
      </c>
      <c r="B22" s="187" t="s">
        <v>273</v>
      </c>
      <c r="C22" s="187" t="s">
        <v>273</v>
      </c>
      <c r="D22" s="187" t="s">
        <v>273</v>
      </c>
      <c r="E22" s="187" t="s">
        <v>273</v>
      </c>
      <c r="F22" s="187" t="s">
        <v>273</v>
      </c>
      <c r="G22" s="187" t="s">
        <v>273</v>
      </c>
      <c r="H22" s="187" t="s">
        <v>273</v>
      </c>
      <c r="I22" s="187" t="s">
        <v>273</v>
      </c>
      <c r="J22" s="187" t="s">
        <v>273</v>
      </c>
      <c r="K22" s="187" t="s">
        <v>273</v>
      </c>
      <c r="L22" s="187" t="s">
        <v>273</v>
      </c>
      <c r="M22" s="187" t="s">
        <v>273</v>
      </c>
      <c r="N22" s="187" t="s">
        <v>273</v>
      </c>
      <c r="O22" s="187" t="s">
        <v>273</v>
      </c>
      <c r="P22" s="187" t="s">
        <v>273</v>
      </c>
      <c r="Q22" s="187" t="s">
        <v>273</v>
      </c>
      <c r="R22" s="187" t="s">
        <v>273</v>
      </c>
      <c r="S22" s="187" t="s">
        <v>273</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2" zoomScale="90" zoomScaleNormal="60" zoomScaleSheetLayoutView="90" workbookViewId="0">
      <selection activeCell="E25" sqref="E25:E30"/>
    </sheetView>
  </sheetViews>
  <sheetFormatPr defaultColWidth="10.7109375" defaultRowHeight="15.75" x14ac:dyDescent="0.25"/>
  <cols>
    <col min="1" max="1" width="9.5703125" style="43" customWidth="1"/>
    <col min="2" max="2" width="12.5703125" style="43" customWidth="1"/>
    <col min="3" max="3" width="12.7109375" style="43" customWidth="1"/>
    <col min="4" max="4" width="17.7109375" style="43" customWidth="1"/>
    <col min="5" max="5" width="14" style="43" customWidth="1"/>
    <col min="6" max="6" width="16.7109375" style="43" customWidth="1"/>
    <col min="7" max="7" width="11.140625" style="43" customWidth="1"/>
    <col min="8" max="8" width="11.57031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s="10" customFormat="1" ht="18.75" customHeight="1" x14ac:dyDescent="0.3">
      <c r="A1" s="16"/>
      <c r="H1" s="14"/>
      <c r="T1" s="13" t="s">
        <v>8</v>
      </c>
    </row>
    <row r="2" spans="1:20" s="10" customFormat="1" ht="18.75" customHeight="1" x14ac:dyDescent="0.3">
      <c r="A2" s="16"/>
      <c r="H2" s="14"/>
      <c r="T2" s="13" t="s">
        <v>65</v>
      </c>
    </row>
    <row r="3" spans="1:20" s="10" customFormat="1" ht="18.75" customHeight="1" x14ac:dyDescent="0.3">
      <c r="A3" s="16"/>
      <c r="H3" s="14"/>
      <c r="T3" s="13"/>
    </row>
    <row r="4" spans="1:20" s="10" customFormat="1" x14ac:dyDescent="0.2">
      <c r="A4" s="363" t="str">
        <f>'2. паспорт  ТП'!A4:S4</f>
        <v>Год раскрытия информации: 2018 год</v>
      </c>
      <c r="B4" s="363"/>
      <c r="C4" s="363"/>
      <c r="D4" s="363"/>
      <c r="E4" s="363"/>
      <c r="F4" s="363"/>
      <c r="G4" s="363"/>
      <c r="H4" s="363"/>
      <c r="I4" s="363"/>
      <c r="J4" s="363"/>
      <c r="K4" s="363"/>
      <c r="L4" s="363"/>
      <c r="M4" s="363"/>
      <c r="N4" s="363"/>
      <c r="O4" s="363"/>
      <c r="P4" s="363"/>
      <c r="Q4" s="363"/>
      <c r="R4" s="363"/>
      <c r="S4" s="363"/>
      <c r="T4" s="363"/>
    </row>
    <row r="5" spans="1:20" s="10" customFormat="1" x14ac:dyDescent="0.2">
      <c r="A5" s="15"/>
      <c r="H5" s="14"/>
    </row>
    <row r="6" spans="1:20" s="10" customFormat="1" ht="18.75" x14ac:dyDescent="0.2">
      <c r="A6" s="353" t="s">
        <v>7</v>
      </c>
      <c r="B6" s="353"/>
      <c r="C6" s="353"/>
      <c r="D6" s="353"/>
      <c r="E6" s="353"/>
      <c r="F6" s="353"/>
      <c r="G6" s="353"/>
      <c r="H6" s="353"/>
      <c r="I6" s="353"/>
      <c r="J6" s="353"/>
      <c r="K6" s="353"/>
      <c r="L6" s="353"/>
      <c r="M6" s="353"/>
      <c r="N6" s="353"/>
      <c r="O6" s="353"/>
      <c r="P6" s="353"/>
      <c r="Q6" s="353"/>
      <c r="R6" s="353"/>
      <c r="S6" s="353"/>
      <c r="T6" s="353"/>
    </row>
    <row r="7" spans="1:20" s="10" customFormat="1" ht="18.75" x14ac:dyDescent="0.2">
      <c r="A7" s="353"/>
      <c r="B7" s="353"/>
      <c r="C7" s="353"/>
      <c r="D7" s="353"/>
      <c r="E7" s="353"/>
      <c r="F7" s="353"/>
      <c r="G7" s="353"/>
      <c r="H7" s="353"/>
      <c r="I7" s="353"/>
      <c r="J7" s="353"/>
      <c r="K7" s="353"/>
      <c r="L7" s="353"/>
      <c r="M7" s="353"/>
      <c r="N7" s="353"/>
      <c r="O7" s="353"/>
      <c r="P7" s="353"/>
      <c r="Q7" s="353"/>
      <c r="R7" s="353"/>
      <c r="S7" s="353"/>
      <c r="T7" s="353"/>
    </row>
    <row r="8" spans="1:20" s="10" customFormat="1" ht="18.75" customHeight="1" x14ac:dyDescent="0.2">
      <c r="A8" s="371" t="str">
        <f>'2. паспорт  ТП'!A8:S8</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row>
    <row r="9" spans="1:20" s="10" customFormat="1" ht="18.75" customHeight="1" x14ac:dyDescent="0.2">
      <c r="A9" s="348" t="s">
        <v>6</v>
      </c>
      <c r="B9" s="348"/>
      <c r="C9" s="348"/>
      <c r="D9" s="348"/>
      <c r="E9" s="348"/>
      <c r="F9" s="348"/>
      <c r="G9" s="348"/>
      <c r="H9" s="348"/>
      <c r="I9" s="348"/>
      <c r="J9" s="348"/>
      <c r="K9" s="348"/>
      <c r="L9" s="348"/>
      <c r="M9" s="348"/>
      <c r="N9" s="348"/>
      <c r="O9" s="348"/>
      <c r="P9" s="348"/>
      <c r="Q9" s="348"/>
      <c r="R9" s="348"/>
      <c r="S9" s="348"/>
      <c r="T9" s="348"/>
    </row>
    <row r="10" spans="1:20" s="10" customFormat="1" ht="18.75" x14ac:dyDescent="0.2">
      <c r="A10" s="353"/>
      <c r="B10" s="353"/>
      <c r="C10" s="353"/>
      <c r="D10" s="353"/>
      <c r="E10" s="353"/>
      <c r="F10" s="353"/>
      <c r="G10" s="353"/>
      <c r="H10" s="353"/>
      <c r="I10" s="353"/>
      <c r="J10" s="353"/>
      <c r="K10" s="353"/>
      <c r="L10" s="353"/>
      <c r="M10" s="353"/>
      <c r="N10" s="353"/>
      <c r="O10" s="353"/>
      <c r="P10" s="353"/>
      <c r="Q10" s="353"/>
      <c r="R10" s="353"/>
      <c r="S10" s="353"/>
      <c r="T10" s="353"/>
    </row>
    <row r="11" spans="1:20" s="10" customFormat="1" ht="18.75" customHeight="1" x14ac:dyDescent="0.2">
      <c r="A11" s="371" t="str">
        <f>'2. паспорт  ТП'!A11:S11</f>
        <v>Н_280</v>
      </c>
      <c r="B11" s="371"/>
      <c r="C11" s="371"/>
      <c r="D11" s="371"/>
      <c r="E11" s="371"/>
      <c r="F11" s="371"/>
      <c r="G11" s="371"/>
      <c r="H11" s="371"/>
      <c r="I11" s="371"/>
      <c r="J11" s="371"/>
      <c r="K11" s="371"/>
      <c r="L11" s="371"/>
      <c r="M11" s="371"/>
      <c r="N11" s="371"/>
      <c r="O11" s="371"/>
      <c r="P11" s="371"/>
      <c r="Q11" s="371"/>
      <c r="R11" s="371"/>
      <c r="S11" s="371"/>
      <c r="T11" s="371"/>
    </row>
    <row r="12" spans="1:20" s="10" customFormat="1" ht="18.75" customHeight="1" x14ac:dyDescent="0.2">
      <c r="A12" s="348" t="s">
        <v>5</v>
      </c>
      <c r="B12" s="348"/>
      <c r="C12" s="348"/>
      <c r="D12" s="348"/>
      <c r="E12" s="348"/>
      <c r="F12" s="348"/>
      <c r="G12" s="348"/>
      <c r="H12" s="348"/>
      <c r="I12" s="348"/>
      <c r="J12" s="348"/>
      <c r="K12" s="348"/>
      <c r="L12" s="348"/>
      <c r="M12" s="348"/>
      <c r="N12" s="348"/>
      <c r="O12" s="348"/>
      <c r="P12" s="348"/>
      <c r="Q12" s="348"/>
      <c r="R12" s="348"/>
      <c r="S12" s="348"/>
      <c r="T12" s="348"/>
    </row>
    <row r="13" spans="1:20" s="7"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372"/>
    </row>
    <row r="14" spans="1:20" s="2" customFormat="1" ht="12" x14ac:dyDescent="0.2">
      <c r="A14" s="371" t="str">
        <f>'2. паспорт  ТП'!A14:S14</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4" s="371"/>
      <c r="C14" s="371"/>
      <c r="D14" s="371"/>
      <c r="E14" s="371"/>
      <c r="F14" s="371"/>
      <c r="G14" s="371"/>
      <c r="H14" s="371"/>
      <c r="I14" s="371"/>
      <c r="J14" s="371"/>
      <c r="K14" s="371"/>
      <c r="L14" s="371"/>
      <c r="M14" s="371"/>
      <c r="N14" s="371"/>
      <c r="O14" s="371"/>
      <c r="P14" s="371"/>
      <c r="Q14" s="371"/>
      <c r="R14" s="371"/>
      <c r="S14" s="371"/>
      <c r="T14" s="371"/>
    </row>
    <row r="15" spans="1:20" s="2" customFormat="1" ht="15" customHeight="1" x14ac:dyDescent="0.2">
      <c r="A15" s="348" t="s">
        <v>4</v>
      </c>
      <c r="B15" s="348"/>
      <c r="C15" s="348"/>
      <c r="D15" s="348"/>
      <c r="E15" s="348"/>
      <c r="F15" s="348"/>
      <c r="G15" s="348"/>
      <c r="H15" s="348"/>
      <c r="I15" s="348"/>
      <c r="J15" s="348"/>
      <c r="K15" s="348"/>
      <c r="L15" s="348"/>
      <c r="M15" s="348"/>
      <c r="N15" s="348"/>
      <c r="O15" s="348"/>
      <c r="P15" s="348"/>
      <c r="Q15" s="348"/>
      <c r="R15" s="348"/>
      <c r="S15" s="348"/>
      <c r="T15" s="348"/>
    </row>
    <row r="16" spans="1:20" s="2"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358"/>
    </row>
    <row r="17" spans="1:20" s="2" customFormat="1" ht="15" customHeight="1" x14ac:dyDescent="0.2">
      <c r="A17" s="350" t="s">
        <v>361</v>
      </c>
      <c r="B17" s="350"/>
      <c r="C17" s="350"/>
      <c r="D17" s="350"/>
      <c r="E17" s="350"/>
      <c r="F17" s="350"/>
      <c r="G17" s="350"/>
      <c r="H17" s="350"/>
      <c r="I17" s="350"/>
      <c r="J17" s="350"/>
      <c r="K17" s="350"/>
      <c r="L17" s="350"/>
      <c r="M17" s="350"/>
      <c r="N17" s="350"/>
      <c r="O17" s="350"/>
      <c r="P17" s="350"/>
      <c r="Q17" s="350"/>
      <c r="R17" s="350"/>
      <c r="S17" s="350"/>
      <c r="T17" s="350"/>
    </row>
    <row r="18" spans="1:20" s="51" customFormat="1" ht="21" customHeight="1" x14ac:dyDescent="0.25">
      <c r="A18" s="373"/>
      <c r="B18" s="373"/>
      <c r="C18" s="373"/>
      <c r="D18" s="373"/>
      <c r="E18" s="373"/>
      <c r="F18" s="373"/>
      <c r="G18" s="373"/>
      <c r="H18" s="373"/>
      <c r="I18" s="373"/>
      <c r="J18" s="373"/>
      <c r="K18" s="373"/>
      <c r="L18" s="373"/>
      <c r="M18" s="373"/>
      <c r="N18" s="373"/>
      <c r="O18" s="373"/>
      <c r="P18" s="373"/>
      <c r="Q18" s="373"/>
      <c r="R18" s="373"/>
      <c r="S18" s="373"/>
      <c r="T18" s="373"/>
    </row>
    <row r="19" spans="1:20" ht="46.5" customHeight="1" x14ac:dyDescent="0.25">
      <c r="A19" s="375" t="s">
        <v>3</v>
      </c>
      <c r="B19" s="378" t="s">
        <v>468</v>
      </c>
      <c r="C19" s="379"/>
      <c r="D19" s="382" t="s">
        <v>116</v>
      </c>
      <c r="E19" s="378" t="s">
        <v>390</v>
      </c>
      <c r="F19" s="379"/>
      <c r="G19" s="378" t="s">
        <v>212</v>
      </c>
      <c r="H19" s="379"/>
      <c r="I19" s="378" t="s">
        <v>115</v>
      </c>
      <c r="J19" s="379"/>
      <c r="K19" s="382" t="s">
        <v>114</v>
      </c>
      <c r="L19" s="378" t="s">
        <v>113</v>
      </c>
      <c r="M19" s="379"/>
      <c r="N19" s="378" t="s">
        <v>386</v>
      </c>
      <c r="O19" s="379"/>
      <c r="P19" s="382" t="s">
        <v>112</v>
      </c>
      <c r="Q19" s="385" t="s">
        <v>111</v>
      </c>
      <c r="R19" s="386"/>
      <c r="S19" s="385" t="s">
        <v>110</v>
      </c>
      <c r="T19" s="387"/>
    </row>
    <row r="20" spans="1:20" ht="204.75" customHeight="1" x14ac:dyDescent="0.25">
      <c r="A20" s="376"/>
      <c r="B20" s="380"/>
      <c r="C20" s="381"/>
      <c r="D20" s="383"/>
      <c r="E20" s="380"/>
      <c r="F20" s="381"/>
      <c r="G20" s="380"/>
      <c r="H20" s="381"/>
      <c r="I20" s="380"/>
      <c r="J20" s="381"/>
      <c r="K20" s="384"/>
      <c r="L20" s="380"/>
      <c r="M20" s="381"/>
      <c r="N20" s="380"/>
      <c r="O20" s="381"/>
      <c r="P20" s="384"/>
      <c r="Q20" s="207" t="s">
        <v>109</v>
      </c>
      <c r="R20" s="207" t="s">
        <v>360</v>
      </c>
      <c r="S20" s="207" t="s">
        <v>108</v>
      </c>
      <c r="T20" s="207" t="s">
        <v>107</v>
      </c>
    </row>
    <row r="21" spans="1:20" ht="51.75" customHeight="1" x14ac:dyDescent="0.25">
      <c r="A21" s="377"/>
      <c r="B21" s="208" t="s">
        <v>105</v>
      </c>
      <c r="C21" s="208" t="s">
        <v>106</v>
      </c>
      <c r="D21" s="384"/>
      <c r="E21" s="208" t="s">
        <v>105</v>
      </c>
      <c r="F21" s="208" t="s">
        <v>106</v>
      </c>
      <c r="G21" s="208" t="s">
        <v>105</v>
      </c>
      <c r="H21" s="208" t="s">
        <v>106</v>
      </c>
      <c r="I21" s="208" t="s">
        <v>105</v>
      </c>
      <c r="J21" s="208" t="s">
        <v>106</v>
      </c>
      <c r="K21" s="208" t="s">
        <v>105</v>
      </c>
      <c r="L21" s="208" t="s">
        <v>105</v>
      </c>
      <c r="M21" s="208" t="s">
        <v>106</v>
      </c>
      <c r="N21" s="208" t="s">
        <v>105</v>
      </c>
      <c r="O21" s="208" t="s">
        <v>106</v>
      </c>
      <c r="P21" s="194" t="s">
        <v>105</v>
      </c>
      <c r="Q21" s="207" t="s">
        <v>105</v>
      </c>
      <c r="R21" s="207" t="s">
        <v>105</v>
      </c>
      <c r="S21" s="207" t="s">
        <v>105</v>
      </c>
      <c r="T21" s="207" t="s">
        <v>105</v>
      </c>
    </row>
    <row r="22" spans="1:20" x14ac:dyDescent="0.25">
      <c r="A22" s="209">
        <v>1</v>
      </c>
      <c r="B22" s="209">
        <v>2</v>
      </c>
      <c r="C22" s="209">
        <v>3</v>
      </c>
      <c r="D22" s="209">
        <v>4</v>
      </c>
      <c r="E22" s="209">
        <v>5</v>
      </c>
      <c r="F22" s="209">
        <v>6</v>
      </c>
      <c r="G22" s="209">
        <v>7</v>
      </c>
      <c r="H22" s="209">
        <v>8</v>
      </c>
      <c r="I22" s="209">
        <v>9</v>
      </c>
      <c r="J22" s="209">
        <v>10</v>
      </c>
      <c r="K22" s="209">
        <v>11</v>
      </c>
      <c r="L22" s="209">
        <v>12</v>
      </c>
      <c r="M22" s="209">
        <v>13</v>
      </c>
      <c r="N22" s="209">
        <v>14</v>
      </c>
      <c r="O22" s="209">
        <v>15</v>
      </c>
      <c r="P22" s="209">
        <v>16</v>
      </c>
      <c r="Q22" s="209">
        <v>17</v>
      </c>
      <c r="R22" s="209">
        <v>18</v>
      </c>
      <c r="S22" s="209">
        <v>19</v>
      </c>
      <c r="T22" s="209">
        <v>20</v>
      </c>
    </row>
    <row r="23" spans="1:20" s="51" customFormat="1" ht="47.25" x14ac:dyDescent="0.25">
      <c r="A23" s="210">
        <v>1</v>
      </c>
      <c r="B23" s="368" t="s">
        <v>469</v>
      </c>
      <c r="C23" s="368" t="s">
        <v>470</v>
      </c>
      <c r="D23" s="211" t="s">
        <v>471</v>
      </c>
      <c r="E23" s="211" t="s">
        <v>472</v>
      </c>
      <c r="F23" s="211" t="s">
        <v>473</v>
      </c>
      <c r="G23" s="211" t="s">
        <v>474</v>
      </c>
      <c r="H23" s="211" t="s">
        <v>474</v>
      </c>
      <c r="I23" s="211">
        <v>1970</v>
      </c>
      <c r="J23" s="212" t="s">
        <v>475</v>
      </c>
      <c r="K23" s="212" t="s">
        <v>476</v>
      </c>
      <c r="L23" s="212" t="s">
        <v>477</v>
      </c>
      <c r="M23" s="213">
        <v>110</v>
      </c>
      <c r="N23" s="213">
        <v>10</v>
      </c>
      <c r="O23" s="213">
        <v>16</v>
      </c>
      <c r="P23" s="212" t="s">
        <v>273</v>
      </c>
      <c r="Q23" s="214" t="s">
        <v>478</v>
      </c>
      <c r="R23" s="211" t="s">
        <v>479</v>
      </c>
      <c r="S23" s="214" t="s">
        <v>273</v>
      </c>
      <c r="T23" s="211" t="s">
        <v>273</v>
      </c>
    </row>
    <row r="24" spans="1:20" s="51" customFormat="1" ht="47.25" x14ac:dyDescent="0.25">
      <c r="A24" s="210">
        <v>2</v>
      </c>
      <c r="B24" s="369"/>
      <c r="C24" s="369"/>
      <c r="D24" s="211" t="s">
        <v>471</v>
      </c>
      <c r="E24" s="211" t="s">
        <v>480</v>
      </c>
      <c r="F24" s="211" t="s">
        <v>473</v>
      </c>
      <c r="G24" s="211" t="s">
        <v>481</v>
      </c>
      <c r="H24" s="211" t="s">
        <v>481</v>
      </c>
      <c r="I24" s="211">
        <v>1981</v>
      </c>
      <c r="J24" s="212" t="s">
        <v>475</v>
      </c>
      <c r="K24" s="212" t="s">
        <v>482</v>
      </c>
      <c r="L24" s="212" t="s">
        <v>477</v>
      </c>
      <c r="M24" s="213">
        <v>110</v>
      </c>
      <c r="N24" s="213">
        <v>10</v>
      </c>
      <c r="O24" s="213">
        <v>16</v>
      </c>
      <c r="P24" s="212" t="s">
        <v>273</v>
      </c>
      <c r="Q24" s="214" t="s">
        <v>478</v>
      </c>
      <c r="R24" s="211" t="s">
        <v>479</v>
      </c>
      <c r="S24" s="214" t="s">
        <v>273</v>
      </c>
      <c r="T24" s="211" t="s">
        <v>273</v>
      </c>
    </row>
    <row r="25" spans="1:20" s="51" customFormat="1" ht="47.25" x14ac:dyDescent="0.25">
      <c r="A25" s="210">
        <v>3</v>
      </c>
      <c r="B25" s="369"/>
      <c r="C25" s="369"/>
      <c r="D25" s="215" t="s">
        <v>483</v>
      </c>
      <c r="E25" s="211" t="s">
        <v>484</v>
      </c>
      <c r="F25" s="215" t="s">
        <v>485</v>
      </c>
      <c r="G25" s="211" t="s">
        <v>486</v>
      </c>
      <c r="H25" s="211" t="s">
        <v>486</v>
      </c>
      <c r="I25" s="215">
        <v>1980</v>
      </c>
      <c r="J25" s="212" t="s">
        <v>475</v>
      </c>
      <c r="K25" s="215">
        <v>1980</v>
      </c>
      <c r="L25" s="212" t="s">
        <v>477</v>
      </c>
      <c r="M25" s="213">
        <v>110</v>
      </c>
      <c r="N25" s="212" t="s">
        <v>273</v>
      </c>
      <c r="O25" s="212" t="s">
        <v>273</v>
      </c>
      <c r="P25" s="216" t="s">
        <v>487</v>
      </c>
      <c r="Q25" s="214" t="s">
        <v>478</v>
      </c>
      <c r="R25" s="211" t="s">
        <v>479</v>
      </c>
      <c r="S25" s="214" t="s">
        <v>273</v>
      </c>
      <c r="T25" s="211" t="s">
        <v>273</v>
      </c>
    </row>
    <row r="26" spans="1:20" s="51" customFormat="1" ht="47.25" x14ac:dyDescent="0.25">
      <c r="A26" s="210">
        <v>4</v>
      </c>
      <c r="B26" s="369"/>
      <c r="C26" s="369"/>
      <c r="D26" s="215" t="s">
        <v>483</v>
      </c>
      <c r="E26" s="211" t="s">
        <v>484</v>
      </c>
      <c r="F26" s="215" t="s">
        <v>485</v>
      </c>
      <c r="G26" s="211" t="s">
        <v>488</v>
      </c>
      <c r="H26" s="211" t="s">
        <v>488</v>
      </c>
      <c r="I26" s="215">
        <v>1980</v>
      </c>
      <c r="J26" s="212" t="s">
        <v>475</v>
      </c>
      <c r="K26" s="215">
        <v>1980</v>
      </c>
      <c r="L26" s="212" t="s">
        <v>477</v>
      </c>
      <c r="M26" s="213">
        <v>110</v>
      </c>
      <c r="N26" s="212" t="s">
        <v>273</v>
      </c>
      <c r="O26" s="212" t="s">
        <v>273</v>
      </c>
      <c r="P26" s="216" t="s">
        <v>487</v>
      </c>
      <c r="Q26" s="214" t="s">
        <v>478</v>
      </c>
      <c r="R26" s="211" t="s">
        <v>479</v>
      </c>
      <c r="S26" s="214" t="s">
        <v>273</v>
      </c>
      <c r="T26" s="211" t="s">
        <v>273</v>
      </c>
    </row>
    <row r="27" spans="1:20" s="51" customFormat="1" ht="47.25" x14ac:dyDescent="0.25">
      <c r="A27" s="210">
        <v>5</v>
      </c>
      <c r="B27" s="369"/>
      <c r="C27" s="369"/>
      <c r="D27" s="215" t="s">
        <v>483</v>
      </c>
      <c r="E27" s="211" t="s">
        <v>484</v>
      </c>
      <c r="F27" s="215" t="s">
        <v>485</v>
      </c>
      <c r="G27" s="211" t="s">
        <v>489</v>
      </c>
      <c r="H27" s="211" t="s">
        <v>489</v>
      </c>
      <c r="I27" s="215">
        <v>1980</v>
      </c>
      <c r="J27" s="212" t="s">
        <v>475</v>
      </c>
      <c r="K27" s="215">
        <v>1980</v>
      </c>
      <c r="L27" s="212" t="s">
        <v>477</v>
      </c>
      <c r="M27" s="213">
        <v>110</v>
      </c>
      <c r="N27" s="212" t="s">
        <v>273</v>
      </c>
      <c r="O27" s="212" t="s">
        <v>273</v>
      </c>
      <c r="P27" s="216" t="s">
        <v>487</v>
      </c>
      <c r="Q27" s="214" t="s">
        <v>478</v>
      </c>
      <c r="R27" s="211" t="s">
        <v>479</v>
      </c>
      <c r="S27" s="214" t="s">
        <v>273</v>
      </c>
      <c r="T27" s="211" t="s">
        <v>273</v>
      </c>
    </row>
    <row r="28" spans="1:20" s="51" customFormat="1" ht="47.25" x14ac:dyDescent="0.25">
      <c r="A28" s="210">
        <v>6</v>
      </c>
      <c r="B28" s="369"/>
      <c r="C28" s="369"/>
      <c r="D28" s="215" t="s">
        <v>483</v>
      </c>
      <c r="E28" s="211" t="s">
        <v>484</v>
      </c>
      <c r="F28" s="215" t="s">
        <v>485</v>
      </c>
      <c r="G28" s="211" t="s">
        <v>490</v>
      </c>
      <c r="H28" s="211" t="s">
        <v>490</v>
      </c>
      <c r="I28" s="215">
        <v>1980</v>
      </c>
      <c r="J28" s="212" t="s">
        <v>475</v>
      </c>
      <c r="K28" s="215">
        <v>1980</v>
      </c>
      <c r="L28" s="212" t="s">
        <v>477</v>
      </c>
      <c r="M28" s="213">
        <v>110</v>
      </c>
      <c r="N28" s="212" t="s">
        <v>273</v>
      </c>
      <c r="O28" s="212" t="s">
        <v>273</v>
      </c>
      <c r="P28" s="216" t="s">
        <v>487</v>
      </c>
      <c r="Q28" s="214" t="s">
        <v>478</v>
      </c>
      <c r="R28" s="211" t="s">
        <v>479</v>
      </c>
      <c r="S28" s="214" t="s">
        <v>273</v>
      </c>
      <c r="T28" s="211" t="s">
        <v>273</v>
      </c>
    </row>
    <row r="29" spans="1:20" s="51" customFormat="1" ht="47.25" x14ac:dyDescent="0.25">
      <c r="A29" s="210">
        <v>7</v>
      </c>
      <c r="B29" s="369"/>
      <c r="C29" s="369"/>
      <c r="D29" s="215" t="s">
        <v>483</v>
      </c>
      <c r="E29" s="211" t="s">
        <v>484</v>
      </c>
      <c r="F29" s="215" t="s">
        <v>485</v>
      </c>
      <c r="G29" s="211" t="s">
        <v>491</v>
      </c>
      <c r="H29" s="211" t="s">
        <v>491</v>
      </c>
      <c r="I29" s="215">
        <v>1980</v>
      </c>
      <c r="J29" s="212" t="s">
        <v>475</v>
      </c>
      <c r="K29" s="215">
        <v>1980</v>
      </c>
      <c r="L29" s="212" t="s">
        <v>477</v>
      </c>
      <c r="M29" s="213">
        <v>110</v>
      </c>
      <c r="N29" s="212" t="s">
        <v>273</v>
      </c>
      <c r="O29" s="212" t="s">
        <v>273</v>
      </c>
      <c r="P29" s="216" t="s">
        <v>487</v>
      </c>
      <c r="Q29" s="214" t="s">
        <v>478</v>
      </c>
      <c r="R29" s="211" t="s">
        <v>479</v>
      </c>
      <c r="S29" s="214" t="s">
        <v>273</v>
      </c>
      <c r="T29" s="211" t="s">
        <v>273</v>
      </c>
    </row>
    <row r="30" spans="1:20" s="51" customFormat="1" ht="47.25" x14ac:dyDescent="0.25">
      <c r="A30" s="210">
        <v>8</v>
      </c>
      <c r="B30" s="370"/>
      <c r="C30" s="370"/>
      <c r="D30" s="215" t="s">
        <v>483</v>
      </c>
      <c r="E30" s="211" t="s">
        <v>484</v>
      </c>
      <c r="F30" s="215" t="s">
        <v>485</v>
      </c>
      <c r="G30" s="211" t="s">
        <v>492</v>
      </c>
      <c r="H30" s="211" t="s">
        <v>492</v>
      </c>
      <c r="I30" s="215">
        <v>1980</v>
      </c>
      <c r="J30" s="212" t="s">
        <v>475</v>
      </c>
      <c r="K30" s="215">
        <v>1980</v>
      </c>
      <c r="L30" s="212" t="s">
        <v>477</v>
      </c>
      <c r="M30" s="213">
        <v>110</v>
      </c>
      <c r="N30" s="212" t="s">
        <v>273</v>
      </c>
      <c r="O30" s="212" t="s">
        <v>273</v>
      </c>
      <c r="P30" s="216" t="s">
        <v>487</v>
      </c>
      <c r="Q30" s="214" t="s">
        <v>478</v>
      </c>
      <c r="R30" s="211" t="s">
        <v>479</v>
      </c>
      <c r="S30" s="214" t="s">
        <v>273</v>
      </c>
      <c r="T30" s="211" t="s">
        <v>273</v>
      </c>
    </row>
    <row r="31" spans="1:20" ht="21" customHeight="1" x14ac:dyDescent="0.25"/>
    <row r="32" spans="1:20" s="49" customFormat="1" ht="12.75" x14ac:dyDescent="0.2">
      <c r="B32" s="50"/>
      <c r="C32" s="50"/>
      <c r="K32" s="50"/>
    </row>
    <row r="33" spans="2:113" s="49" customFormat="1" x14ac:dyDescent="0.25">
      <c r="B33" s="47" t="s">
        <v>104</v>
      </c>
      <c r="C33" s="47"/>
      <c r="D33" s="47"/>
      <c r="E33" s="47"/>
      <c r="F33" s="47"/>
      <c r="G33" s="47"/>
      <c r="H33" s="47"/>
      <c r="I33" s="47"/>
      <c r="J33" s="47"/>
      <c r="K33" s="47"/>
      <c r="L33" s="47"/>
      <c r="M33" s="47"/>
      <c r="N33" s="47"/>
      <c r="O33" s="47"/>
      <c r="P33" s="47"/>
      <c r="Q33" s="47"/>
      <c r="R33" s="47"/>
    </row>
    <row r="34" spans="2:113" x14ac:dyDescent="0.25">
      <c r="B34" s="374" t="s">
        <v>396</v>
      </c>
      <c r="C34" s="374"/>
      <c r="D34" s="374"/>
      <c r="E34" s="374"/>
      <c r="F34" s="374"/>
      <c r="G34" s="374"/>
      <c r="H34" s="374"/>
      <c r="I34" s="374"/>
      <c r="J34" s="374"/>
      <c r="K34" s="374"/>
      <c r="L34" s="374"/>
      <c r="M34" s="374"/>
      <c r="N34" s="374"/>
      <c r="O34" s="374"/>
      <c r="P34" s="374"/>
      <c r="Q34" s="374"/>
      <c r="R34" s="374"/>
    </row>
    <row r="35" spans="2:113" x14ac:dyDescent="0.25">
      <c r="B35" s="47"/>
      <c r="C35" s="47"/>
      <c r="D35" s="47"/>
      <c r="E35" s="47"/>
      <c r="F35" s="47"/>
      <c r="G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x14ac:dyDescent="0.25">
      <c r="B36" s="46" t="s">
        <v>359</v>
      </c>
      <c r="C36" s="46"/>
      <c r="D36" s="46"/>
      <c r="E36" s="46"/>
      <c r="F36" s="44"/>
      <c r="G36" s="44"/>
      <c r="H36" s="46"/>
      <c r="I36" s="46"/>
      <c r="J36" s="46"/>
      <c r="K36" s="46"/>
      <c r="L36" s="46"/>
      <c r="M36" s="46"/>
      <c r="N36" s="46"/>
      <c r="O36" s="46"/>
      <c r="P36" s="46"/>
      <c r="Q36" s="46"/>
      <c r="R36" s="46"/>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x14ac:dyDescent="0.25">
      <c r="B37" s="46" t="s">
        <v>103</v>
      </c>
      <c r="C37" s="46"/>
      <c r="D37" s="46"/>
      <c r="E37" s="46"/>
      <c r="F37" s="44"/>
      <c r="G37" s="44"/>
      <c r="H37" s="46"/>
      <c r="I37" s="46"/>
      <c r="J37" s="46"/>
      <c r="K37" s="46"/>
      <c r="L37" s="46"/>
      <c r="M37" s="46"/>
      <c r="N37" s="46"/>
      <c r="O37" s="46"/>
      <c r="P37" s="46"/>
      <c r="Q37" s="46"/>
      <c r="R37" s="46"/>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4" customFormat="1" x14ac:dyDescent="0.25">
      <c r="B38" s="46" t="s">
        <v>102</v>
      </c>
      <c r="C38" s="46"/>
      <c r="D38" s="46"/>
      <c r="E38" s="46"/>
      <c r="H38" s="46"/>
      <c r="I38" s="46"/>
      <c r="J38" s="46"/>
      <c r="K38" s="46"/>
      <c r="L38" s="46"/>
      <c r="M38" s="46"/>
      <c r="N38" s="46"/>
      <c r="O38" s="46"/>
      <c r="P38" s="46"/>
      <c r="Q38" s="46"/>
      <c r="R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101</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100</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99</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B42" s="46" t="s">
        <v>98</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B43" s="46" t="s">
        <v>97</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25">
      <c r="B44" s="46" t="s">
        <v>96</v>
      </c>
      <c r="C44" s="46"/>
      <c r="D44" s="46"/>
      <c r="E44" s="46"/>
      <c r="H44" s="46"/>
      <c r="I44" s="46"/>
      <c r="J44" s="46"/>
      <c r="K44" s="46"/>
      <c r="L44" s="46"/>
      <c r="M44" s="46"/>
      <c r="N44" s="46"/>
      <c r="O44" s="46"/>
      <c r="P44" s="46"/>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25">
      <c r="B45" s="46" t="s">
        <v>95</v>
      </c>
      <c r="C45" s="46"/>
      <c r="D45" s="46"/>
      <c r="E45" s="46"/>
      <c r="H45" s="46"/>
      <c r="I45" s="46"/>
      <c r="J45" s="46"/>
      <c r="K45" s="46"/>
      <c r="L45" s="46"/>
      <c r="M45" s="46"/>
      <c r="N45" s="46"/>
      <c r="O45" s="46"/>
      <c r="P45" s="46"/>
      <c r="Q45" s="46"/>
      <c r="R45" s="46"/>
      <c r="S45" s="46"/>
      <c r="T45" s="46"/>
      <c r="U45" s="46"/>
      <c r="V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row r="46" spans="2:113" s="44" customFormat="1" x14ac:dyDescent="0.25">
      <c r="Q46" s="46"/>
      <c r="R46" s="46"/>
      <c r="S46" s="46"/>
      <c r="T46" s="46"/>
      <c r="U46" s="46"/>
      <c r="V46" s="46"/>
      <c r="AN46" s="46"/>
      <c r="AO46" s="46"/>
      <c r="AP46" s="46"/>
      <c r="AQ46" s="46"/>
      <c r="AR46" s="46"/>
      <c r="AS46" s="46"/>
      <c r="AT46" s="46"/>
      <c r="AU46" s="46"/>
      <c r="AV46" s="46"/>
      <c r="AW46" s="46"/>
      <c r="AX46" s="46"/>
      <c r="AY46" s="46"/>
      <c r="AZ46" s="46"/>
      <c r="BA46" s="46"/>
      <c r="BB46" s="46"/>
      <c r="BC46" s="46"/>
      <c r="BD46" s="46"/>
      <c r="BE46" s="46"/>
      <c r="BF46" s="46"/>
      <c r="BG46" s="46"/>
      <c r="BH46" s="46"/>
      <c r="BI46" s="46"/>
      <c r="BJ46" s="46"/>
      <c r="BK46" s="45"/>
      <c r="BL46" s="45"/>
      <c r="BM46" s="45"/>
      <c r="BN46" s="45"/>
      <c r="BO46" s="45"/>
      <c r="BP46" s="45"/>
      <c r="BQ46" s="45"/>
      <c r="BR46" s="45"/>
      <c r="BS46" s="45"/>
      <c r="BT46" s="45"/>
      <c r="BU46" s="45"/>
      <c r="BV46" s="45"/>
      <c r="BW46" s="45"/>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45"/>
    </row>
    <row r="47" spans="2:113" s="44" customFormat="1" x14ac:dyDescent="0.25">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5"/>
      <c r="BL47" s="45"/>
      <c r="BM47" s="45"/>
      <c r="BN47" s="45"/>
      <c r="BO47" s="45"/>
      <c r="BP47" s="45"/>
      <c r="BQ47" s="45"/>
      <c r="BR47" s="45"/>
      <c r="BS47" s="45"/>
      <c r="BT47" s="45"/>
      <c r="BU47" s="45"/>
      <c r="BV47" s="45"/>
      <c r="BW47" s="45"/>
      <c r="BX47" s="45"/>
      <c r="BY47" s="45"/>
      <c r="BZ47" s="45"/>
      <c r="CA47" s="45"/>
      <c r="CB47" s="45"/>
      <c r="CC47" s="45"/>
      <c r="CD47" s="45"/>
      <c r="CE47" s="45"/>
      <c r="CF47" s="45"/>
      <c r="CG47" s="45"/>
      <c r="CH47" s="45"/>
      <c r="CI47" s="45"/>
      <c r="CJ47" s="45"/>
      <c r="CK47" s="45"/>
      <c r="CL47" s="45"/>
      <c r="CM47" s="45"/>
      <c r="CN47" s="45"/>
      <c r="CO47" s="45"/>
      <c r="CP47" s="45"/>
      <c r="CQ47" s="45"/>
      <c r="CR47" s="45"/>
      <c r="CS47" s="45"/>
      <c r="CT47" s="45"/>
      <c r="CU47" s="45"/>
      <c r="CV47" s="45"/>
      <c r="CW47" s="45"/>
      <c r="CX47" s="45"/>
      <c r="CY47" s="45"/>
      <c r="CZ47" s="45"/>
      <c r="DA47" s="45"/>
      <c r="DB47" s="45"/>
      <c r="DC47" s="45"/>
      <c r="DD47" s="45"/>
      <c r="DE47" s="45"/>
      <c r="DF47" s="45"/>
      <c r="DG47" s="45"/>
      <c r="DH47" s="45"/>
      <c r="DI47" s="45"/>
    </row>
  </sheetData>
  <mergeCells count="29">
    <mergeCell ref="B34:R34"/>
    <mergeCell ref="A4:T4"/>
    <mergeCell ref="A6:T6"/>
    <mergeCell ref="A19:A21"/>
    <mergeCell ref="B19:C20"/>
    <mergeCell ref="D19:D21"/>
    <mergeCell ref="E19:F20"/>
    <mergeCell ref="G19:H20"/>
    <mergeCell ref="I19:J20"/>
    <mergeCell ref="K19:K20"/>
    <mergeCell ref="L19:M20"/>
    <mergeCell ref="N19:O20"/>
    <mergeCell ref="P19:P20"/>
    <mergeCell ref="Q19:R19"/>
    <mergeCell ref="S19:T19"/>
    <mergeCell ref="B23:B30"/>
    <mergeCell ref="C23:C3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sqref="A1:XFD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66</v>
      </c>
    </row>
    <row r="2" spans="1:27" s="10" customFormat="1" ht="18.75" customHeight="1" x14ac:dyDescent="0.3">
      <c r="E2" s="16"/>
      <c r="Q2" s="14"/>
      <c r="R2" s="14"/>
      <c r="AA2" s="13" t="s">
        <v>8</v>
      </c>
    </row>
    <row r="3" spans="1:27" s="10" customFormat="1" ht="18.75" customHeight="1" x14ac:dyDescent="0.3">
      <c r="E3" s="16"/>
      <c r="Q3" s="14"/>
      <c r="R3" s="14"/>
      <c r="AA3" s="13" t="s">
        <v>65</v>
      </c>
    </row>
    <row r="4" spans="1:27" s="10" customFormat="1" x14ac:dyDescent="0.2">
      <c r="E4" s="15"/>
      <c r="Q4" s="14"/>
      <c r="R4" s="14"/>
    </row>
    <row r="5" spans="1:27" s="10" customFormat="1" x14ac:dyDescent="0.2">
      <c r="A5" s="363" t="str">
        <f>'3.1. паспорт Техсостояние ПС'!A4:T4</f>
        <v>Год раскрытия информации: 2018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0" customFormat="1" x14ac:dyDescent="0.2">
      <c r="A6" s="124"/>
      <c r="B6" s="124"/>
      <c r="C6" s="124"/>
      <c r="D6" s="124"/>
      <c r="E6" s="124"/>
      <c r="F6" s="124"/>
      <c r="G6" s="124"/>
      <c r="H6" s="124"/>
      <c r="I6" s="124"/>
      <c r="J6" s="124"/>
      <c r="K6" s="124"/>
      <c r="L6" s="124"/>
      <c r="M6" s="124"/>
      <c r="N6" s="124"/>
      <c r="O6" s="124"/>
      <c r="P6" s="124"/>
      <c r="Q6" s="124"/>
      <c r="R6" s="124"/>
      <c r="S6" s="124"/>
      <c r="T6" s="124"/>
    </row>
    <row r="7" spans="1:27" s="10" customFormat="1" ht="18.75" x14ac:dyDescent="0.2">
      <c r="E7" s="353" t="s">
        <v>7</v>
      </c>
      <c r="F7" s="353"/>
      <c r="G7" s="353"/>
      <c r="H7" s="353"/>
      <c r="I7" s="353"/>
      <c r="J7" s="353"/>
      <c r="K7" s="353"/>
      <c r="L7" s="353"/>
      <c r="M7" s="353"/>
      <c r="N7" s="353"/>
      <c r="O7" s="353"/>
      <c r="P7" s="353"/>
      <c r="Q7" s="353"/>
      <c r="R7" s="353"/>
      <c r="S7" s="353"/>
      <c r="T7" s="353"/>
      <c r="U7" s="353"/>
      <c r="V7" s="353"/>
      <c r="W7" s="353"/>
      <c r="X7" s="353"/>
      <c r="Y7" s="35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61" t="str">
        <f>'3.1. паспорт Техсостояние ПС'!A8:T8</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1:27" s="10" customFormat="1" ht="18.75" customHeight="1" x14ac:dyDescent="0.2">
      <c r="A10" s="263"/>
      <c r="B10" s="263"/>
      <c r="C10" s="263"/>
      <c r="D10" s="263"/>
      <c r="E10" s="355" t="s">
        <v>6</v>
      </c>
      <c r="F10" s="355"/>
      <c r="G10" s="355"/>
      <c r="H10" s="355"/>
      <c r="I10" s="355"/>
      <c r="J10" s="355"/>
      <c r="K10" s="355"/>
      <c r="L10" s="355"/>
      <c r="M10" s="355"/>
      <c r="N10" s="355"/>
      <c r="O10" s="355"/>
      <c r="P10" s="355"/>
      <c r="Q10" s="355"/>
      <c r="R10" s="355"/>
      <c r="S10" s="355"/>
      <c r="T10" s="355"/>
      <c r="U10" s="355"/>
      <c r="V10" s="355"/>
      <c r="W10" s="355"/>
      <c r="X10" s="355"/>
      <c r="Y10" s="355"/>
      <c r="Z10" s="263"/>
      <c r="AA10" s="263"/>
    </row>
    <row r="11" spans="1:27" s="10" customFormat="1" ht="18.75" x14ac:dyDescent="0.2">
      <c r="A11" s="263"/>
      <c r="B11" s="263"/>
      <c r="C11" s="263"/>
      <c r="D11" s="263"/>
      <c r="E11" s="273"/>
      <c r="F11" s="273"/>
      <c r="G11" s="273"/>
      <c r="H11" s="273"/>
      <c r="I11" s="273"/>
      <c r="J11" s="273"/>
      <c r="K11" s="273"/>
      <c r="L11" s="273"/>
      <c r="M11" s="273"/>
      <c r="N11" s="273"/>
      <c r="O11" s="273"/>
      <c r="P11" s="273"/>
      <c r="Q11" s="273"/>
      <c r="R11" s="273"/>
      <c r="S11" s="278"/>
      <c r="T11" s="278"/>
      <c r="U11" s="278"/>
      <c r="V11" s="278"/>
      <c r="W11" s="278"/>
      <c r="X11" s="263"/>
      <c r="Y11" s="263"/>
      <c r="Z11" s="263"/>
      <c r="AA11" s="263"/>
    </row>
    <row r="12" spans="1:27" s="10" customFormat="1" ht="18.75" customHeight="1" x14ac:dyDescent="0.2">
      <c r="A12" s="361" t="str">
        <f>'3.1. паспорт Техсостояние ПС'!A11:T11</f>
        <v>Н_280</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row>
    <row r="13" spans="1:27" s="10" customFormat="1" ht="18.75" customHeight="1" x14ac:dyDescent="0.2">
      <c r="A13" s="263"/>
      <c r="B13" s="263"/>
      <c r="C13" s="263"/>
      <c r="D13" s="263"/>
      <c r="E13" s="355" t="s">
        <v>5</v>
      </c>
      <c r="F13" s="355"/>
      <c r="G13" s="355"/>
      <c r="H13" s="355"/>
      <c r="I13" s="355"/>
      <c r="J13" s="355"/>
      <c r="K13" s="355"/>
      <c r="L13" s="355"/>
      <c r="M13" s="355"/>
      <c r="N13" s="355"/>
      <c r="O13" s="355"/>
      <c r="P13" s="355"/>
      <c r="Q13" s="355"/>
      <c r="R13" s="355"/>
      <c r="S13" s="355"/>
      <c r="T13" s="355"/>
      <c r="U13" s="355"/>
      <c r="V13" s="355"/>
      <c r="W13" s="355"/>
      <c r="X13" s="355"/>
      <c r="Y13" s="355"/>
      <c r="Z13" s="263"/>
      <c r="AA13" s="263"/>
    </row>
    <row r="14" spans="1:27" s="7" customFormat="1" ht="15.75" customHeight="1" x14ac:dyDescent="0.2">
      <c r="A14" s="275"/>
      <c r="B14" s="275"/>
      <c r="C14" s="275"/>
      <c r="D14" s="275"/>
      <c r="E14" s="274"/>
      <c r="F14" s="274"/>
      <c r="G14" s="274"/>
      <c r="H14" s="274"/>
      <c r="I14" s="274"/>
      <c r="J14" s="274"/>
      <c r="K14" s="274"/>
      <c r="L14" s="274"/>
      <c r="M14" s="274"/>
      <c r="N14" s="274"/>
      <c r="O14" s="274"/>
      <c r="P14" s="274"/>
      <c r="Q14" s="274"/>
      <c r="R14" s="274"/>
      <c r="S14" s="274"/>
      <c r="T14" s="274"/>
      <c r="U14" s="274"/>
      <c r="V14" s="274"/>
      <c r="W14" s="274"/>
      <c r="X14" s="275"/>
      <c r="Y14" s="275"/>
      <c r="Z14" s="275"/>
      <c r="AA14" s="275"/>
    </row>
    <row r="15" spans="1:27" s="2" customFormat="1" ht="39" customHeight="1" x14ac:dyDescent="0.2">
      <c r="A15" s="357" t="str">
        <f>'3.1. паспорт Техсостояние ПС'!A14:T14</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row>
    <row r="16" spans="1:27" s="2" customFormat="1" ht="15" customHeight="1" x14ac:dyDescent="0.2">
      <c r="E16" s="348" t="s">
        <v>4</v>
      </c>
      <c r="F16" s="348"/>
      <c r="G16" s="348"/>
      <c r="H16" s="348"/>
      <c r="I16" s="348"/>
      <c r="J16" s="348"/>
      <c r="K16" s="348"/>
      <c r="L16" s="348"/>
      <c r="M16" s="348"/>
      <c r="N16" s="348"/>
      <c r="O16" s="348"/>
      <c r="P16" s="348"/>
      <c r="Q16" s="348"/>
      <c r="R16" s="348"/>
      <c r="S16" s="348"/>
      <c r="T16" s="348"/>
      <c r="U16" s="348"/>
      <c r="V16" s="348"/>
      <c r="W16" s="348"/>
      <c r="X16" s="348"/>
      <c r="Y16" s="34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0"/>
      <c r="F18" s="350"/>
      <c r="G18" s="350"/>
      <c r="H18" s="350"/>
      <c r="I18" s="350"/>
      <c r="J18" s="350"/>
      <c r="K18" s="350"/>
      <c r="L18" s="350"/>
      <c r="M18" s="350"/>
      <c r="N18" s="350"/>
      <c r="O18" s="350"/>
      <c r="P18" s="350"/>
      <c r="Q18" s="350"/>
      <c r="R18" s="350"/>
      <c r="S18" s="350"/>
      <c r="T18" s="350"/>
      <c r="U18" s="350"/>
      <c r="V18" s="350"/>
      <c r="W18" s="350"/>
      <c r="X18" s="350"/>
      <c r="Y18" s="350"/>
    </row>
    <row r="19" spans="1:27" ht="25.5" customHeight="1" x14ac:dyDescent="0.25">
      <c r="A19" s="350" t="s">
        <v>363</v>
      </c>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row>
    <row r="20" spans="1:27" s="51" customFormat="1" ht="21" customHeight="1" x14ac:dyDescent="0.25"/>
    <row r="21" spans="1:27" ht="15.75" customHeight="1" x14ac:dyDescent="0.25">
      <c r="A21" s="390" t="s">
        <v>3</v>
      </c>
      <c r="B21" s="392" t="s">
        <v>370</v>
      </c>
      <c r="C21" s="393"/>
      <c r="D21" s="392" t="s">
        <v>372</v>
      </c>
      <c r="E21" s="393"/>
      <c r="F21" s="388" t="s">
        <v>88</v>
      </c>
      <c r="G21" s="389"/>
      <c r="H21" s="389"/>
      <c r="I21" s="396"/>
      <c r="J21" s="390" t="s">
        <v>373</v>
      </c>
      <c r="K21" s="392" t="s">
        <v>374</v>
      </c>
      <c r="L21" s="393"/>
      <c r="M21" s="392" t="s">
        <v>375</v>
      </c>
      <c r="N21" s="393"/>
      <c r="O21" s="392" t="s">
        <v>362</v>
      </c>
      <c r="P21" s="393"/>
      <c r="Q21" s="392" t="s">
        <v>121</v>
      </c>
      <c r="R21" s="393"/>
      <c r="S21" s="390" t="s">
        <v>120</v>
      </c>
      <c r="T21" s="390" t="s">
        <v>376</v>
      </c>
      <c r="U21" s="390" t="s">
        <v>371</v>
      </c>
      <c r="V21" s="392" t="s">
        <v>119</v>
      </c>
      <c r="W21" s="393"/>
      <c r="X21" s="388" t="s">
        <v>111</v>
      </c>
      <c r="Y21" s="389"/>
      <c r="Z21" s="388" t="s">
        <v>110</v>
      </c>
      <c r="AA21" s="389"/>
    </row>
    <row r="22" spans="1:27" ht="216" customHeight="1" x14ac:dyDescent="0.25">
      <c r="A22" s="397"/>
      <c r="B22" s="394"/>
      <c r="C22" s="395"/>
      <c r="D22" s="394"/>
      <c r="E22" s="395"/>
      <c r="F22" s="388" t="s">
        <v>118</v>
      </c>
      <c r="G22" s="396"/>
      <c r="H22" s="388" t="s">
        <v>117</v>
      </c>
      <c r="I22" s="396"/>
      <c r="J22" s="391"/>
      <c r="K22" s="394"/>
      <c r="L22" s="395"/>
      <c r="M22" s="394"/>
      <c r="N22" s="395"/>
      <c r="O22" s="394"/>
      <c r="P22" s="395"/>
      <c r="Q22" s="394"/>
      <c r="R22" s="395"/>
      <c r="S22" s="391"/>
      <c r="T22" s="391"/>
      <c r="U22" s="391"/>
      <c r="V22" s="394"/>
      <c r="W22" s="395"/>
      <c r="X22" s="81" t="s">
        <v>109</v>
      </c>
      <c r="Y22" s="81" t="s">
        <v>360</v>
      </c>
      <c r="Z22" s="81" t="s">
        <v>108</v>
      </c>
      <c r="AA22" s="81" t="s">
        <v>107</v>
      </c>
    </row>
    <row r="23" spans="1:27" ht="60" customHeight="1" x14ac:dyDescent="0.25">
      <c r="A23" s="391"/>
      <c r="B23" s="121" t="s">
        <v>105</v>
      </c>
      <c r="C23" s="121" t="s">
        <v>106</v>
      </c>
      <c r="D23" s="82" t="s">
        <v>105</v>
      </c>
      <c r="E23" s="82" t="s">
        <v>106</v>
      </c>
      <c r="F23" s="82" t="s">
        <v>105</v>
      </c>
      <c r="G23" s="82" t="s">
        <v>106</v>
      </c>
      <c r="H23" s="82" t="s">
        <v>105</v>
      </c>
      <c r="I23" s="82" t="s">
        <v>106</v>
      </c>
      <c r="J23" s="82" t="s">
        <v>105</v>
      </c>
      <c r="K23" s="82" t="s">
        <v>105</v>
      </c>
      <c r="L23" s="82" t="s">
        <v>106</v>
      </c>
      <c r="M23" s="82" t="s">
        <v>105</v>
      </c>
      <c r="N23" s="82" t="s">
        <v>106</v>
      </c>
      <c r="O23" s="82" t="s">
        <v>105</v>
      </c>
      <c r="P23" s="82" t="s">
        <v>106</v>
      </c>
      <c r="Q23" s="82" t="s">
        <v>105</v>
      </c>
      <c r="R23" s="82" t="s">
        <v>106</v>
      </c>
      <c r="S23" s="82" t="s">
        <v>105</v>
      </c>
      <c r="T23" s="82" t="s">
        <v>105</v>
      </c>
      <c r="U23" s="82" t="s">
        <v>105</v>
      </c>
      <c r="V23" s="82" t="s">
        <v>105</v>
      </c>
      <c r="W23" s="82" t="s">
        <v>106</v>
      </c>
      <c r="X23" s="82" t="s">
        <v>105</v>
      </c>
      <c r="Y23" s="82" t="s">
        <v>105</v>
      </c>
      <c r="Z23" s="81" t="s">
        <v>105</v>
      </c>
      <c r="AA23" s="81" t="s">
        <v>105</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51" customFormat="1" ht="24" customHeight="1" x14ac:dyDescent="0.25">
      <c r="A25" s="87" t="s">
        <v>273</v>
      </c>
      <c r="B25" s="87" t="s">
        <v>273</v>
      </c>
      <c r="C25" s="87" t="s">
        <v>273</v>
      </c>
      <c r="D25" s="87" t="s">
        <v>273</v>
      </c>
      <c r="E25" s="87" t="s">
        <v>273</v>
      </c>
      <c r="F25" s="87" t="s">
        <v>273</v>
      </c>
      <c r="G25" s="87" t="s">
        <v>273</v>
      </c>
      <c r="H25" s="87" t="s">
        <v>273</v>
      </c>
      <c r="I25" s="87" t="s">
        <v>273</v>
      </c>
      <c r="J25" s="87" t="s">
        <v>273</v>
      </c>
      <c r="K25" s="87" t="s">
        <v>273</v>
      </c>
      <c r="L25" s="87" t="s">
        <v>273</v>
      </c>
      <c r="M25" s="87" t="s">
        <v>273</v>
      </c>
      <c r="N25" s="87" t="s">
        <v>273</v>
      </c>
      <c r="O25" s="87" t="s">
        <v>273</v>
      </c>
      <c r="P25" s="87" t="s">
        <v>273</v>
      </c>
      <c r="Q25" s="87" t="s">
        <v>273</v>
      </c>
      <c r="R25" s="87" t="s">
        <v>273</v>
      </c>
      <c r="S25" s="87" t="s">
        <v>273</v>
      </c>
      <c r="T25" s="87" t="s">
        <v>273</v>
      </c>
      <c r="U25" s="87" t="s">
        <v>273</v>
      </c>
      <c r="V25" s="87" t="s">
        <v>273</v>
      </c>
      <c r="W25" s="87" t="s">
        <v>273</v>
      </c>
      <c r="X25" s="87" t="s">
        <v>273</v>
      </c>
      <c r="Y25" s="87" t="s">
        <v>273</v>
      </c>
      <c r="Z25" s="87" t="s">
        <v>273</v>
      </c>
      <c r="AA25" s="87" t="s">
        <v>273</v>
      </c>
    </row>
    <row r="26" spans="1:27" ht="3" customHeight="1" x14ac:dyDescent="0.25">
      <c r="X26" s="83"/>
      <c r="Y26" s="84"/>
      <c r="Z26" s="44"/>
      <c r="AA26" s="44"/>
    </row>
    <row r="27" spans="1:27" s="49" customFormat="1" ht="12.75" x14ac:dyDescent="0.2">
      <c r="A27" s="50"/>
      <c r="B27" s="50"/>
      <c r="C27" s="50"/>
      <c r="E27" s="50"/>
      <c r="X27" s="85"/>
      <c r="Y27" s="85"/>
      <c r="Z27" s="85"/>
      <c r="AA27" s="85"/>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363" t="str">
        <f>'3.2 паспорт Техсостояние ЛЭП'!A5</f>
        <v>Год раскрытия информации: 2018 год</v>
      </c>
      <c r="B5" s="363"/>
      <c r="C5" s="363"/>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272"/>
      <c r="B6" s="263"/>
      <c r="C6" s="263"/>
      <c r="E6" s="14"/>
      <c r="F6" s="14"/>
      <c r="G6" s="13"/>
    </row>
    <row r="7" spans="1:29" s="10" customFormat="1" ht="18.75" x14ac:dyDescent="0.2">
      <c r="A7" s="360" t="s">
        <v>7</v>
      </c>
      <c r="B7" s="360"/>
      <c r="C7" s="360"/>
      <c r="D7" s="11"/>
      <c r="E7" s="11"/>
      <c r="F7" s="11"/>
      <c r="G7" s="11"/>
      <c r="H7" s="11"/>
      <c r="I7" s="11"/>
      <c r="J7" s="11"/>
      <c r="K7" s="11"/>
      <c r="L7" s="11"/>
      <c r="M7" s="11"/>
      <c r="N7" s="11"/>
      <c r="O7" s="11"/>
      <c r="P7" s="11"/>
      <c r="Q7" s="11"/>
      <c r="R7" s="11"/>
      <c r="S7" s="11"/>
      <c r="T7" s="11"/>
      <c r="U7" s="11"/>
    </row>
    <row r="8" spans="1:29" s="10" customFormat="1" ht="18.75" x14ac:dyDescent="0.2">
      <c r="A8" s="360"/>
      <c r="B8" s="360"/>
      <c r="C8" s="360"/>
      <c r="D8" s="12"/>
      <c r="E8" s="12"/>
      <c r="F8" s="12"/>
      <c r="G8" s="12"/>
      <c r="H8" s="11"/>
      <c r="I8" s="11"/>
      <c r="J8" s="11"/>
      <c r="K8" s="11"/>
      <c r="L8" s="11"/>
      <c r="M8" s="11"/>
      <c r="N8" s="11"/>
      <c r="O8" s="11"/>
      <c r="P8" s="11"/>
      <c r="Q8" s="11"/>
      <c r="R8" s="11"/>
      <c r="S8" s="11"/>
      <c r="T8" s="11"/>
      <c r="U8" s="11"/>
    </row>
    <row r="9" spans="1:29" s="10" customFormat="1" ht="18.75" x14ac:dyDescent="0.2">
      <c r="A9" s="361" t="str">
        <f>'3.2 паспорт Техсостояние ЛЭП'!A9</f>
        <v>Акционерное общество "Янтарьэнерго" ДЗО  ПАО "Россети"</v>
      </c>
      <c r="B9" s="361"/>
      <c r="C9" s="361"/>
      <c r="D9" s="6"/>
      <c r="E9" s="6"/>
      <c r="F9" s="6"/>
      <c r="G9" s="6"/>
      <c r="H9" s="11"/>
      <c r="I9" s="11"/>
      <c r="J9" s="11"/>
      <c r="K9" s="11"/>
      <c r="L9" s="11"/>
      <c r="M9" s="11"/>
      <c r="N9" s="11"/>
      <c r="O9" s="11"/>
      <c r="P9" s="11"/>
      <c r="Q9" s="11"/>
      <c r="R9" s="11"/>
      <c r="S9" s="11"/>
      <c r="T9" s="11"/>
      <c r="U9" s="11"/>
    </row>
    <row r="10" spans="1:29" s="10" customFormat="1" ht="18.75" x14ac:dyDescent="0.2">
      <c r="A10" s="355" t="s">
        <v>6</v>
      </c>
      <c r="B10" s="355"/>
      <c r="C10" s="355"/>
      <c r="D10" s="4"/>
      <c r="E10" s="4"/>
      <c r="F10" s="4"/>
      <c r="G10" s="4"/>
      <c r="H10" s="11"/>
      <c r="I10" s="11"/>
      <c r="J10" s="11"/>
      <c r="K10" s="11"/>
      <c r="L10" s="11"/>
      <c r="M10" s="11"/>
      <c r="N10" s="11"/>
      <c r="O10" s="11"/>
      <c r="P10" s="11"/>
      <c r="Q10" s="11"/>
      <c r="R10" s="11"/>
      <c r="S10" s="11"/>
      <c r="T10" s="11"/>
      <c r="U10" s="11"/>
    </row>
    <row r="11" spans="1:29" s="10" customFormat="1" ht="18.75" x14ac:dyDescent="0.2">
      <c r="A11" s="360"/>
      <c r="B11" s="360"/>
      <c r="C11" s="360"/>
      <c r="D11" s="12"/>
      <c r="E11" s="12"/>
      <c r="F11" s="12"/>
      <c r="G11" s="12"/>
      <c r="H11" s="11"/>
      <c r="I11" s="11"/>
      <c r="J11" s="11"/>
      <c r="K11" s="11"/>
      <c r="L11" s="11"/>
      <c r="M11" s="11"/>
      <c r="N11" s="11"/>
      <c r="O11" s="11"/>
      <c r="P11" s="11"/>
      <c r="Q11" s="11"/>
      <c r="R11" s="11"/>
      <c r="S11" s="11"/>
      <c r="T11" s="11"/>
      <c r="U11" s="11"/>
    </row>
    <row r="12" spans="1:29" s="10" customFormat="1" ht="18.75" x14ac:dyDescent="0.2">
      <c r="A12" s="361" t="str">
        <f>'3.2 паспорт Техсостояние ЛЭП'!A12</f>
        <v>Н_280</v>
      </c>
      <c r="B12" s="361"/>
      <c r="C12" s="361"/>
      <c r="D12" s="6"/>
      <c r="E12" s="6"/>
      <c r="F12" s="6"/>
      <c r="G12" s="6"/>
      <c r="H12" s="11"/>
      <c r="I12" s="11"/>
      <c r="J12" s="11"/>
      <c r="K12" s="11"/>
      <c r="L12" s="11"/>
      <c r="M12" s="11"/>
      <c r="N12" s="11"/>
      <c r="O12" s="11"/>
      <c r="P12" s="11"/>
      <c r="Q12" s="11"/>
      <c r="R12" s="11"/>
      <c r="S12" s="11"/>
      <c r="T12" s="11"/>
      <c r="U12" s="11"/>
    </row>
    <row r="13" spans="1:29" s="10" customFormat="1" ht="18.75" x14ac:dyDescent="0.2">
      <c r="A13" s="355" t="s">
        <v>5</v>
      </c>
      <c r="B13" s="355"/>
      <c r="C13" s="35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2"/>
      <c r="B14" s="362"/>
      <c r="C14" s="362"/>
      <c r="D14" s="8"/>
      <c r="E14" s="8"/>
      <c r="F14" s="8"/>
      <c r="G14" s="8"/>
      <c r="H14" s="8"/>
      <c r="I14" s="8"/>
      <c r="J14" s="8"/>
      <c r="K14" s="8"/>
      <c r="L14" s="8"/>
      <c r="M14" s="8"/>
      <c r="N14" s="8"/>
      <c r="O14" s="8"/>
      <c r="P14" s="8"/>
      <c r="Q14" s="8"/>
      <c r="R14" s="8"/>
      <c r="S14" s="8"/>
      <c r="T14" s="8"/>
      <c r="U14" s="8"/>
    </row>
    <row r="15" spans="1:29" s="2" customFormat="1" ht="55.5" customHeight="1" x14ac:dyDescent="0.2">
      <c r="A15" s="357" t="str">
        <f>'3.2 паспорт Техсостояние ЛЭП'!A15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357"/>
      <c r="D15" s="6"/>
      <c r="E15" s="6"/>
      <c r="F15" s="6"/>
      <c r="G15" s="6"/>
      <c r="H15" s="6"/>
      <c r="I15" s="6"/>
      <c r="J15" s="6"/>
      <c r="K15" s="6"/>
      <c r="L15" s="6"/>
      <c r="M15" s="6"/>
      <c r="N15" s="6"/>
      <c r="O15" s="6"/>
      <c r="P15" s="6"/>
      <c r="Q15" s="6"/>
      <c r="R15" s="6"/>
      <c r="S15" s="6"/>
      <c r="T15" s="6"/>
      <c r="U15" s="6"/>
    </row>
    <row r="16" spans="1:29" s="2" customFormat="1" ht="15" customHeight="1" x14ac:dyDescent="0.2">
      <c r="A16" s="348" t="s">
        <v>4</v>
      </c>
      <c r="B16" s="348"/>
      <c r="C16" s="348"/>
      <c r="D16" s="4"/>
      <c r="E16" s="4"/>
      <c r="F16" s="4"/>
      <c r="G16" s="4"/>
      <c r="H16" s="4"/>
      <c r="I16" s="4"/>
      <c r="J16" s="4"/>
      <c r="K16" s="4"/>
      <c r="L16" s="4"/>
      <c r="M16" s="4"/>
      <c r="N16" s="4"/>
      <c r="O16" s="4"/>
      <c r="P16" s="4"/>
      <c r="Q16" s="4"/>
      <c r="R16" s="4"/>
      <c r="S16" s="4"/>
      <c r="T16" s="4"/>
      <c r="U16" s="4"/>
    </row>
    <row r="17" spans="1:21" s="2" customFormat="1" ht="15" customHeight="1" x14ac:dyDescent="0.2">
      <c r="A17" s="358"/>
      <c r="B17" s="358"/>
      <c r="C17" s="358"/>
      <c r="D17" s="3"/>
      <c r="E17" s="3"/>
      <c r="F17" s="3"/>
      <c r="G17" s="3"/>
      <c r="H17" s="3"/>
      <c r="I17" s="3"/>
      <c r="J17" s="3"/>
      <c r="K17" s="3"/>
      <c r="L17" s="3"/>
      <c r="M17" s="3"/>
      <c r="N17" s="3"/>
      <c r="O17" s="3"/>
      <c r="P17" s="3"/>
      <c r="Q17" s="3"/>
      <c r="R17" s="3"/>
    </row>
    <row r="18" spans="1:21" s="2" customFormat="1" ht="27.75" customHeight="1" x14ac:dyDescent="0.2">
      <c r="A18" s="349" t="s">
        <v>355</v>
      </c>
      <c r="B18" s="349"/>
      <c r="C18" s="34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3</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42.5" customHeight="1" x14ac:dyDescent="0.2">
      <c r="A22" s="22" t="s">
        <v>62</v>
      </c>
      <c r="B22" s="28" t="s">
        <v>368</v>
      </c>
      <c r="C22" s="313" t="s">
        <v>578</v>
      </c>
      <c r="D22" s="27"/>
      <c r="E22" s="27"/>
      <c r="F22" s="26"/>
      <c r="G22" s="26"/>
      <c r="H22" s="26"/>
      <c r="I22" s="26"/>
      <c r="J22" s="26"/>
      <c r="K22" s="26"/>
      <c r="L22" s="26"/>
      <c r="M22" s="26"/>
      <c r="N22" s="26"/>
      <c r="O22" s="26"/>
      <c r="P22" s="26"/>
      <c r="Q22" s="25"/>
      <c r="R22" s="25"/>
      <c r="S22" s="25"/>
      <c r="T22" s="25"/>
      <c r="U22" s="25"/>
    </row>
    <row r="23" spans="1:21" ht="146.25" customHeight="1" x14ac:dyDescent="0.25">
      <c r="A23" s="22" t="s">
        <v>61</v>
      </c>
      <c r="B23" s="24" t="s">
        <v>58</v>
      </c>
      <c r="C23" s="34" t="s">
        <v>543</v>
      </c>
      <c r="D23" s="21"/>
      <c r="E23" s="21"/>
      <c r="F23" s="21"/>
      <c r="G23" s="21"/>
      <c r="H23" s="21"/>
      <c r="I23" s="21"/>
      <c r="J23" s="21"/>
      <c r="K23" s="21"/>
      <c r="L23" s="21"/>
      <c r="M23" s="21"/>
      <c r="N23" s="21"/>
      <c r="O23" s="21"/>
      <c r="P23" s="21"/>
      <c r="Q23" s="21"/>
      <c r="R23" s="21"/>
      <c r="S23" s="21"/>
      <c r="T23" s="21"/>
      <c r="U23" s="21"/>
    </row>
    <row r="24" spans="1:21" ht="220.5" x14ac:dyDescent="0.25">
      <c r="A24" s="22" t="s">
        <v>60</v>
      </c>
      <c r="B24" s="24" t="s">
        <v>388</v>
      </c>
      <c r="C24" s="34" t="s">
        <v>551</v>
      </c>
      <c r="D24" s="21"/>
      <c r="E24" s="21"/>
      <c r="F24" s="21"/>
      <c r="G24" s="21"/>
      <c r="H24" s="21"/>
      <c r="I24" s="21"/>
      <c r="J24" s="21"/>
      <c r="K24" s="21"/>
      <c r="L24" s="21"/>
      <c r="M24" s="21"/>
      <c r="N24" s="21"/>
      <c r="O24" s="21"/>
      <c r="P24" s="21"/>
      <c r="Q24" s="21"/>
      <c r="R24" s="21"/>
      <c r="S24" s="21"/>
      <c r="T24" s="21"/>
      <c r="U24" s="21"/>
    </row>
    <row r="25" spans="1:21" ht="63" customHeight="1" x14ac:dyDescent="0.25">
      <c r="A25" s="22" t="s">
        <v>59</v>
      </c>
      <c r="B25" s="24" t="s">
        <v>389</v>
      </c>
      <c r="C25" s="34" t="s">
        <v>552</v>
      </c>
      <c r="D25" s="21"/>
      <c r="E25" s="21"/>
      <c r="F25" s="21"/>
      <c r="G25" s="21"/>
      <c r="H25" s="21"/>
      <c r="I25" s="21"/>
      <c r="J25" s="21"/>
      <c r="K25" s="21"/>
      <c r="L25" s="21"/>
      <c r="M25" s="21"/>
      <c r="N25" s="21"/>
      <c r="O25" s="21"/>
      <c r="P25" s="21"/>
      <c r="Q25" s="21"/>
      <c r="R25" s="21"/>
      <c r="S25" s="21"/>
      <c r="T25" s="21"/>
      <c r="U25" s="21"/>
    </row>
    <row r="26" spans="1:21" ht="42.75" customHeight="1" x14ac:dyDescent="0.25">
      <c r="A26" s="22" t="s">
        <v>57</v>
      </c>
      <c r="B26" s="24" t="s">
        <v>201</v>
      </c>
      <c r="C26" s="34" t="s">
        <v>437</v>
      </c>
      <c r="D26" s="21"/>
      <c r="E26" s="21"/>
      <c r="F26" s="21"/>
      <c r="G26" s="21"/>
      <c r="H26" s="21"/>
      <c r="I26" s="21"/>
      <c r="J26" s="21"/>
      <c r="K26" s="21"/>
      <c r="L26" s="21"/>
      <c r="M26" s="21"/>
      <c r="N26" s="21"/>
      <c r="O26" s="21"/>
      <c r="P26" s="21"/>
      <c r="Q26" s="21"/>
      <c r="R26" s="21"/>
      <c r="S26" s="21"/>
      <c r="T26" s="21"/>
      <c r="U26" s="21"/>
    </row>
    <row r="27" spans="1:21" ht="250.5" customHeight="1" x14ac:dyDescent="0.25">
      <c r="A27" s="22" t="s">
        <v>56</v>
      </c>
      <c r="B27" s="24" t="s">
        <v>369</v>
      </c>
      <c r="C27" s="37" t="s">
        <v>438</v>
      </c>
      <c r="D27" s="21"/>
      <c r="E27" s="21"/>
      <c r="F27" s="21"/>
      <c r="G27" s="21"/>
      <c r="H27" s="21"/>
      <c r="I27" s="21"/>
      <c r="J27" s="21"/>
      <c r="K27" s="21"/>
      <c r="L27" s="21"/>
      <c r="M27" s="21"/>
      <c r="N27" s="21"/>
      <c r="O27" s="21"/>
      <c r="P27" s="21"/>
      <c r="Q27" s="21"/>
      <c r="R27" s="21"/>
      <c r="S27" s="21"/>
      <c r="T27" s="21"/>
      <c r="U27" s="21"/>
    </row>
    <row r="28" spans="1:21" ht="42.75" customHeight="1" x14ac:dyDescent="0.25">
      <c r="A28" s="22" t="s">
        <v>54</v>
      </c>
      <c r="B28" s="24" t="s">
        <v>55</v>
      </c>
      <c r="C28" s="34">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52</v>
      </c>
      <c r="B29" s="23" t="s">
        <v>53</v>
      </c>
      <c r="C29" s="34">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51</v>
      </c>
      <c r="C30" s="34" t="s">
        <v>571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70" zoomScaleNormal="80" zoomScaleSheetLayoutView="70" workbookViewId="0">
      <selection sqref="A1:XFD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8</v>
      </c>
    </row>
    <row r="3" spans="1:28" ht="18.75" x14ac:dyDescent="0.3">
      <c r="Z3" s="13" t="s">
        <v>65</v>
      </c>
    </row>
    <row r="4" spans="1:28" ht="18.75" customHeight="1" x14ac:dyDescent="0.25">
      <c r="A4" s="363" t="str">
        <f>'3.3 паспорт описание'!A5</f>
        <v>Год раскрытия информации: 2018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5" spans="1:28" x14ac:dyDescent="0.25">
      <c r="A5" s="277"/>
      <c r="B5" s="277"/>
      <c r="C5" s="277"/>
      <c r="D5" s="277"/>
      <c r="E5" s="277"/>
      <c r="F5" s="277"/>
      <c r="G5" s="277"/>
      <c r="H5" s="277"/>
      <c r="I5" s="277"/>
      <c r="J5" s="277"/>
      <c r="K5" s="277"/>
      <c r="L5" s="277"/>
      <c r="M5" s="277"/>
      <c r="N5" s="277"/>
      <c r="O5" s="277"/>
      <c r="P5" s="277"/>
      <c r="Q5" s="277"/>
      <c r="R5" s="277"/>
      <c r="S5" s="277"/>
      <c r="T5" s="277"/>
      <c r="U5" s="277"/>
      <c r="V5" s="277"/>
      <c r="W5" s="277"/>
      <c r="X5" s="277"/>
      <c r="Y5" s="277"/>
      <c r="Z5" s="277"/>
    </row>
    <row r="6" spans="1:28"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18"/>
      <c r="AB6" s="118"/>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18"/>
      <c r="AB7" s="118"/>
    </row>
    <row r="8" spans="1:28" ht="15.75" x14ac:dyDescent="0.25">
      <c r="A8" s="361" t="str">
        <f>'3.3 паспорт описание'!A9:C9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19"/>
      <c r="AB8" s="119"/>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20"/>
      <c r="AB9" s="120"/>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18"/>
      <c r="AB10" s="118"/>
    </row>
    <row r="11" spans="1:28" ht="15.75" x14ac:dyDescent="0.25">
      <c r="A11" s="361" t="str">
        <f>'3.3 паспорт описание'!A12:C12</f>
        <v>Н_280</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19"/>
      <c r="AB11" s="119"/>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20"/>
      <c r="AB12" s="120"/>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9"/>
      <c r="AB13" s="9"/>
    </row>
    <row r="14" spans="1:28" ht="24.75" customHeight="1" x14ac:dyDescent="0.25">
      <c r="A14" s="357" t="str">
        <f>'3.3 паспорт описание'!A15:C15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19"/>
      <c r="AB14" s="119"/>
    </row>
    <row r="15" spans="1:28" ht="15.75"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120"/>
      <c r="AB15" s="120"/>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26"/>
      <c r="AB16" s="126"/>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26"/>
      <c r="AB17" s="126"/>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26"/>
      <c r="AB18" s="126"/>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26"/>
      <c r="AB19" s="126"/>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27"/>
      <c r="AB20" s="127"/>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27"/>
      <c r="AB21" s="127"/>
    </row>
    <row r="22" spans="1:28" x14ac:dyDescent="0.25">
      <c r="A22" s="400" t="s">
        <v>387</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28"/>
      <c r="AB22" s="128"/>
    </row>
    <row r="23" spans="1:28" ht="32.25" customHeight="1" x14ac:dyDescent="0.25">
      <c r="A23" s="402" t="s">
        <v>271</v>
      </c>
      <c r="B23" s="403"/>
      <c r="C23" s="403"/>
      <c r="D23" s="403"/>
      <c r="E23" s="403"/>
      <c r="F23" s="403"/>
      <c r="G23" s="403"/>
      <c r="H23" s="403"/>
      <c r="I23" s="403"/>
      <c r="J23" s="403"/>
      <c r="K23" s="403"/>
      <c r="L23" s="404"/>
      <c r="M23" s="401" t="s">
        <v>272</v>
      </c>
      <c r="N23" s="401"/>
      <c r="O23" s="401"/>
      <c r="P23" s="401"/>
      <c r="Q23" s="401"/>
      <c r="R23" s="401"/>
      <c r="S23" s="401"/>
      <c r="T23" s="401"/>
      <c r="U23" s="401"/>
      <c r="V23" s="401"/>
      <c r="W23" s="401"/>
      <c r="X23" s="401"/>
      <c r="Y23" s="401"/>
      <c r="Z23" s="401"/>
    </row>
    <row r="24" spans="1:28" ht="151.5" customHeight="1" x14ac:dyDescent="0.25">
      <c r="A24" s="78" t="s">
        <v>203</v>
      </c>
      <c r="B24" s="79" t="s">
        <v>210</v>
      </c>
      <c r="C24" s="78" t="s">
        <v>266</v>
      </c>
      <c r="D24" s="78" t="s">
        <v>204</v>
      </c>
      <c r="E24" s="78" t="s">
        <v>267</v>
      </c>
      <c r="F24" s="78" t="s">
        <v>269</v>
      </c>
      <c r="G24" s="78" t="s">
        <v>268</v>
      </c>
      <c r="H24" s="78" t="s">
        <v>205</v>
      </c>
      <c r="I24" s="78" t="s">
        <v>270</v>
      </c>
      <c r="J24" s="78" t="s">
        <v>211</v>
      </c>
      <c r="K24" s="79" t="s">
        <v>209</v>
      </c>
      <c r="L24" s="79" t="s">
        <v>206</v>
      </c>
      <c r="M24" s="80" t="s">
        <v>218</v>
      </c>
      <c r="N24" s="79" t="s">
        <v>397</v>
      </c>
      <c r="O24" s="78" t="s">
        <v>216</v>
      </c>
      <c r="P24" s="78" t="s">
        <v>217</v>
      </c>
      <c r="Q24" s="78" t="s">
        <v>215</v>
      </c>
      <c r="R24" s="78" t="s">
        <v>205</v>
      </c>
      <c r="S24" s="78" t="s">
        <v>214</v>
      </c>
      <c r="T24" s="78" t="s">
        <v>213</v>
      </c>
      <c r="U24" s="78" t="s">
        <v>265</v>
      </c>
      <c r="V24" s="78" t="s">
        <v>215</v>
      </c>
      <c r="W24" s="88" t="s">
        <v>208</v>
      </c>
      <c r="X24" s="88" t="s">
        <v>220</v>
      </c>
      <c r="Y24" s="88" t="s">
        <v>221</v>
      </c>
      <c r="Z24" s="90" t="s">
        <v>219</v>
      </c>
    </row>
    <row r="25" spans="1:28" ht="16.5" customHeight="1" x14ac:dyDescent="0.25">
      <c r="A25" s="78">
        <v>1</v>
      </c>
      <c r="B25" s="79">
        <v>2</v>
      </c>
      <c r="C25" s="78">
        <v>3</v>
      </c>
      <c r="D25" s="79">
        <v>4</v>
      </c>
      <c r="E25" s="78">
        <v>5</v>
      </c>
      <c r="F25" s="79">
        <v>6</v>
      </c>
      <c r="G25" s="78">
        <v>7</v>
      </c>
      <c r="H25" s="79">
        <v>8</v>
      </c>
      <c r="I25" s="78">
        <v>9</v>
      </c>
      <c r="J25" s="79">
        <v>10</v>
      </c>
      <c r="K25" s="129">
        <v>11</v>
      </c>
      <c r="L25" s="79">
        <v>12</v>
      </c>
      <c r="M25" s="129">
        <v>13</v>
      </c>
      <c r="N25" s="79">
        <v>14</v>
      </c>
      <c r="O25" s="129">
        <v>15</v>
      </c>
      <c r="P25" s="79">
        <v>16</v>
      </c>
      <c r="Q25" s="129">
        <v>17</v>
      </c>
      <c r="R25" s="79">
        <v>18</v>
      </c>
      <c r="S25" s="129">
        <v>19</v>
      </c>
      <c r="T25" s="79">
        <v>20</v>
      </c>
      <c r="U25" s="129">
        <v>21</v>
      </c>
      <c r="V25" s="79">
        <v>22</v>
      </c>
      <c r="W25" s="129">
        <v>23</v>
      </c>
      <c r="X25" s="79">
        <v>24</v>
      </c>
      <c r="Y25" s="129">
        <v>25</v>
      </c>
      <c r="Z25" s="79">
        <v>26</v>
      </c>
    </row>
    <row r="26" spans="1:28" ht="45.75" customHeight="1" x14ac:dyDescent="0.25">
      <c r="A26" s="195" t="s">
        <v>443</v>
      </c>
      <c r="B26" s="196"/>
      <c r="C26" s="197">
        <v>0.56669999999999998</v>
      </c>
      <c r="D26" s="197">
        <v>2734</v>
      </c>
      <c r="E26" s="197">
        <v>0.7</v>
      </c>
      <c r="F26" s="197">
        <f>C26*D26</f>
        <v>1549.3578</v>
      </c>
      <c r="G26" s="197">
        <f>G27</f>
        <v>0.39668999999999999</v>
      </c>
      <c r="H26" s="197">
        <v>99264</v>
      </c>
      <c r="I26" s="197">
        <f t="shared" ref="I26:I27" si="0">F26/H26</f>
        <v>1.5608456237911026E-2</v>
      </c>
      <c r="J26" s="197">
        <f t="shared" ref="J26:J27" si="1">D26/H26</f>
        <v>2.754271437782076E-2</v>
      </c>
      <c r="K26" s="198"/>
      <c r="L26" s="199"/>
      <c r="M26" s="200">
        <v>2018</v>
      </c>
      <c r="N26" s="197">
        <v>0</v>
      </c>
      <c r="O26" s="197">
        <v>0</v>
      </c>
      <c r="P26" s="197">
        <v>0</v>
      </c>
      <c r="Q26" s="197">
        <v>0</v>
      </c>
      <c r="R26" s="197">
        <v>99264</v>
      </c>
      <c r="S26" s="197">
        <v>0</v>
      </c>
      <c r="T26" s="197">
        <v>0</v>
      </c>
      <c r="U26" s="197">
        <v>0</v>
      </c>
      <c r="V26" s="197">
        <v>0</v>
      </c>
      <c r="W26" s="197">
        <f>0-I26</f>
        <v>-1.5608456237911026E-2</v>
      </c>
      <c r="X26" s="197">
        <f>0-J26</f>
        <v>-2.754271437782076E-2</v>
      </c>
      <c r="Y26" s="197">
        <f>0-G26</f>
        <v>-0.39668999999999999</v>
      </c>
      <c r="Z26" s="201" t="s">
        <v>444</v>
      </c>
    </row>
    <row r="27" spans="1:28" ht="165" x14ac:dyDescent="0.25">
      <c r="A27" s="198">
        <v>2016</v>
      </c>
      <c r="B27" s="198" t="s">
        <v>445</v>
      </c>
      <c r="C27" s="197">
        <v>0.56669999999999998</v>
      </c>
      <c r="D27" s="197">
        <v>2734</v>
      </c>
      <c r="E27" s="197">
        <v>0.7</v>
      </c>
      <c r="F27" s="197">
        <f>C27*D27</f>
        <v>1549.3578</v>
      </c>
      <c r="G27" s="197">
        <f>C27*E27</f>
        <v>0.39668999999999999</v>
      </c>
      <c r="H27" s="197">
        <v>99264</v>
      </c>
      <c r="I27" s="197">
        <f t="shared" si="0"/>
        <v>1.5608456237911026E-2</v>
      </c>
      <c r="J27" s="197">
        <f t="shared" si="1"/>
        <v>2.754271437782076E-2</v>
      </c>
      <c r="K27" s="260" t="s">
        <v>545</v>
      </c>
      <c r="L27" s="195" t="s">
        <v>446</v>
      </c>
      <c r="M27" s="199"/>
      <c r="N27" s="198"/>
      <c r="O27" s="198"/>
      <c r="P27" s="198"/>
      <c r="Q27" s="198"/>
      <c r="R27" s="198"/>
      <c r="S27" s="198"/>
      <c r="T27" s="198"/>
      <c r="U27" s="198"/>
      <c r="V27" s="198"/>
      <c r="W27" s="198"/>
      <c r="X27" s="198"/>
      <c r="Y27" s="198"/>
      <c r="Z27" s="198"/>
    </row>
    <row r="28" spans="1:28" x14ac:dyDescent="0.25">
      <c r="A28" s="198"/>
      <c r="B28" s="198"/>
      <c r="C28" s="198"/>
      <c r="D28" s="198"/>
      <c r="E28" s="198"/>
      <c r="F28" s="197"/>
      <c r="G28" s="197"/>
      <c r="H28" s="198"/>
      <c r="I28" s="197"/>
      <c r="J28" s="197"/>
      <c r="K28" s="199"/>
      <c r="L28" s="202"/>
      <c r="M28" s="199"/>
      <c r="N28" s="199"/>
      <c r="O28" s="199"/>
      <c r="P28" s="199"/>
      <c r="Q28" s="199"/>
      <c r="R28" s="199"/>
      <c r="S28" s="199"/>
      <c r="T28" s="199"/>
      <c r="U28" s="199"/>
      <c r="V28" s="199"/>
      <c r="W28" s="199"/>
      <c r="X28" s="199"/>
      <c r="Y28" s="199"/>
      <c r="Z28" s="199"/>
    </row>
    <row r="29" spans="1:28" hidden="1" x14ac:dyDescent="0.25">
      <c r="A29" s="198" t="s">
        <v>447</v>
      </c>
      <c r="B29" s="198" t="s">
        <v>448</v>
      </c>
      <c r="C29" s="198" t="s">
        <v>449</v>
      </c>
      <c r="D29" s="198" t="s">
        <v>450</v>
      </c>
      <c r="E29" s="198" t="s">
        <v>451</v>
      </c>
      <c r="F29" s="197" t="s">
        <v>452</v>
      </c>
      <c r="G29" s="197" t="s">
        <v>453</v>
      </c>
      <c r="H29" s="198" t="s">
        <v>205</v>
      </c>
      <c r="I29" s="197" t="s">
        <v>454</v>
      </c>
      <c r="J29" s="197" t="s">
        <v>455</v>
      </c>
      <c r="K29" s="199" t="s">
        <v>456</v>
      </c>
      <c r="L29" s="202"/>
      <c r="M29" s="198"/>
      <c r="N29" s="198"/>
      <c r="O29" s="198"/>
      <c r="P29" s="198"/>
      <c r="Q29" s="198"/>
      <c r="R29" s="198"/>
      <c r="S29" s="198"/>
      <c r="T29" s="198"/>
      <c r="U29" s="198"/>
      <c r="V29" s="198"/>
      <c r="W29" s="198"/>
      <c r="X29" s="198"/>
      <c r="Y29" s="198"/>
      <c r="Z29" s="198"/>
    </row>
    <row r="30" spans="1:28" hidden="1" x14ac:dyDescent="0.25">
      <c r="A30" s="198" t="s">
        <v>447</v>
      </c>
      <c r="B30" s="198" t="s">
        <v>457</v>
      </c>
      <c r="C30" s="198" t="s">
        <v>458</v>
      </c>
      <c r="D30" s="198" t="s">
        <v>459</v>
      </c>
      <c r="E30" s="198" t="s">
        <v>460</v>
      </c>
      <c r="F30" s="197" t="s">
        <v>461</v>
      </c>
      <c r="G30" s="197" t="s">
        <v>462</v>
      </c>
      <c r="H30" s="198" t="s">
        <v>205</v>
      </c>
      <c r="I30" s="197" t="s">
        <v>463</v>
      </c>
      <c r="J30" s="197" t="s">
        <v>464</v>
      </c>
      <c r="K30" s="199" t="s">
        <v>465</v>
      </c>
      <c r="L30" s="202"/>
      <c r="M30" s="198"/>
      <c r="N30" s="198"/>
      <c r="O30" s="198"/>
      <c r="P30" s="198"/>
      <c r="Q30" s="198"/>
      <c r="R30" s="198"/>
      <c r="S30" s="198"/>
      <c r="T30" s="198"/>
      <c r="U30" s="198"/>
      <c r="V30" s="198"/>
      <c r="W30" s="198"/>
      <c r="X30" s="198"/>
      <c r="Y30" s="198"/>
      <c r="Z30" s="198"/>
    </row>
    <row r="31" spans="1:28" hidden="1" x14ac:dyDescent="0.25">
      <c r="A31" s="198" t="s">
        <v>0</v>
      </c>
      <c r="B31" s="198" t="s">
        <v>0</v>
      </c>
      <c r="C31" s="198" t="s">
        <v>0</v>
      </c>
      <c r="D31" s="198" t="s">
        <v>0</v>
      </c>
      <c r="E31" s="198" t="s">
        <v>0</v>
      </c>
      <c r="F31" s="198" t="s">
        <v>0</v>
      </c>
      <c r="G31" s="198" t="s">
        <v>0</v>
      </c>
      <c r="H31" s="198" t="s">
        <v>0</v>
      </c>
      <c r="I31" s="198" t="s">
        <v>0</v>
      </c>
      <c r="J31" s="198" t="s">
        <v>0</v>
      </c>
      <c r="K31" s="198" t="s">
        <v>0</v>
      </c>
      <c r="L31" s="202"/>
      <c r="M31" s="198"/>
      <c r="N31" s="198"/>
      <c r="O31" s="198"/>
      <c r="P31" s="198"/>
      <c r="Q31" s="198"/>
      <c r="R31" s="198"/>
      <c r="S31" s="198"/>
      <c r="T31" s="198"/>
      <c r="U31" s="198"/>
      <c r="V31" s="198"/>
      <c r="W31" s="198"/>
      <c r="X31" s="198"/>
      <c r="Y31" s="198"/>
      <c r="Z31" s="198"/>
    </row>
    <row r="32" spans="1:28" ht="30" x14ac:dyDescent="0.25">
      <c r="A32" s="196" t="s">
        <v>466</v>
      </c>
      <c r="B32" s="196"/>
      <c r="C32" s="203"/>
      <c r="D32" s="203"/>
      <c r="E32" s="203"/>
      <c r="F32" s="203"/>
      <c r="G32" s="203"/>
      <c r="H32" s="203"/>
      <c r="I32" s="203"/>
      <c r="J32" s="203"/>
      <c r="K32" s="204"/>
      <c r="L32" s="204" t="s">
        <v>467</v>
      </c>
      <c r="M32" s="198"/>
      <c r="N32" s="198"/>
      <c r="O32" s="198"/>
      <c r="P32" s="198"/>
      <c r="Q32" s="198"/>
      <c r="R32" s="198"/>
      <c r="S32" s="198"/>
      <c r="T32" s="198"/>
      <c r="U32" s="198"/>
      <c r="V32" s="198"/>
      <c r="W32" s="198"/>
      <c r="X32" s="198"/>
      <c r="Y32" s="198"/>
      <c r="Z32" s="198"/>
    </row>
    <row r="33" spans="1:26" x14ac:dyDescent="0.25">
      <c r="A33" s="198">
        <v>2015</v>
      </c>
      <c r="B33" s="198" t="s">
        <v>445</v>
      </c>
      <c r="C33" s="205" t="s">
        <v>544</v>
      </c>
      <c r="D33" s="205"/>
      <c r="E33" s="203"/>
      <c r="F33" s="203"/>
      <c r="G33" s="203"/>
      <c r="H33" s="205"/>
      <c r="I33" s="203"/>
      <c r="J33" s="203"/>
      <c r="K33" s="204"/>
      <c r="L33" s="204"/>
      <c r="M33" s="198"/>
      <c r="N33" s="198"/>
      <c r="O33" s="198"/>
      <c r="P33" s="198"/>
      <c r="Q33" s="198"/>
      <c r="R33" s="198"/>
      <c r="S33" s="198"/>
      <c r="T33" s="198"/>
      <c r="U33" s="198"/>
      <c r="V33" s="198"/>
      <c r="W33" s="198"/>
      <c r="X33" s="198"/>
      <c r="Y33" s="198"/>
      <c r="Z33" s="198"/>
    </row>
    <row r="37" spans="1:26" x14ac:dyDescent="0.25">
      <c r="A37" s="8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sqref="A1:XFD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66</v>
      </c>
    </row>
    <row r="2" spans="1:28" s="10" customFormat="1" ht="18.75" customHeight="1" x14ac:dyDescent="0.3">
      <c r="A2" s="16"/>
      <c r="B2" s="16"/>
      <c r="O2" s="13" t="s">
        <v>8</v>
      </c>
    </row>
    <row r="3" spans="1:28" s="10" customFormat="1" ht="18.75" x14ac:dyDescent="0.3">
      <c r="A3" s="15"/>
      <c r="B3" s="15"/>
      <c r="O3" s="13" t="s">
        <v>65</v>
      </c>
    </row>
    <row r="4" spans="1:28" s="10" customFormat="1" ht="18.75" x14ac:dyDescent="0.3">
      <c r="A4" s="15"/>
      <c r="B4" s="15"/>
      <c r="L4" s="13"/>
    </row>
    <row r="5" spans="1:28" s="10" customFormat="1" ht="15.75" x14ac:dyDescent="0.2">
      <c r="A5" s="406" t="str">
        <f>'3.4. Паспорт надежность'!A4</f>
        <v>Год раскрытия информации: 2018 год</v>
      </c>
      <c r="B5" s="406"/>
      <c r="C5" s="406"/>
      <c r="D5" s="406"/>
      <c r="E5" s="406"/>
      <c r="F5" s="406"/>
      <c r="G5" s="406"/>
      <c r="H5" s="406"/>
      <c r="I5" s="406"/>
      <c r="J5" s="406"/>
      <c r="K5" s="406"/>
      <c r="L5" s="406"/>
      <c r="M5" s="406"/>
      <c r="N5" s="406"/>
      <c r="O5" s="406"/>
      <c r="P5" s="125"/>
      <c r="Q5" s="125"/>
      <c r="R5" s="125"/>
      <c r="S5" s="125"/>
      <c r="T5" s="125"/>
      <c r="U5" s="125"/>
      <c r="V5" s="125"/>
      <c r="W5" s="125"/>
      <c r="X5" s="125"/>
      <c r="Y5" s="125"/>
      <c r="Z5" s="125"/>
      <c r="AA5" s="125"/>
      <c r="AB5" s="125"/>
    </row>
    <row r="6" spans="1:28" s="10" customFormat="1" ht="18.75" x14ac:dyDescent="0.3">
      <c r="A6" s="272"/>
      <c r="B6" s="272"/>
      <c r="C6" s="263"/>
      <c r="D6" s="263"/>
      <c r="E6" s="263"/>
      <c r="F6" s="263"/>
      <c r="G6" s="263"/>
      <c r="H6" s="263"/>
      <c r="I6" s="263"/>
      <c r="J6" s="263"/>
      <c r="K6" s="263"/>
      <c r="L6" s="262"/>
      <c r="M6" s="263"/>
      <c r="N6" s="263"/>
      <c r="O6" s="263"/>
    </row>
    <row r="7" spans="1:28" s="10" customFormat="1" ht="18.75" x14ac:dyDescent="0.2">
      <c r="A7" s="360" t="s">
        <v>7</v>
      </c>
      <c r="B7" s="360"/>
      <c r="C7" s="360"/>
      <c r="D7" s="360"/>
      <c r="E7" s="360"/>
      <c r="F7" s="360"/>
      <c r="G7" s="360"/>
      <c r="H7" s="360"/>
      <c r="I7" s="360"/>
      <c r="J7" s="360"/>
      <c r="K7" s="360"/>
      <c r="L7" s="360"/>
      <c r="M7" s="360"/>
      <c r="N7" s="360"/>
      <c r="O7" s="360"/>
      <c r="P7" s="11"/>
      <c r="Q7" s="11"/>
      <c r="R7" s="11"/>
      <c r="S7" s="11"/>
      <c r="T7" s="11"/>
      <c r="U7" s="11"/>
      <c r="V7" s="11"/>
      <c r="W7" s="11"/>
      <c r="X7" s="11"/>
      <c r="Y7" s="11"/>
      <c r="Z7" s="11"/>
    </row>
    <row r="8" spans="1:28" s="10" customFormat="1" ht="18.75" x14ac:dyDescent="0.2">
      <c r="A8" s="360"/>
      <c r="B8" s="360"/>
      <c r="C8" s="360"/>
      <c r="D8" s="360"/>
      <c r="E8" s="360"/>
      <c r="F8" s="360"/>
      <c r="G8" s="360"/>
      <c r="H8" s="360"/>
      <c r="I8" s="360"/>
      <c r="J8" s="360"/>
      <c r="K8" s="360"/>
      <c r="L8" s="360"/>
      <c r="M8" s="360"/>
      <c r="N8" s="360"/>
      <c r="O8" s="360"/>
      <c r="P8" s="11"/>
      <c r="Q8" s="11"/>
      <c r="R8" s="11"/>
      <c r="S8" s="11"/>
      <c r="T8" s="11"/>
      <c r="U8" s="11"/>
      <c r="V8" s="11"/>
      <c r="W8" s="11"/>
      <c r="X8" s="11"/>
      <c r="Y8" s="11"/>
      <c r="Z8" s="11"/>
    </row>
    <row r="9" spans="1:28" s="10" customFormat="1" ht="18.75" x14ac:dyDescent="0.2">
      <c r="A9" s="357" t="str">
        <f>'3.4. Паспорт надежность'!A8</f>
        <v>Акционерное общество "Янтарьэнерго" ДЗО  ПАО "Россети"</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10" customFormat="1" ht="18.75" x14ac:dyDescent="0.2">
      <c r="A10" s="355" t="s">
        <v>6</v>
      </c>
      <c r="B10" s="355"/>
      <c r="C10" s="355"/>
      <c r="D10" s="355"/>
      <c r="E10" s="355"/>
      <c r="F10" s="355"/>
      <c r="G10" s="355"/>
      <c r="H10" s="355"/>
      <c r="I10" s="355"/>
      <c r="J10" s="355"/>
      <c r="K10" s="355"/>
      <c r="L10" s="355"/>
      <c r="M10" s="355"/>
      <c r="N10" s="355"/>
      <c r="O10" s="355"/>
      <c r="P10" s="11"/>
      <c r="Q10" s="11"/>
      <c r="R10" s="11"/>
      <c r="S10" s="11"/>
      <c r="T10" s="11"/>
      <c r="U10" s="11"/>
      <c r="V10" s="11"/>
      <c r="W10" s="11"/>
      <c r="X10" s="11"/>
      <c r="Y10" s="11"/>
      <c r="Z10" s="11"/>
    </row>
    <row r="11" spans="1:28" s="10" customFormat="1" ht="18.75" x14ac:dyDescent="0.2">
      <c r="A11" s="360"/>
      <c r="B11" s="360"/>
      <c r="C11" s="360"/>
      <c r="D11" s="360"/>
      <c r="E11" s="360"/>
      <c r="F11" s="360"/>
      <c r="G11" s="360"/>
      <c r="H11" s="360"/>
      <c r="I11" s="360"/>
      <c r="J11" s="360"/>
      <c r="K11" s="360"/>
      <c r="L11" s="360"/>
      <c r="M11" s="360"/>
      <c r="N11" s="360"/>
      <c r="O11" s="360"/>
      <c r="P11" s="11"/>
      <c r="Q11" s="11"/>
      <c r="R11" s="11"/>
      <c r="S11" s="11"/>
      <c r="T11" s="11"/>
      <c r="U11" s="11"/>
      <c r="V11" s="11"/>
      <c r="W11" s="11"/>
      <c r="X11" s="11"/>
      <c r="Y11" s="11"/>
      <c r="Z11" s="11"/>
    </row>
    <row r="12" spans="1:28" s="10" customFormat="1" ht="18.75" x14ac:dyDescent="0.2">
      <c r="A12" s="357" t="str">
        <f>'3.4. Паспорт надежность'!A11</f>
        <v>Н_280</v>
      </c>
      <c r="B12" s="357"/>
      <c r="C12" s="357"/>
      <c r="D12" s="357"/>
      <c r="E12" s="357"/>
      <c r="F12" s="357"/>
      <c r="G12" s="357"/>
      <c r="H12" s="357"/>
      <c r="I12" s="357"/>
      <c r="J12" s="357"/>
      <c r="K12" s="357"/>
      <c r="L12" s="357"/>
      <c r="M12" s="357"/>
      <c r="N12" s="357"/>
      <c r="O12" s="357"/>
      <c r="P12" s="11"/>
      <c r="Q12" s="11"/>
      <c r="R12" s="11"/>
      <c r="S12" s="11"/>
      <c r="T12" s="11"/>
      <c r="U12" s="11"/>
      <c r="V12" s="11"/>
      <c r="W12" s="11"/>
      <c r="X12" s="11"/>
      <c r="Y12" s="11"/>
      <c r="Z12" s="11"/>
    </row>
    <row r="13" spans="1:28" s="10" customFormat="1" ht="18.75" x14ac:dyDescent="0.2">
      <c r="A13" s="355" t="s">
        <v>5</v>
      </c>
      <c r="B13" s="355"/>
      <c r="C13" s="355"/>
      <c r="D13" s="355"/>
      <c r="E13" s="355"/>
      <c r="F13" s="355"/>
      <c r="G13" s="355"/>
      <c r="H13" s="355"/>
      <c r="I13" s="355"/>
      <c r="J13" s="355"/>
      <c r="K13" s="355"/>
      <c r="L13" s="355"/>
      <c r="M13" s="355"/>
      <c r="N13" s="355"/>
      <c r="O13" s="355"/>
      <c r="P13" s="11"/>
      <c r="Q13" s="11"/>
      <c r="R13" s="11"/>
      <c r="S13" s="11"/>
      <c r="T13" s="11"/>
      <c r="U13" s="11"/>
      <c r="V13" s="11"/>
      <c r="W13" s="11"/>
      <c r="X13" s="11"/>
      <c r="Y13" s="11"/>
      <c r="Z13" s="11"/>
    </row>
    <row r="14" spans="1:28" s="7" customFormat="1" ht="15.75" customHeight="1" x14ac:dyDescent="0.2">
      <c r="A14" s="362"/>
      <c r="B14" s="362"/>
      <c r="C14" s="362"/>
      <c r="D14" s="362"/>
      <c r="E14" s="362"/>
      <c r="F14" s="362"/>
      <c r="G14" s="362"/>
      <c r="H14" s="362"/>
      <c r="I14" s="362"/>
      <c r="J14" s="362"/>
      <c r="K14" s="362"/>
      <c r="L14" s="362"/>
      <c r="M14" s="362"/>
      <c r="N14" s="362"/>
      <c r="O14" s="362"/>
      <c r="P14" s="8"/>
      <c r="Q14" s="8"/>
      <c r="R14" s="8"/>
      <c r="S14" s="8"/>
      <c r="T14" s="8"/>
      <c r="U14" s="8"/>
      <c r="V14" s="8"/>
      <c r="W14" s="8"/>
      <c r="X14" s="8"/>
      <c r="Y14" s="8"/>
      <c r="Z14" s="8"/>
    </row>
    <row r="15" spans="1:28" s="2" customFormat="1" ht="46.5" customHeight="1" x14ac:dyDescent="0.2">
      <c r="A15" s="357" t="str">
        <f>'3.4. Паспорт надежность'!A14</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357"/>
      <c r="D15" s="357"/>
      <c r="E15" s="357"/>
      <c r="F15" s="357"/>
      <c r="G15" s="357"/>
      <c r="H15" s="357"/>
      <c r="I15" s="357"/>
      <c r="J15" s="357"/>
      <c r="K15" s="357"/>
      <c r="L15" s="357"/>
      <c r="M15" s="357"/>
      <c r="N15" s="357"/>
      <c r="O15" s="357"/>
      <c r="P15" s="6"/>
      <c r="Q15" s="6"/>
      <c r="R15" s="6"/>
      <c r="S15" s="6"/>
      <c r="T15" s="6"/>
      <c r="U15" s="6"/>
      <c r="V15" s="6"/>
      <c r="W15" s="6"/>
      <c r="X15" s="6"/>
      <c r="Y15" s="6"/>
      <c r="Z15" s="6"/>
    </row>
    <row r="16" spans="1:28" s="2" customFormat="1" ht="15" customHeight="1" x14ac:dyDescent="0.2">
      <c r="A16" s="348" t="s">
        <v>4</v>
      </c>
      <c r="B16" s="348"/>
      <c r="C16" s="348"/>
      <c r="D16" s="348"/>
      <c r="E16" s="348"/>
      <c r="F16" s="348"/>
      <c r="G16" s="348"/>
      <c r="H16" s="348"/>
      <c r="I16" s="348"/>
      <c r="J16" s="348"/>
      <c r="K16" s="348"/>
      <c r="L16" s="348"/>
      <c r="M16" s="348"/>
      <c r="N16" s="348"/>
      <c r="O16" s="348"/>
      <c r="P16" s="4"/>
      <c r="Q16" s="4"/>
      <c r="R16" s="4"/>
      <c r="S16" s="4"/>
      <c r="T16" s="4"/>
      <c r="U16" s="4"/>
      <c r="V16" s="4"/>
      <c r="W16" s="4"/>
      <c r="X16" s="4"/>
      <c r="Y16" s="4"/>
      <c r="Z16" s="4"/>
    </row>
    <row r="17" spans="1:26" s="2" customFormat="1" ht="15" customHeight="1" x14ac:dyDescent="0.2">
      <c r="A17" s="358"/>
      <c r="B17" s="358"/>
      <c r="C17" s="358"/>
      <c r="D17" s="358"/>
      <c r="E17" s="358"/>
      <c r="F17" s="358"/>
      <c r="G17" s="358"/>
      <c r="H17" s="358"/>
      <c r="I17" s="358"/>
      <c r="J17" s="358"/>
      <c r="K17" s="358"/>
      <c r="L17" s="358"/>
      <c r="M17" s="358"/>
      <c r="N17" s="358"/>
      <c r="O17" s="358"/>
      <c r="P17" s="3"/>
      <c r="Q17" s="3"/>
      <c r="R17" s="3"/>
      <c r="S17" s="3"/>
      <c r="T17" s="3"/>
      <c r="U17" s="3"/>
      <c r="V17" s="3"/>
      <c r="W17" s="3"/>
    </row>
    <row r="18" spans="1:26" s="2" customFormat="1" ht="91.5" customHeight="1" x14ac:dyDescent="0.2">
      <c r="A18" s="405" t="s">
        <v>364</v>
      </c>
      <c r="B18" s="405"/>
      <c r="C18" s="405"/>
      <c r="D18" s="405"/>
      <c r="E18" s="405"/>
      <c r="F18" s="405"/>
      <c r="G18" s="405"/>
      <c r="H18" s="405"/>
      <c r="I18" s="405"/>
      <c r="J18" s="405"/>
      <c r="K18" s="405"/>
      <c r="L18" s="405"/>
      <c r="M18" s="405"/>
      <c r="N18" s="405"/>
      <c r="O18" s="405"/>
      <c r="P18" s="5"/>
      <c r="Q18" s="5"/>
      <c r="R18" s="5"/>
      <c r="S18" s="5"/>
      <c r="T18" s="5"/>
      <c r="U18" s="5"/>
      <c r="V18" s="5"/>
      <c r="W18" s="5"/>
      <c r="X18" s="5"/>
      <c r="Y18" s="5"/>
      <c r="Z18" s="5"/>
    </row>
    <row r="19" spans="1:26" s="2" customFormat="1" ht="78" customHeight="1" x14ac:dyDescent="0.2">
      <c r="A19" s="364" t="s">
        <v>3</v>
      </c>
      <c r="B19" s="364" t="s">
        <v>82</v>
      </c>
      <c r="C19" s="364" t="s">
        <v>81</v>
      </c>
      <c r="D19" s="364" t="s">
        <v>73</v>
      </c>
      <c r="E19" s="407" t="s">
        <v>80</v>
      </c>
      <c r="F19" s="408"/>
      <c r="G19" s="408"/>
      <c r="H19" s="408"/>
      <c r="I19" s="409"/>
      <c r="J19" s="364" t="s">
        <v>79</v>
      </c>
      <c r="K19" s="364"/>
      <c r="L19" s="364"/>
      <c r="M19" s="364"/>
      <c r="N19" s="364"/>
      <c r="O19" s="364"/>
      <c r="P19" s="3"/>
      <c r="Q19" s="3"/>
      <c r="R19" s="3"/>
      <c r="S19" s="3"/>
      <c r="T19" s="3"/>
      <c r="U19" s="3"/>
      <c r="V19" s="3"/>
      <c r="W19" s="3"/>
    </row>
    <row r="20" spans="1:26" s="2" customFormat="1" ht="51" customHeight="1" x14ac:dyDescent="0.2">
      <c r="A20" s="364"/>
      <c r="B20" s="364"/>
      <c r="C20" s="364"/>
      <c r="D20" s="364"/>
      <c r="E20" s="39" t="s">
        <v>78</v>
      </c>
      <c r="F20" s="39" t="s">
        <v>77</v>
      </c>
      <c r="G20" s="39" t="s">
        <v>76</v>
      </c>
      <c r="H20" s="39" t="s">
        <v>75</v>
      </c>
      <c r="I20" s="39" t="s">
        <v>74</v>
      </c>
      <c r="J20" s="39">
        <v>2016</v>
      </c>
      <c r="K20" s="39">
        <v>2017</v>
      </c>
      <c r="L20" s="179">
        <v>2018</v>
      </c>
      <c r="M20" s="179">
        <v>2019</v>
      </c>
      <c r="N20" s="179">
        <v>2020</v>
      </c>
      <c r="O20" s="179">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190" customFormat="1" ht="33" customHeight="1" x14ac:dyDescent="0.2">
      <c r="A22" s="188" t="s">
        <v>62</v>
      </c>
      <c r="B22" s="181">
        <v>2017</v>
      </c>
      <c r="C22" s="182" t="s">
        <v>273</v>
      </c>
      <c r="D22" s="182" t="s">
        <v>273</v>
      </c>
      <c r="E22" s="182" t="s">
        <v>273</v>
      </c>
      <c r="F22" s="182" t="s">
        <v>273</v>
      </c>
      <c r="G22" s="182" t="s">
        <v>273</v>
      </c>
      <c r="H22" s="182" t="s">
        <v>273</v>
      </c>
      <c r="I22" s="182" t="s">
        <v>273</v>
      </c>
      <c r="J22" s="182" t="s">
        <v>273</v>
      </c>
      <c r="K22" s="182" t="s">
        <v>273</v>
      </c>
      <c r="L22" s="182" t="s">
        <v>273</v>
      </c>
      <c r="M22" s="182" t="s">
        <v>273</v>
      </c>
      <c r="N22" s="182" t="s">
        <v>273</v>
      </c>
      <c r="O22" s="182" t="s">
        <v>273</v>
      </c>
      <c r="P22" s="26"/>
      <c r="Q22" s="26"/>
      <c r="R22" s="26"/>
      <c r="S22" s="26"/>
      <c r="T22" s="26"/>
      <c r="U22" s="26"/>
      <c r="V22" s="189"/>
      <c r="W22" s="189"/>
      <c r="X22" s="189"/>
      <c r="Y22" s="189"/>
      <c r="Z22" s="189"/>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59"/>
  <sheetViews>
    <sheetView view="pageBreakPreview" zoomScale="60" zoomScaleNormal="100" workbookViewId="0">
      <selection sqref="A1:XFD2"/>
    </sheetView>
  </sheetViews>
  <sheetFormatPr defaultColWidth="9.140625" defaultRowHeight="15.75" x14ac:dyDescent="0.2"/>
  <cols>
    <col min="1" max="1" width="61.7109375" style="130" customWidth="1"/>
    <col min="2" max="2" width="18.5703125" style="130" customWidth="1"/>
    <col min="3" max="9" width="16.85546875" style="130" customWidth="1"/>
    <col min="10" max="10" width="18.7109375" style="130" customWidth="1"/>
    <col min="11" max="13" width="16.85546875" style="130" customWidth="1"/>
    <col min="14" max="14" width="16.85546875" style="259" customWidth="1"/>
    <col min="15" max="28" width="16.85546875" style="130" customWidth="1"/>
    <col min="29" max="29" width="16.7109375" style="130" customWidth="1"/>
    <col min="30" max="256" width="9.140625" style="131"/>
    <col min="257" max="257" width="61.7109375" style="131" customWidth="1"/>
    <col min="258" max="258" width="18.5703125" style="131" customWidth="1"/>
    <col min="259" max="265" width="16.85546875" style="131" customWidth="1"/>
    <col min="266" max="266" width="18.7109375" style="131" customWidth="1"/>
    <col min="267" max="284" width="16.85546875" style="131" customWidth="1"/>
    <col min="285" max="285" width="16.7109375" style="131" customWidth="1"/>
    <col min="286" max="512" width="9.140625" style="131"/>
    <col min="513" max="513" width="61.7109375" style="131" customWidth="1"/>
    <col min="514" max="514" width="18.5703125" style="131" customWidth="1"/>
    <col min="515" max="521" width="16.85546875" style="131" customWidth="1"/>
    <col min="522" max="522" width="18.7109375" style="131" customWidth="1"/>
    <col min="523" max="540" width="16.85546875" style="131" customWidth="1"/>
    <col min="541" max="541" width="16.7109375" style="131" customWidth="1"/>
    <col min="542" max="768" width="9.140625" style="131"/>
    <col min="769" max="769" width="61.7109375" style="131" customWidth="1"/>
    <col min="770" max="770" width="18.5703125" style="131" customWidth="1"/>
    <col min="771" max="777" width="16.85546875" style="131" customWidth="1"/>
    <col min="778" max="778" width="18.7109375" style="131" customWidth="1"/>
    <col min="779" max="796" width="16.85546875" style="131" customWidth="1"/>
    <col min="797" max="797" width="16.7109375" style="131" customWidth="1"/>
    <col min="798" max="1024" width="9.140625" style="131"/>
    <col min="1025" max="1025" width="61.7109375" style="131" customWidth="1"/>
    <col min="1026" max="1026" width="18.5703125" style="131" customWidth="1"/>
    <col min="1027" max="1033" width="16.85546875" style="131" customWidth="1"/>
    <col min="1034" max="1034" width="18.7109375" style="131" customWidth="1"/>
    <col min="1035" max="1052" width="16.85546875" style="131" customWidth="1"/>
    <col min="1053" max="1053" width="16.7109375" style="131" customWidth="1"/>
    <col min="1054" max="1280" width="9.140625" style="131"/>
    <col min="1281" max="1281" width="61.7109375" style="131" customWidth="1"/>
    <col min="1282" max="1282" width="18.5703125" style="131" customWidth="1"/>
    <col min="1283" max="1289" width="16.85546875" style="131" customWidth="1"/>
    <col min="1290" max="1290" width="18.7109375" style="131" customWidth="1"/>
    <col min="1291" max="1308" width="16.85546875" style="131" customWidth="1"/>
    <col min="1309" max="1309" width="16.7109375" style="131" customWidth="1"/>
    <col min="1310" max="1536" width="9.140625" style="131"/>
    <col min="1537" max="1537" width="61.7109375" style="131" customWidth="1"/>
    <col min="1538" max="1538" width="18.5703125" style="131" customWidth="1"/>
    <col min="1539" max="1545" width="16.85546875" style="131" customWidth="1"/>
    <col min="1546" max="1546" width="18.7109375" style="131" customWidth="1"/>
    <col min="1547" max="1564" width="16.85546875" style="131" customWidth="1"/>
    <col min="1565" max="1565" width="16.7109375" style="131" customWidth="1"/>
    <col min="1566" max="1792" width="9.140625" style="131"/>
    <col min="1793" max="1793" width="61.7109375" style="131" customWidth="1"/>
    <col min="1794" max="1794" width="18.5703125" style="131" customWidth="1"/>
    <col min="1795" max="1801" width="16.85546875" style="131" customWidth="1"/>
    <col min="1802" max="1802" width="18.7109375" style="131" customWidth="1"/>
    <col min="1803" max="1820" width="16.85546875" style="131" customWidth="1"/>
    <col min="1821" max="1821" width="16.7109375" style="131" customWidth="1"/>
    <col min="1822" max="2048" width="9.140625" style="131"/>
    <col min="2049" max="2049" width="61.7109375" style="131" customWidth="1"/>
    <col min="2050" max="2050" width="18.5703125" style="131" customWidth="1"/>
    <col min="2051" max="2057" width="16.85546875" style="131" customWidth="1"/>
    <col min="2058" max="2058" width="18.7109375" style="131" customWidth="1"/>
    <col min="2059" max="2076" width="16.85546875" style="131" customWidth="1"/>
    <col min="2077" max="2077" width="16.7109375" style="131" customWidth="1"/>
    <col min="2078" max="2304" width="9.140625" style="131"/>
    <col min="2305" max="2305" width="61.7109375" style="131" customWidth="1"/>
    <col min="2306" max="2306" width="18.5703125" style="131" customWidth="1"/>
    <col min="2307" max="2313" width="16.85546875" style="131" customWidth="1"/>
    <col min="2314" max="2314" width="18.7109375" style="131" customWidth="1"/>
    <col min="2315" max="2332" width="16.85546875" style="131" customWidth="1"/>
    <col min="2333" max="2333" width="16.7109375" style="131" customWidth="1"/>
    <col min="2334" max="2560" width="9.140625" style="131"/>
    <col min="2561" max="2561" width="61.7109375" style="131" customWidth="1"/>
    <col min="2562" max="2562" width="18.5703125" style="131" customWidth="1"/>
    <col min="2563" max="2569" width="16.85546875" style="131" customWidth="1"/>
    <col min="2570" max="2570" width="18.7109375" style="131" customWidth="1"/>
    <col min="2571" max="2588" width="16.85546875" style="131" customWidth="1"/>
    <col min="2589" max="2589" width="16.7109375" style="131" customWidth="1"/>
    <col min="2590" max="2816" width="9.140625" style="131"/>
    <col min="2817" max="2817" width="61.7109375" style="131" customWidth="1"/>
    <col min="2818" max="2818" width="18.5703125" style="131" customWidth="1"/>
    <col min="2819" max="2825" width="16.85546875" style="131" customWidth="1"/>
    <col min="2826" max="2826" width="18.7109375" style="131" customWidth="1"/>
    <col min="2827" max="2844" width="16.85546875" style="131" customWidth="1"/>
    <col min="2845" max="2845" width="16.7109375" style="131" customWidth="1"/>
    <col min="2846" max="3072" width="9.140625" style="131"/>
    <col min="3073" max="3073" width="61.7109375" style="131" customWidth="1"/>
    <col min="3074" max="3074" width="18.5703125" style="131" customWidth="1"/>
    <col min="3075" max="3081" width="16.85546875" style="131" customWidth="1"/>
    <col min="3082" max="3082" width="18.7109375" style="131" customWidth="1"/>
    <col min="3083" max="3100" width="16.85546875" style="131" customWidth="1"/>
    <col min="3101" max="3101" width="16.7109375" style="131" customWidth="1"/>
    <col min="3102" max="3328" width="9.140625" style="131"/>
    <col min="3329" max="3329" width="61.7109375" style="131" customWidth="1"/>
    <col min="3330" max="3330" width="18.5703125" style="131" customWidth="1"/>
    <col min="3331" max="3337" width="16.85546875" style="131" customWidth="1"/>
    <col min="3338" max="3338" width="18.7109375" style="131" customWidth="1"/>
    <col min="3339" max="3356" width="16.85546875" style="131" customWidth="1"/>
    <col min="3357" max="3357" width="16.7109375" style="131" customWidth="1"/>
    <col min="3358" max="3584" width="9.140625" style="131"/>
    <col min="3585" max="3585" width="61.7109375" style="131" customWidth="1"/>
    <col min="3586" max="3586" width="18.5703125" style="131" customWidth="1"/>
    <col min="3587" max="3593" width="16.85546875" style="131" customWidth="1"/>
    <col min="3594" max="3594" width="18.7109375" style="131" customWidth="1"/>
    <col min="3595" max="3612" width="16.85546875" style="131" customWidth="1"/>
    <col min="3613" max="3613" width="16.7109375" style="131" customWidth="1"/>
    <col min="3614" max="3840" width="9.140625" style="131"/>
    <col min="3841" max="3841" width="61.7109375" style="131" customWidth="1"/>
    <col min="3842" max="3842" width="18.5703125" style="131" customWidth="1"/>
    <col min="3843" max="3849" width="16.85546875" style="131" customWidth="1"/>
    <col min="3850" max="3850" width="18.7109375" style="131" customWidth="1"/>
    <col min="3851" max="3868" width="16.85546875" style="131" customWidth="1"/>
    <col min="3869" max="3869" width="16.7109375" style="131" customWidth="1"/>
    <col min="3870" max="4096" width="9.140625" style="131"/>
    <col min="4097" max="4097" width="61.7109375" style="131" customWidth="1"/>
    <col min="4098" max="4098" width="18.5703125" style="131" customWidth="1"/>
    <col min="4099" max="4105" width="16.85546875" style="131" customWidth="1"/>
    <col min="4106" max="4106" width="18.7109375" style="131" customWidth="1"/>
    <col min="4107" max="4124" width="16.85546875" style="131" customWidth="1"/>
    <col min="4125" max="4125" width="16.7109375" style="131" customWidth="1"/>
    <col min="4126" max="4352" width="9.140625" style="131"/>
    <col min="4353" max="4353" width="61.7109375" style="131" customWidth="1"/>
    <col min="4354" max="4354" width="18.5703125" style="131" customWidth="1"/>
    <col min="4355" max="4361" width="16.85546875" style="131" customWidth="1"/>
    <col min="4362" max="4362" width="18.7109375" style="131" customWidth="1"/>
    <col min="4363" max="4380" width="16.85546875" style="131" customWidth="1"/>
    <col min="4381" max="4381" width="16.7109375" style="131" customWidth="1"/>
    <col min="4382" max="4608" width="9.140625" style="131"/>
    <col min="4609" max="4609" width="61.7109375" style="131" customWidth="1"/>
    <col min="4610" max="4610" width="18.5703125" style="131" customWidth="1"/>
    <col min="4611" max="4617" width="16.85546875" style="131" customWidth="1"/>
    <col min="4618" max="4618" width="18.7109375" style="131" customWidth="1"/>
    <col min="4619" max="4636" width="16.85546875" style="131" customWidth="1"/>
    <col min="4637" max="4637" width="16.7109375" style="131" customWidth="1"/>
    <col min="4638" max="4864" width="9.140625" style="131"/>
    <col min="4865" max="4865" width="61.7109375" style="131" customWidth="1"/>
    <col min="4866" max="4866" width="18.5703125" style="131" customWidth="1"/>
    <col min="4867" max="4873" width="16.85546875" style="131" customWidth="1"/>
    <col min="4874" max="4874" width="18.7109375" style="131" customWidth="1"/>
    <col min="4875" max="4892" width="16.85546875" style="131" customWidth="1"/>
    <col min="4893" max="4893" width="16.7109375" style="131" customWidth="1"/>
    <col min="4894" max="5120" width="9.140625" style="131"/>
    <col min="5121" max="5121" width="61.7109375" style="131" customWidth="1"/>
    <col min="5122" max="5122" width="18.5703125" style="131" customWidth="1"/>
    <col min="5123" max="5129" width="16.85546875" style="131" customWidth="1"/>
    <col min="5130" max="5130" width="18.7109375" style="131" customWidth="1"/>
    <col min="5131" max="5148" width="16.85546875" style="131" customWidth="1"/>
    <col min="5149" max="5149" width="16.7109375" style="131" customWidth="1"/>
    <col min="5150" max="5376" width="9.140625" style="131"/>
    <col min="5377" max="5377" width="61.7109375" style="131" customWidth="1"/>
    <col min="5378" max="5378" width="18.5703125" style="131" customWidth="1"/>
    <col min="5379" max="5385" width="16.85546875" style="131" customWidth="1"/>
    <col min="5386" max="5386" width="18.7109375" style="131" customWidth="1"/>
    <col min="5387" max="5404" width="16.85546875" style="131" customWidth="1"/>
    <col min="5405" max="5405" width="16.7109375" style="131" customWidth="1"/>
    <col min="5406" max="5632" width="9.140625" style="131"/>
    <col min="5633" max="5633" width="61.7109375" style="131" customWidth="1"/>
    <col min="5634" max="5634" width="18.5703125" style="131" customWidth="1"/>
    <col min="5635" max="5641" width="16.85546875" style="131" customWidth="1"/>
    <col min="5642" max="5642" width="18.7109375" style="131" customWidth="1"/>
    <col min="5643" max="5660" width="16.85546875" style="131" customWidth="1"/>
    <col min="5661" max="5661" width="16.7109375" style="131" customWidth="1"/>
    <col min="5662" max="5888" width="9.140625" style="131"/>
    <col min="5889" max="5889" width="61.7109375" style="131" customWidth="1"/>
    <col min="5890" max="5890" width="18.5703125" style="131" customWidth="1"/>
    <col min="5891" max="5897" width="16.85546875" style="131" customWidth="1"/>
    <col min="5898" max="5898" width="18.7109375" style="131" customWidth="1"/>
    <col min="5899" max="5916" width="16.85546875" style="131" customWidth="1"/>
    <col min="5917" max="5917" width="16.7109375" style="131" customWidth="1"/>
    <col min="5918" max="6144" width="9.140625" style="131"/>
    <col min="6145" max="6145" width="61.7109375" style="131" customWidth="1"/>
    <col min="6146" max="6146" width="18.5703125" style="131" customWidth="1"/>
    <col min="6147" max="6153" width="16.85546875" style="131" customWidth="1"/>
    <col min="6154" max="6154" width="18.7109375" style="131" customWidth="1"/>
    <col min="6155" max="6172" width="16.85546875" style="131" customWidth="1"/>
    <col min="6173" max="6173" width="16.7109375" style="131" customWidth="1"/>
    <col min="6174" max="6400" width="9.140625" style="131"/>
    <col min="6401" max="6401" width="61.7109375" style="131" customWidth="1"/>
    <col min="6402" max="6402" width="18.5703125" style="131" customWidth="1"/>
    <col min="6403" max="6409" width="16.85546875" style="131" customWidth="1"/>
    <col min="6410" max="6410" width="18.7109375" style="131" customWidth="1"/>
    <col min="6411" max="6428" width="16.85546875" style="131" customWidth="1"/>
    <col min="6429" max="6429" width="16.7109375" style="131" customWidth="1"/>
    <col min="6430" max="6656" width="9.140625" style="131"/>
    <col min="6657" max="6657" width="61.7109375" style="131" customWidth="1"/>
    <col min="6658" max="6658" width="18.5703125" style="131" customWidth="1"/>
    <col min="6659" max="6665" width="16.85546875" style="131" customWidth="1"/>
    <col min="6666" max="6666" width="18.7109375" style="131" customWidth="1"/>
    <col min="6667" max="6684" width="16.85546875" style="131" customWidth="1"/>
    <col min="6685" max="6685" width="16.7109375" style="131" customWidth="1"/>
    <col min="6686" max="6912" width="9.140625" style="131"/>
    <col min="6913" max="6913" width="61.7109375" style="131" customWidth="1"/>
    <col min="6914" max="6914" width="18.5703125" style="131" customWidth="1"/>
    <col min="6915" max="6921" width="16.85546875" style="131" customWidth="1"/>
    <col min="6922" max="6922" width="18.7109375" style="131" customWidth="1"/>
    <col min="6923" max="6940" width="16.85546875" style="131" customWidth="1"/>
    <col min="6941" max="6941" width="16.7109375" style="131" customWidth="1"/>
    <col min="6942" max="7168" width="9.140625" style="131"/>
    <col min="7169" max="7169" width="61.7109375" style="131" customWidth="1"/>
    <col min="7170" max="7170" width="18.5703125" style="131" customWidth="1"/>
    <col min="7171" max="7177" width="16.85546875" style="131" customWidth="1"/>
    <col min="7178" max="7178" width="18.7109375" style="131" customWidth="1"/>
    <col min="7179" max="7196" width="16.85546875" style="131" customWidth="1"/>
    <col min="7197" max="7197" width="16.7109375" style="131" customWidth="1"/>
    <col min="7198" max="7424" width="9.140625" style="131"/>
    <col min="7425" max="7425" width="61.7109375" style="131" customWidth="1"/>
    <col min="7426" max="7426" width="18.5703125" style="131" customWidth="1"/>
    <col min="7427" max="7433" width="16.85546875" style="131" customWidth="1"/>
    <col min="7434" max="7434" width="18.7109375" style="131" customWidth="1"/>
    <col min="7435" max="7452" width="16.85546875" style="131" customWidth="1"/>
    <col min="7453" max="7453" width="16.7109375" style="131" customWidth="1"/>
    <col min="7454" max="7680" width="9.140625" style="131"/>
    <col min="7681" max="7681" width="61.7109375" style="131" customWidth="1"/>
    <col min="7682" max="7682" width="18.5703125" style="131" customWidth="1"/>
    <col min="7683" max="7689" width="16.85546875" style="131" customWidth="1"/>
    <col min="7690" max="7690" width="18.7109375" style="131" customWidth="1"/>
    <col min="7691" max="7708" width="16.85546875" style="131" customWidth="1"/>
    <col min="7709" max="7709" width="16.7109375" style="131" customWidth="1"/>
    <col min="7710" max="7936" width="9.140625" style="131"/>
    <col min="7937" max="7937" width="61.7109375" style="131" customWidth="1"/>
    <col min="7938" max="7938" width="18.5703125" style="131" customWidth="1"/>
    <col min="7939" max="7945" width="16.85546875" style="131" customWidth="1"/>
    <col min="7946" max="7946" width="18.7109375" style="131" customWidth="1"/>
    <col min="7947" max="7964" width="16.85546875" style="131" customWidth="1"/>
    <col min="7965" max="7965" width="16.7109375" style="131" customWidth="1"/>
    <col min="7966" max="8192" width="9.140625" style="131"/>
    <col min="8193" max="8193" width="61.7109375" style="131" customWidth="1"/>
    <col min="8194" max="8194" width="18.5703125" style="131" customWidth="1"/>
    <col min="8195" max="8201" width="16.85546875" style="131" customWidth="1"/>
    <col min="8202" max="8202" width="18.7109375" style="131" customWidth="1"/>
    <col min="8203" max="8220" width="16.85546875" style="131" customWidth="1"/>
    <col min="8221" max="8221" width="16.7109375" style="131" customWidth="1"/>
    <col min="8222" max="8448" width="9.140625" style="131"/>
    <col min="8449" max="8449" width="61.7109375" style="131" customWidth="1"/>
    <col min="8450" max="8450" width="18.5703125" style="131" customWidth="1"/>
    <col min="8451" max="8457" width="16.85546875" style="131" customWidth="1"/>
    <col min="8458" max="8458" width="18.7109375" style="131" customWidth="1"/>
    <col min="8459" max="8476" width="16.85546875" style="131" customWidth="1"/>
    <col min="8477" max="8477" width="16.7109375" style="131" customWidth="1"/>
    <col min="8478" max="8704" width="9.140625" style="131"/>
    <col min="8705" max="8705" width="61.7109375" style="131" customWidth="1"/>
    <col min="8706" max="8706" width="18.5703125" style="131" customWidth="1"/>
    <col min="8707" max="8713" width="16.85546875" style="131" customWidth="1"/>
    <col min="8714" max="8714" width="18.7109375" style="131" customWidth="1"/>
    <col min="8715" max="8732" width="16.85546875" style="131" customWidth="1"/>
    <col min="8733" max="8733" width="16.7109375" style="131" customWidth="1"/>
    <col min="8734" max="8960" width="9.140625" style="131"/>
    <col min="8961" max="8961" width="61.7109375" style="131" customWidth="1"/>
    <col min="8962" max="8962" width="18.5703125" style="131" customWidth="1"/>
    <col min="8963" max="8969" width="16.85546875" style="131" customWidth="1"/>
    <col min="8970" max="8970" width="18.7109375" style="131" customWidth="1"/>
    <col min="8971" max="8988" width="16.85546875" style="131" customWidth="1"/>
    <col min="8989" max="8989" width="16.7109375" style="131" customWidth="1"/>
    <col min="8990" max="9216" width="9.140625" style="131"/>
    <col min="9217" max="9217" width="61.7109375" style="131" customWidth="1"/>
    <col min="9218" max="9218" width="18.5703125" style="131" customWidth="1"/>
    <col min="9219" max="9225" width="16.85546875" style="131" customWidth="1"/>
    <col min="9226" max="9226" width="18.7109375" style="131" customWidth="1"/>
    <col min="9227" max="9244" width="16.85546875" style="131" customWidth="1"/>
    <col min="9245" max="9245" width="16.7109375" style="131" customWidth="1"/>
    <col min="9246" max="9472" width="9.140625" style="131"/>
    <col min="9473" max="9473" width="61.7109375" style="131" customWidth="1"/>
    <col min="9474" max="9474" width="18.5703125" style="131" customWidth="1"/>
    <col min="9475" max="9481" width="16.85546875" style="131" customWidth="1"/>
    <col min="9482" max="9482" width="18.7109375" style="131" customWidth="1"/>
    <col min="9483" max="9500" width="16.85546875" style="131" customWidth="1"/>
    <col min="9501" max="9501" width="16.7109375" style="131" customWidth="1"/>
    <col min="9502" max="9728" width="9.140625" style="131"/>
    <col min="9729" max="9729" width="61.7109375" style="131" customWidth="1"/>
    <col min="9730" max="9730" width="18.5703125" style="131" customWidth="1"/>
    <col min="9731" max="9737" width="16.85546875" style="131" customWidth="1"/>
    <col min="9738" max="9738" width="18.7109375" style="131" customWidth="1"/>
    <col min="9739" max="9756" width="16.85546875" style="131" customWidth="1"/>
    <col min="9757" max="9757" width="16.7109375" style="131" customWidth="1"/>
    <col min="9758" max="9984" width="9.140625" style="131"/>
    <col min="9985" max="9985" width="61.7109375" style="131" customWidth="1"/>
    <col min="9986" max="9986" width="18.5703125" style="131" customWidth="1"/>
    <col min="9987" max="9993" width="16.85546875" style="131" customWidth="1"/>
    <col min="9994" max="9994" width="18.7109375" style="131" customWidth="1"/>
    <col min="9995" max="10012" width="16.85546875" style="131" customWidth="1"/>
    <col min="10013" max="10013" width="16.7109375" style="131" customWidth="1"/>
    <col min="10014" max="10240" width="9.140625" style="131"/>
    <col min="10241" max="10241" width="61.7109375" style="131" customWidth="1"/>
    <col min="10242" max="10242" width="18.5703125" style="131" customWidth="1"/>
    <col min="10243" max="10249" width="16.85546875" style="131" customWidth="1"/>
    <col min="10250" max="10250" width="18.7109375" style="131" customWidth="1"/>
    <col min="10251" max="10268" width="16.85546875" style="131" customWidth="1"/>
    <col min="10269" max="10269" width="16.7109375" style="131" customWidth="1"/>
    <col min="10270" max="10496" width="9.140625" style="131"/>
    <col min="10497" max="10497" width="61.7109375" style="131" customWidth="1"/>
    <col min="10498" max="10498" width="18.5703125" style="131" customWidth="1"/>
    <col min="10499" max="10505" width="16.85546875" style="131" customWidth="1"/>
    <col min="10506" max="10506" width="18.7109375" style="131" customWidth="1"/>
    <col min="10507" max="10524" width="16.85546875" style="131" customWidth="1"/>
    <col min="10525" max="10525" width="16.7109375" style="131" customWidth="1"/>
    <col min="10526" max="10752" width="9.140625" style="131"/>
    <col min="10753" max="10753" width="61.7109375" style="131" customWidth="1"/>
    <col min="10754" max="10754" width="18.5703125" style="131" customWidth="1"/>
    <col min="10755" max="10761" width="16.85546875" style="131" customWidth="1"/>
    <col min="10762" max="10762" width="18.7109375" style="131" customWidth="1"/>
    <col min="10763" max="10780" width="16.85546875" style="131" customWidth="1"/>
    <col min="10781" max="10781" width="16.7109375" style="131" customWidth="1"/>
    <col min="10782" max="11008" width="9.140625" style="131"/>
    <col min="11009" max="11009" width="61.7109375" style="131" customWidth="1"/>
    <col min="11010" max="11010" width="18.5703125" style="131" customWidth="1"/>
    <col min="11011" max="11017" width="16.85546875" style="131" customWidth="1"/>
    <col min="11018" max="11018" width="18.7109375" style="131" customWidth="1"/>
    <col min="11019" max="11036" width="16.85546875" style="131" customWidth="1"/>
    <col min="11037" max="11037" width="16.7109375" style="131" customWidth="1"/>
    <col min="11038" max="11264" width="9.140625" style="131"/>
    <col min="11265" max="11265" width="61.7109375" style="131" customWidth="1"/>
    <col min="11266" max="11266" width="18.5703125" style="131" customWidth="1"/>
    <col min="11267" max="11273" width="16.85546875" style="131" customWidth="1"/>
    <col min="11274" max="11274" width="18.7109375" style="131" customWidth="1"/>
    <col min="11275" max="11292" width="16.85546875" style="131" customWidth="1"/>
    <col min="11293" max="11293" width="16.7109375" style="131" customWidth="1"/>
    <col min="11294" max="11520" width="9.140625" style="131"/>
    <col min="11521" max="11521" width="61.7109375" style="131" customWidth="1"/>
    <col min="11522" max="11522" width="18.5703125" style="131" customWidth="1"/>
    <col min="11523" max="11529" width="16.85546875" style="131" customWidth="1"/>
    <col min="11530" max="11530" width="18.7109375" style="131" customWidth="1"/>
    <col min="11531" max="11548" width="16.85546875" style="131" customWidth="1"/>
    <col min="11549" max="11549" width="16.7109375" style="131" customWidth="1"/>
    <col min="11550" max="11776" width="9.140625" style="131"/>
    <col min="11777" max="11777" width="61.7109375" style="131" customWidth="1"/>
    <col min="11778" max="11778" width="18.5703125" style="131" customWidth="1"/>
    <col min="11779" max="11785" width="16.85546875" style="131" customWidth="1"/>
    <col min="11786" max="11786" width="18.7109375" style="131" customWidth="1"/>
    <col min="11787" max="11804" width="16.85546875" style="131" customWidth="1"/>
    <col min="11805" max="11805" width="16.7109375" style="131" customWidth="1"/>
    <col min="11806" max="12032" width="9.140625" style="131"/>
    <col min="12033" max="12033" width="61.7109375" style="131" customWidth="1"/>
    <col min="12034" max="12034" width="18.5703125" style="131" customWidth="1"/>
    <col min="12035" max="12041" width="16.85546875" style="131" customWidth="1"/>
    <col min="12042" max="12042" width="18.7109375" style="131" customWidth="1"/>
    <col min="12043" max="12060" width="16.85546875" style="131" customWidth="1"/>
    <col min="12061" max="12061" width="16.7109375" style="131" customWidth="1"/>
    <col min="12062" max="12288" width="9.140625" style="131"/>
    <col min="12289" max="12289" width="61.7109375" style="131" customWidth="1"/>
    <col min="12290" max="12290" width="18.5703125" style="131" customWidth="1"/>
    <col min="12291" max="12297" width="16.85546875" style="131" customWidth="1"/>
    <col min="12298" max="12298" width="18.7109375" style="131" customWidth="1"/>
    <col min="12299" max="12316" width="16.85546875" style="131" customWidth="1"/>
    <col min="12317" max="12317" width="16.7109375" style="131" customWidth="1"/>
    <col min="12318" max="12544" width="9.140625" style="131"/>
    <col min="12545" max="12545" width="61.7109375" style="131" customWidth="1"/>
    <col min="12546" max="12546" width="18.5703125" style="131" customWidth="1"/>
    <col min="12547" max="12553" width="16.85546875" style="131" customWidth="1"/>
    <col min="12554" max="12554" width="18.7109375" style="131" customWidth="1"/>
    <col min="12555" max="12572" width="16.85546875" style="131" customWidth="1"/>
    <col min="12573" max="12573" width="16.7109375" style="131" customWidth="1"/>
    <col min="12574" max="12800" width="9.140625" style="131"/>
    <col min="12801" max="12801" width="61.7109375" style="131" customWidth="1"/>
    <col min="12802" max="12802" width="18.5703125" style="131" customWidth="1"/>
    <col min="12803" max="12809" width="16.85546875" style="131" customWidth="1"/>
    <col min="12810" max="12810" width="18.7109375" style="131" customWidth="1"/>
    <col min="12811" max="12828" width="16.85546875" style="131" customWidth="1"/>
    <col min="12829" max="12829" width="16.7109375" style="131" customWidth="1"/>
    <col min="12830" max="13056" width="9.140625" style="131"/>
    <col min="13057" max="13057" width="61.7109375" style="131" customWidth="1"/>
    <col min="13058" max="13058" width="18.5703125" style="131" customWidth="1"/>
    <col min="13059" max="13065" width="16.85546875" style="131" customWidth="1"/>
    <col min="13066" max="13066" width="18.7109375" style="131" customWidth="1"/>
    <col min="13067" max="13084" width="16.85546875" style="131" customWidth="1"/>
    <col min="13085" max="13085" width="16.7109375" style="131" customWidth="1"/>
    <col min="13086" max="13312" width="9.140625" style="131"/>
    <col min="13313" max="13313" width="61.7109375" style="131" customWidth="1"/>
    <col min="13314" max="13314" width="18.5703125" style="131" customWidth="1"/>
    <col min="13315" max="13321" width="16.85546875" style="131" customWidth="1"/>
    <col min="13322" max="13322" width="18.7109375" style="131" customWidth="1"/>
    <col min="13323" max="13340" width="16.85546875" style="131" customWidth="1"/>
    <col min="13341" max="13341" width="16.7109375" style="131" customWidth="1"/>
    <col min="13342" max="13568" width="9.140625" style="131"/>
    <col min="13569" max="13569" width="61.7109375" style="131" customWidth="1"/>
    <col min="13570" max="13570" width="18.5703125" style="131" customWidth="1"/>
    <col min="13571" max="13577" width="16.85546875" style="131" customWidth="1"/>
    <col min="13578" max="13578" width="18.7109375" style="131" customWidth="1"/>
    <col min="13579" max="13596" width="16.85546875" style="131" customWidth="1"/>
    <col min="13597" max="13597" width="16.7109375" style="131" customWidth="1"/>
    <col min="13598" max="13824" width="9.140625" style="131"/>
    <col min="13825" max="13825" width="61.7109375" style="131" customWidth="1"/>
    <col min="13826" max="13826" width="18.5703125" style="131" customWidth="1"/>
    <col min="13827" max="13833" width="16.85546875" style="131" customWidth="1"/>
    <col min="13834" max="13834" width="18.7109375" style="131" customWidth="1"/>
    <col min="13835" max="13852" width="16.85546875" style="131" customWidth="1"/>
    <col min="13853" max="13853" width="16.7109375" style="131" customWidth="1"/>
    <col min="13854" max="14080" width="9.140625" style="131"/>
    <col min="14081" max="14081" width="61.7109375" style="131" customWidth="1"/>
    <col min="14082" max="14082" width="18.5703125" style="131" customWidth="1"/>
    <col min="14083" max="14089" width="16.85546875" style="131" customWidth="1"/>
    <col min="14090" max="14090" width="18.7109375" style="131" customWidth="1"/>
    <col min="14091" max="14108" width="16.85546875" style="131" customWidth="1"/>
    <col min="14109" max="14109" width="16.7109375" style="131" customWidth="1"/>
    <col min="14110" max="14336" width="9.140625" style="131"/>
    <col min="14337" max="14337" width="61.7109375" style="131" customWidth="1"/>
    <col min="14338" max="14338" width="18.5703125" style="131" customWidth="1"/>
    <col min="14339" max="14345" width="16.85546875" style="131" customWidth="1"/>
    <col min="14346" max="14346" width="18.7109375" style="131" customWidth="1"/>
    <col min="14347" max="14364" width="16.85546875" style="131" customWidth="1"/>
    <col min="14365" max="14365" width="16.7109375" style="131" customWidth="1"/>
    <col min="14366" max="14592" width="9.140625" style="131"/>
    <col min="14593" max="14593" width="61.7109375" style="131" customWidth="1"/>
    <col min="14594" max="14594" width="18.5703125" style="131" customWidth="1"/>
    <col min="14595" max="14601" width="16.85546875" style="131" customWidth="1"/>
    <col min="14602" max="14602" width="18.7109375" style="131" customWidth="1"/>
    <col min="14603" max="14620" width="16.85546875" style="131" customWidth="1"/>
    <col min="14621" max="14621" width="16.7109375" style="131" customWidth="1"/>
    <col min="14622" max="14848" width="9.140625" style="131"/>
    <col min="14849" max="14849" width="61.7109375" style="131" customWidth="1"/>
    <col min="14850" max="14850" width="18.5703125" style="131" customWidth="1"/>
    <col min="14851" max="14857" width="16.85546875" style="131" customWidth="1"/>
    <col min="14858" max="14858" width="18.7109375" style="131" customWidth="1"/>
    <col min="14859" max="14876" width="16.85546875" style="131" customWidth="1"/>
    <col min="14877" max="14877" width="16.7109375" style="131" customWidth="1"/>
    <col min="14878" max="15104" width="9.140625" style="131"/>
    <col min="15105" max="15105" width="61.7109375" style="131" customWidth="1"/>
    <col min="15106" max="15106" width="18.5703125" style="131" customWidth="1"/>
    <col min="15107" max="15113" width="16.85546875" style="131" customWidth="1"/>
    <col min="15114" max="15114" width="18.7109375" style="131" customWidth="1"/>
    <col min="15115" max="15132" width="16.85546875" style="131" customWidth="1"/>
    <col min="15133" max="15133" width="16.7109375" style="131" customWidth="1"/>
    <col min="15134" max="15360" width="9.140625" style="131"/>
    <col min="15361" max="15361" width="61.7109375" style="131" customWidth="1"/>
    <col min="15362" max="15362" width="18.5703125" style="131" customWidth="1"/>
    <col min="15363" max="15369" width="16.85546875" style="131" customWidth="1"/>
    <col min="15370" max="15370" width="18.7109375" style="131" customWidth="1"/>
    <col min="15371" max="15388" width="16.85546875" style="131" customWidth="1"/>
    <col min="15389" max="15389" width="16.7109375" style="131" customWidth="1"/>
    <col min="15390" max="15616" width="9.140625" style="131"/>
    <col min="15617" max="15617" width="61.7109375" style="131" customWidth="1"/>
    <col min="15618" max="15618" width="18.5703125" style="131" customWidth="1"/>
    <col min="15619" max="15625" width="16.85546875" style="131" customWidth="1"/>
    <col min="15626" max="15626" width="18.7109375" style="131" customWidth="1"/>
    <col min="15627" max="15644" width="16.85546875" style="131" customWidth="1"/>
    <col min="15645" max="15645" width="16.7109375" style="131" customWidth="1"/>
    <col min="15646" max="15872" width="9.140625" style="131"/>
    <col min="15873" max="15873" width="61.7109375" style="131" customWidth="1"/>
    <col min="15874" max="15874" width="18.5703125" style="131" customWidth="1"/>
    <col min="15875" max="15881" width="16.85546875" style="131" customWidth="1"/>
    <col min="15882" max="15882" width="18.7109375" style="131" customWidth="1"/>
    <col min="15883" max="15900" width="16.85546875" style="131" customWidth="1"/>
    <col min="15901" max="15901" width="16.7109375" style="131" customWidth="1"/>
    <col min="15902" max="16128" width="9.140625" style="131"/>
    <col min="16129" max="16129" width="61.7109375" style="131" customWidth="1"/>
    <col min="16130" max="16130" width="18.5703125" style="131" customWidth="1"/>
    <col min="16131" max="16137" width="16.85546875" style="131" customWidth="1"/>
    <col min="16138" max="16138" width="18.7109375" style="131" customWidth="1"/>
    <col min="16139" max="16156" width="16.85546875" style="131" customWidth="1"/>
    <col min="16157" max="16157" width="16.7109375" style="131" customWidth="1"/>
    <col min="16158" max="16384" width="9.140625" style="131"/>
  </cols>
  <sheetData>
    <row r="1" spans="1:48" ht="18.75" x14ac:dyDescent="0.2">
      <c r="A1" s="16"/>
      <c r="B1" s="10"/>
      <c r="C1" s="10"/>
      <c r="D1" s="10"/>
      <c r="E1" s="10"/>
      <c r="F1" s="10"/>
      <c r="G1" s="10"/>
      <c r="H1" s="10"/>
      <c r="I1" s="14"/>
      <c r="J1" s="14"/>
      <c r="K1" s="36"/>
      <c r="L1" s="10"/>
      <c r="M1" s="10"/>
      <c r="N1" s="10"/>
      <c r="O1" s="10"/>
      <c r="P1" s="36" t="s">
        <v>66</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S1" s="144"/>
      <c r="AT1" s="144"/>
      <c r="AU1" s="157"/>
      <c r="AV1" s="157"/>
    </row>
    <row r="2" spans="1:48" ht="18.75" x14ac:dyDescent="0.3">
      <c r="A2" s="16"/>
      <c r="B2" s="10"/>
      <c r="C2" s="10"/>
      <c r="D2" s="10"/>
      <c r="E2" s="10"/>
      <c r="F2" s="10"/>
      <c r="G2" s="10"/>
      <c r="H2" s="10"/>
      <c r="I2" s="14"/>
      <c r="J2" s="14"/>
      <c r="K2" s="13"/>
      <c r="L2" s="10"/>
      <c r="M2" s="10"/>
      <c r="N2" s="10"/>
      <c r="O2" s="10"/>
      <c r="P2" s="13" t="s">
        <v>8</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S2" s="144"/>
      <c r="AT2" s="144"/>
      <c r="AU2" s="157"/>
      <c r="AV2" s="157"/>
    </row>
    <row r="3" spans="1:48" ht="18.75" x14ac:dyDescent="0.3">
      <c r="A3" s="15"/>
      <c r="B3" s="10"/>
      <c r="C3" s="10"/>
      <c r="D3" s="10"/>
      <c r="E3" s="10"/>
      <c r="F3" s="10"/>
      <c r="G3" s="10"/>
      <c r="H3" s="10"/>
      <c r="I3" s="14"/>
      <c r="J3" s="14"/>
      <c r="K3" s="13"/>
      <c r="L3" s="10"/>
      <c r="M3" s="10"/>
      <c r="N3" s="10"/>
      <c r="O3" s="10"/>
      <c r="P3" s="13" t="s">
        <v>262</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S3" s="144"/>
      <c r="AT3" s="144"/>
      <c r="AU3" s="157"/>
      <c r="AV3" s="157"/>
    </row>
    <row r="4" spans="1:48" ht="18.75" x14ac:dyDescent="0.3">
      <c r="A4" s="272"/>
      <c r="B4" s="263"/>
      <c r="C4" s="263"/>
      <c r="D4" s="263"/>
      <c r="E4" s="263"/>
      <c r="F4" s="263"/>
      <c r="G4" s="263"/>
      <c r="H4" s="263"/>
      <c r="I4" s="279"/>
      <c r="J4" s="279"/>
      <c r="K4" s="262"/>
      <c r="L4" s="263"/>
      <c r="M4" s="263"/>
      <c r="N4" s="263"/>
      <c r="O4" s="263"/>
      <c r="P4" s="263"/>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44"/>
      <c r="AT4" s="144"/>
      <c r="AU4" s="157"/>
      <c r="AV4" s="157"/>
    </row>
    <row r="5" spans="1:48" x14ac:dyDescent="0.2">
      <c r="A5" s="410" t="str">
        <f>'4. паспортбюджет'!A5</f>
        <v>Год раскрытия информации: 2018 год</v>
      </c>
      <c r="B5" s="410"/>
      <c r="C5" s="410"/>
      <c r="D5" s="410"/>
      <c r="E5" s="410"/>
      <c r="F5" s="410"/>
      <c r="G5" s="410"/>
      <c r="H5" s="410"/>
      <c r="I5" s="410"/>
      <c r="J5" s="410"/>
      <c r="K5" s="410"/>
      <c r="L5" s="410"/>
      <c r="M5" s="410"/>
      <c r="N5" s="410"/>
      <c r="O5" s="410"/>
      <c r="P5" s="410"/>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144"/>
      <c r="AT5" s="144"/>
      <c r="AU5" s="157"/>
      <c r="AV5" s="157"/>
    </row>
    <row r="6" spans="1:48" ht="18.75" x14ac:dyDescent="0.3">
      <c r="A6" s="272"/>
      <c r="B6" s="263"/>
      <c r="C6" s="263"/>
      <c r="D6" s="263"/>
      <c r="E6" s="263"/>
      <c r="F6" s="263"/>
      <c r="G6" s="263"/>
      <c r="H6" s="263"/>
      <c r="I6" s="279"/>
      <c r="J6" s="279"/>
      <c r="K6" s="262"/>
      <c r="L6" s="263"/>
      <c r="M6" s="263"/>
      <c r="N6" s="263"/>
      <c r="O6" s="263"/>
      <c r="P6" s="263"/>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44"/>
      <c r="AT6" s="144"/>
      <c r="AU6" s="157"/>
      <c r="AV6" s="157"/>
    </row>
    <row r="7" spans="1:48" ht="18.75" x14ac:dyDescent="0.2">
      <c r="A7" s="360" t="s">
        <v>7</v>
      </c>
      <c r="B7" s="360"/>
      <c r="C7" s="360"/>
      <c r="D7" s="360"/>
      <c r="E7" s="360"/>
      <c r="F7" s="360"/>
      <c r="G7" s="360"/>
      <c r="H7" s="360"/>
      <c r="I7" s="360"/>
      <c r="J7" s="360"/>
      <c r="K7" s="360"/>
      <c r="L7" s="360"/>
      <c r="M7" s="360"/>
      <c r="N7" s="360"/>
      <c r="O7" s="360"/>
      <c r="P7" s="360"/>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44"/>
      <c r="AT7" s="144"/>
      <c r="AU7" s="157"/>
      <c r="AV7" s="157"/>
    </row>
    <row r="8" spans="1:48" ht="18.75" x14ac:dyDescent="0.2">
      <c r="A8" s="273"/>
      <c r="B8" s="273"/>
      <c r="C8" s="273"/>
      <c r="D8" s="273"/>
      <c r="E8" s="273"/>
      <c r="F8" s="273"/>
      <c r="G8" s="273"/>
      <c r="H8" s="273"/>
      <c r="I8" s="273"/>
      <c r="J8" s="273"/>
      <c r="K8" s="273"/>
      <c r="L8" s="278"/>
      <c r="M8" s="278"/>
      <c r="N8" s="278"/>
      <c r="O8" s="278"/>
      <c r="P8" s="278"/>
      <c r="Q8" s="118"/>
      <c r="R8" s="118"/>
      <c r="S8" s="118"/>
      <c r="T8" s="118"/>
      <c r="U8" s="118"/>
      <c r="V8" s="118"/>
      <c r="W8" s="118"/>
      <c r="X8" s="118"/>
      <c r="Y8" s="118"/>
      <c r="Z8" s="10"/>
      <c r="AA8" s="10"/>
      <c r="AB8" s="10"/>
      <c r="AC8" s="10"/>
      <c r="AD8" s="10"/>
      <c r="AE8" s="10"/>
      <c r="AF8" s="10"/>
      <c r="AG8" s="10"/>
      <c r="AH8" s="10"/>
      <c r="AI8" s="10"/>
      <c r="AJ8" s="10"/>
      <c r="AK8" s="10"/>
      <c r="AL8" s="10"/>
      <c r="AM8" s="10"/>
      <c r="AN8" s="10"/>
      <c r="AO8" s="10"/>
      <c r="AP8" s="10"/>
      <c r="AQ8" s="10"/>
      <c r="AR8" s="10"/>
      <c r="AS8" s="144"/>
      <c r="AT8" s="144"/>
      <c r="AU8" s="157"/>
      <c r="AV8" s="157"/>
    </row>
    <row r="9" spans="1:48" x14ac:dyDescent="0.2">
      <c r="A9" s="361" t="str">
        <f>'4. паспортбюджет'!A9</f>
        <v>Акционерное общество "Янтарьэнерго" ДЗО  ПАО "Россети"</v>
      </c>
      <c r="B9" s="361"/>
      <c r="C9" s="361"/>
      <c r="D9" s="361"/>
      <c r="E9" s="361"/>
      <c r="F9" s="361"/>
      <c r="G9" s="361"/>
      <c r="H9" s="361"/>
      <c r="I9" s="361"/>
      <c r="J9" s="361"/>
      <c r="K9" s="361"/>
      <c r="L9" s="361"/>
      <c r="M9" s="361"/>
      <c r="N9" s="361"/>
      <c r="O9" s="361"/>
      <c r="P9" s="361"/>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44"/>
      <c r="AT9" s="144"/>
      <c r="AU9" s="157"/>
      <c r="AV9" s="157"/>
    </row>
    <row r="10" spans="1:48" x14ac:dyDescent="0.2">
      <c r="A10" s="355" t="s">
        <v>6</v>
      </c>
      <c r="B10" s="355"/>
      <c r="C10" s="355"/>
      <c r="D10" s="355"/>
      <c r="E10" s="355"/>
      <c r="F10" s="355"/>
      <c r="G10" s="355"/>
      <c r="H10" s="355"/>
      <c r="I10" s="355"/>
      <c r="J10" s="355"/>
      <c r="K10" s="355"/>
      <c r="L10" s="355"/>
      <c r="M10" s="355"/>
      <c r="N10" s="355"/>
      <c r="O10" s="355"/>
      <c r="P10" s="355"/>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44"/>
      <c r="AT10" s="144"/>
      <c r="AU10" s="157"/>
      <c r="AV10" s="157"/>
    </row>
    <row r="11" spans="1:48" ht="18.75" x14ac:dyDescent="0.2">
      <c r="A11" s="273"/>
      <c r="B11" s="273"/>
      <c r="C11" s="273"/>
      <c r="D11" s="273"/>
      <c r="E11" s="273"/>
      <c r="F11" s="273"/>
      <c r="G11" s="273"/>
      <c r="H11" s="273"/>
      <c r="I11" s="273"/>
      <c r="J11" s="273"/>
      <c r="K11" s="273"/>
      <c r="L11" s="278"/>
      <c r="M11" s="278"/>
      <c r="N11" s="278"/>
      <c r="O11" s="278"/>
      <c r="P11" s="278"/>
      <c r="Q11" s="118"/>
      <c r="R11" s="118"/>
      <c r="S11" s="118"/>
      <c r="T11" s="118"/>
      <c r="U11" s="118"/>
      <c r="V11" s="118"/>
      <c r="W11" s="118"/>
      <c r="X11" s="118"/>
      <c r="Y11" s="118"/>
      <c r="Z11" s="10"/>
      <c r="AA11" s="10"/>
      <c r="AB11" s="10"/>
      <c r="AC11" s="10"/>
      <c r="AD11" s="10"/>
      <c r="AE11" s="10"/>
      <c r="AF11" s="10"/>
      <c r="AG11" s="10"/>
      <c r="AH11" s="10"/>
      <c r="AI11" s="10"/>
      <c r="AJ11" s="10"/>
      <c r="AK11" s="10"/>
      <c r="AL11" s="10"/>
      <c r="AM11" s="10"/>
      <c r="AN11" s="10"/>
      <c r="AO11" s="10"/>
      <c r="AP11" s="10"/>
      <c r="AQ11" s="10"/>
      <c r="AR11" s="10"/>
      <c r="AS11" s="144"/>
      <c r="AT11" s="144"/>
      <c r="AU11" s="157"/>
      <c r="AV11" s="157"/>
    </row>
    <row r="12" spans="1:48" x14ac:dyDescent="0.2">
      <c r="A12" s="361" t="str">
        <f>'1. паспорт местоположение'!A12:C12</f>
        <v>Н_280</v>
      </c>
      <c r="B12" s="361"/>
      <c r="C12" s="361"/>
      <c r="D12" s="361"/>
      <c r="E12" s="361"/>
      <c r="F12" s="361"/>
      <c r="G12" s="361"/>
      <c r="H12" s="361"/>
      <c r="I12" s="361"/>
      <c r="J12" s="361"/>
      <c r="K12" s="361"/>
      <c r="L12" s="361"/>
      <c r="M12" s="361"/>
      <c r="N12" s="361"/>
      <c r="O12" s="361"/>
      <c r="P12" s="361"/>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44"/>
      <c r="AT12" s="144"/>
      <c r="AU12" s="157"/>
      <c r="AV12" s="157"/>
    </row>
    <row r="13" spans="1:48" x14ac:dyDescent="0.2">
      <c r="A13" s="355" t="s">
        <v>5</v>
      </c>
      <c r="B13" s="355"/>
      <c r="C13" s="355"/>
      <c r="D13" s="355"/>
      <c r="E13" s="355"/>
      <c r="F13" s="355"/>
      <c r="G13" s="355"/>
      <c r="H13" s="355"/>
      <c r="I13" s="355"/>
      <c r="J13" s="355"/>
      <c r="K13" s="355"/>
      <c r="L13" s="355"/>
      <c r="M13" s="355"/>
      <c r="N13" s="355"/>
      <c r="O13" s="355"/>
      <c r="P13" s="355"/>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44"/>
      <c r="AT13" s="144"/>
      <c r="AU13" s="157"/>
      <c r="AV13" s="157"/>
    </row>
    <row r="14" spans="1:48" ht="18.75" x14ac:dyDescent="0.2">
      <c r="A14" s="274"/>
      <c r="B14" s="274"/>
      <c r="C14" s="274"/>
      <c r="D14" s="274"/>
      <c r="E14" s="274"/>
      <c r="F14" s="274"/>
      <c r="G14" s="274"/>
      <c r="H14" s="274"/>
      <c r="I14" s="274"/>
      <c r="J14" s="274"/>
      <c r="K14" s="274"/>
      <c r="L14" s="274"/>
      <c r="M14" s="274"/>
      <c r="N14" s="274"/>
      <c r="O14" s="274"/>
      <c r="P14" s="274"/>
      <c r="Q14" s="217"/>
      <c r="R14" s="217"/>
      <c r="S14" s="217"/>
      <c r="T14" s="217"/>
      <c r="U14" s="217"/>
      <c r="V14" s="217"/>
      <c r="W14" s="217"/>
      <c r="X14" s="217"/>
      <c r="Y14" s="217"/>
      <c r="Z14" s="7"/>
      <c r="AA14" s="7"/>
      <c r="AB14" s="7"/>
      <c r="AC14" s="7"/>
      <c r="AD14" s="7"/>
      <c r="AE14" s="7"/>
      <c r="AF14" s="7"/>
      <c r="AG14" s="7"/>
      <c r="AH14" s="7"/>
      <c r="AI14" s="7"/>
      <c r="AJ14" s="7"/>
      <c r="AK14" s="7"/>
      <c r="AL14" s="7"/>
      <c r="AM14" s="7"/>
      <c r="AN14" s="7"/>
      <c r="AO14" s="7"/>
      <c r="AP14" s="7"/>
      <c r="AQ14" s="7"/>
      <c r="AR14" s="7"/>
      <c r="AS14" s="144"/>
      <c r="AT14" s="144"/>
      <c r="AU14" s="157"/>
      <c r="AV14" s="157"/>
    </row>
    <row r="15" spans="1:48" x14ac:dyDescent="0.2">
      <c r="A15" s="357" t="str">
        <f>'1. паспорт местоположение'!A15:C15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357"/>
      <c r="D15" s="357"/>
      <c r="E15" s="357"/>
      <c r="F15" s="357"/>
      <c r="G15" s="357"/>
      <c r="H15" s="357"/>
      <c r="I15" s="357"/>
      <c r="J15" s="357"/>
      <c r="K15" s="357"/>
      <c r="L15" s="357"/>
      <c r="M15" s="357"/>
      <c r="N15" s="357"/>
      <c r="O15" s="357"/>
      <c r="P15" s="357"/>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44"/>
      <c r="AT15" s="144"/>
      <c r="AU15" s="157"/>
      <c r="AV15" s="157"/>
    </row>
    <row r="16" spans="1:48" x14ac:dyDescent="0.2">
      <c r="A16" s="348" t="s">
        <v>4</v>
      </c>
      <c r="B16" s="348"/>
      <c r="C16" s="348"/>
      <c r="D16" s="348"/>
      <c r="E16" s="348"/>
      <c r="F16" s="348"/>
      <c r="G16" s="348"/>
      <c r="H16" s="348"/>
      <c r="I16" s="348"/>
      <c r="J16" s="348"/>
      <c r="K16" s="348"/>
      <c r="L16" s="348"/>
      <c r="M16" s="348"/>
      <c r="N16" s="348"/>
      <c r="O16" s="348"/>
      <c r="P16" s="348"/>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44"/>
      <c r="AT16" s="144"/>
      <c r="AU16" s="157"/>
      <c r="AV16" s="157"/>
    </row>
    <row r="17" spans="1:48" ht="18.7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
      <c r="X17" s="2"/>
      <c r="Y17" s="2"/>
      <c r="Z17" s="2"/>
      <c r="AA17" s="2"/>
      <c r="AB17" s="2"/>
      <c r="AC17" s="2"/>
      <c r="AD17" s="2"/>
      <c r="AE17" s="2"/>
      <c r="AF17" s="2"/>
      <c r="AG17" s="2"/>
      <c r="AH17" s="2"/>
      <c r="AI17" s="2"/>
      <c r="AJ17" s="2"/>
      <c r="AK17" s="2"/>
      <c r="AL17" s="2"/>
      <c r="AM17" s="2"/>
      <c r="AN17" s="2"/>
      <c r="AO17" s="2"/>
      <c r="AP17" s="2"/>
      <c r="AQ17" s="2"/>
      <c r="AR17" s="2"/>
      <c r="AS17" s="144"/>
      <c r="AT17" s="144"/>
      <c r="AU17" s="157"/>
      <c r="AV17" s="157"/>
    </row>
    <row r="18" spans="1:48" ht="18.75" x14ac:dyDescent="0.2">
      <c r="A18" s="350" t="s">
        <v>365</v>
      </c>
      <c r="B18" s="350"/>
      <c r="C18" s="350"/>
      <c r="D18" s="350"/>
      <c r="E18" s="350"/>
      <c r="F18" s="350"/>
      <c r="G18" s="350"/>
      <c r="H18" s="350"/>
      <c r="I18" s="350"/>
      <c r="J18" s="350"/>
      <c r="K18" s="350"/>
      <c r="L18" s="350"/>
      <c r="M18" s="350"/>
      <c r="N18" s="350"/>
      <c r="O18" s="350"/>
      <c r="P18" s="350"/>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144"/>
      <c r="AT18" s="144"/>
      <c r="AU18" s="157"/>
      <c r="AV18" s="157"/>
    </row>
    <row r="19" spans="1:48" x14ac:dyDescent="0.2">
      <c r="A19" s="132"/>
      <c r="N19" s="130"/>
      <c r="AS19" s="144"/>
      <c r="AT19" s="144"/>
      <c r="AU19" s="157"/>
      <c r="AV19" s="157"/>
    </row>
    <row r="20" spans="1:48" x14ac:dyDescent="0.2">
      <c r="A20" s="133"/>
      <c r="N20" s="130"/>
      <c r="AS20" s="144"/>
      <c r="AT20" s="144"/>
      <c r="AU20" s="157"/>
      <c r="AV20" s="157"/>
    </row>
    <row r="21" spans="1:48" ht="16.5" thickBot="1" x14ac:dyDescent="0.25">
      <c r="A21" s="227" t="s">
        <v>261</v>
      </c>
      <c r="B21" s="227" t="s">
        <v>1</v>
      </c>
      <c r="C21" s="158"/>
      <c r="D21" s="228"/>
      <c r="E21" s="229"/>
      <c r="F21" s="229"/>
      <c r="G21" s="229"/>
      <c r="H21" s="229"/>
      <c r="I21" s="158"/>
      <c r="J21" s="158"/>
      <c r="K21" s="158"/>
      <c r="L21" s="158"/>
      <c r="M21" s="158"/>
      <c r="N21" s="158"/>
      <c r="O21" s="158"/>
      <c r="P21" s="158"/>
      <c r="Q21" s="158"/>
      <c r="R21" s="158"/>
      <c r="S21" s="158"/>
      <c r="T21" s="158"/>
      <c r="U21" s="158"/>
      <c r="V21" s="158"/>
      <c r="W21" s="158"/>
      <c r="X21" s="158"/>
      <c r="Y21" s="158"/>
      <c r="Z21" s="158"/>
      <c r="AA21" s="158"/>
      <c r="AB21" s="158"/>
      <c r="AC21" s="158"/>
    </row>
    <row r="22" spans="1:48" x14ac:dyDescent="0.2">
      <c r="A22" s="134" t="s">
        <v>402</v>
      </c>
      <c r="B22" s="178">
        <v>449105741.186441</v>
      </c>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row>
    <row r="23" spans="1:48" x14ac:dyDescent="0.2">
      <c r="A23" s="135" t="s">
        <v>259</v>
      </c>
      <c r="B23" s="136">
        <v>0</v>
      </c>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row>
    <row r="24" spans="1:48" x14ac:dyDescent="0.2">
      <c r="A24" s="135" t="s">
        <v>257</v>
      </c>
      <c r="B24" s="136">
        <v>25</v>
      </c>
      <c r="C24" s="158"/>
      <c r="D24" s="230" t="s">
        <v>260</v>
      </c>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row>
    <row r="25" spans="1:48" ht="16.5" thickBot="1" x14ac:dyDescent="0.25">
      <c r="A25" s="137" t="s">
        <v>255</v>
      </c>
      <c r="B25" s="138">
        <v>1</v>
      </c>
      <c r="C25" s="158"/>
      <c r="D25" s="411" t="s">
        <v>258</v>
      </c>
      <c r="E25" s="412"/>
      <c r="F25" s="413"/>
      <c r="G25" s="231">
        <v>8.5126720492840562</v>
      </c>
      <c r="H25" s="232"/>
      <c r="I25" s="158"/>
      <c r="J25" s="158"/>
      <c r="K25" s="158"/>
      <c r="L25" s="158"/>
      <c r="M25" s="158"/>
      <c r="N25" s="158"/>
      <c r="O25" s="158"/>
      <c r="P25" s="158"/>
      <c r="Q25" s="158"/>
      <c r="R25" s="158"/>
      <c r="S25" s="158"/>
      <c r="T25" s="158"/>
      <c r="U25" s="158"/>
      <c r="V25" s="158"/>
      <c r="W25" s="158"/>
      <c r="X25" s="158"/>
      <c r="Y25" s="158"/>
      <c r="Z25" s="158"/>
      <c r="AA25" s="158"/>
      <c r="AB25" s="158"/>
      <c r="AC25" s="158"/>
    </row>
    <row r="26" spans="1:48" x14ac:dyDescent="0.2">
      <c r="A26" s="134" t="s">
        <v>254</v>
      </c>
      <c r="B26" s="178">
        <v>400000</v>
      </c>
      <c r="C26" s="158"/>
      <c r="D26" s="411" t="s">
        <v>256</v>
      </c>
      <c r="E26" s="412"/>
      <c r="F26" s="413"/>
      <c r="G26" s="231">
        <v>17.60836193366422</v>
      </c>
      <c r="H26" s="232"/>
      <c r="I26" s="158"/>
      <c r="J26" s="158"/>
      <c r="K26" s="158"/>
      <c r="L26" s="158"/>
      <c r="M26" s="158"/>
      <c r="N26" s="158"/>
      <c r="O26" s="158"/>
      <c r="P26" s="158"/>
      <c r="Q26" s="158"/>
      <c r="R26" s="158"/>
      <c r="S26" s="158"/>
      <c r="T26" s="158"/>
      <c r="U26" s="158"/>
      <c r="V26" s="158"/>
      <c r="W26" s="158"/>
      <c r="X26" s="158"/>
      <c r="Y26" s="158"/>
      <c r="Z26" s="158"/>
      <c r="AA26" s="158"/>
      <c r="AB26" s="158"/>
      <c r="AC26" s="158"/>
    </row>
    <row r="27" spans="1:48" x14ac:dyDescent="0.2">
      <c r="A27" s="135" t="s">
        <v>403</v>
      </c>
      <c r="B27" s="136">
        <v>3</v>
      </c>
      <c r="C27" s="158"/>
      <c r="D27" s="411" t="s">
        <v>404</v>
      </c>
      <c r="E27" s="412"/>
      <c r="F27" s="413"/>
      <c r="G27" s="233">
        <v>13888513.880655253</v>
      </c>
      <c r="H27" s="234"/>
      <c r="I27" s="158"/>
      <c r="J27" s="158"/>
      <c r="K27" s="158"/>
      <c r="L27" s="158"/>
      <c r="M27" s="158"/>
      <c r="N27" s="158"/>
      <c r="O27" s="158"/>
      <c r="P27" s="158"/>
      <c r="Q27" s="158"/>
      <c r="R27" s="158"/>
      <c r="S27" s="158"/>
      <c r="T27" s="158"/>
      <c r="U27" s="158"/>
      <c r="V27" s="158"/>
      <c r="W27" s="158"/>
      <c r="X27" s="158"/>
      <c r="Y27" s="158"/>
      <c r="Z27" s="158"/>
      <c r="AA27" s="158"/>
      <c r="AB27" s="158"/>
      <c r="AC27" s="158"/>
    </row>
    <row r="28" spans="1:48" x14ac:dyDescent="0.2">
      <c r="A28" s="135" t="s">
        <v>253</v>
      </c>
      <c r="B28" s="136">
        <v>3</v>
      </c>
      <c r="C28" s="158"/>
      <c r="D28" s="411" t="s">
        <v>405</v>
      </c>
      <c r="E28" s="412"/>
      <c r="F28" s="413"/>
      <c r="G28" s="235" t="s">
        <v>542</v>
      </c>
      <c r="H28" s="236"/>
      <c r="I28" s="158"/>
      <c r="J28" s="158"/>
      <c r="K28" s="158"/>
      <c r="L28" s="158"/>
      <c r="M28" s="158"/>
      <c r="N28" s="158"/>
      <c r="O28" s="158"/>
      <c r="P28" s="158"/>
      <c r="Q28" s="158"/>
      <c r="R28" s="158"/>
      <c r="S28" s="158"/>
      <c r="T28" s="158"/>
      <c r="U28" s="158"/>
      <c r="V28" s="158"/>
      <c r="W28" s="158"/>
      <c r="X28" s="158"/>
      <c r="Y28" s="158"/>
      <c r="Z28" s="158"/>
      <c r="AA28" s="158"/>
      <c r="AB28" s="158"/>
      <c r="AC28" s="158"/>
    </row>
    <row r="29" spans="1:48" x14ac:dyDescent="0.2">
      <c r="A29" s="135" t="s">
        <v>232</v>
      </c>
      <c r="B29" s="136">
        <v>200000</v>
      </c>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row>
    <row r="30" spans="1:48" x14ac:dyDescent="0.2">
      <c r="A30" s="135" t="s">
        <v>252</v>
      </c>
      <c r="B30" s="136">
        <v>1</v>
      </c>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row>
    <row r="31" spans="1:48" x14ac:dyDescent="0.2">
      <c r="A31" s="135" t="s">
        <v>251</v>
      </c>
      <c r="B31" s="136">
        <v>1</v>
      </c>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row>
    <row r="32" spans="1:48" x14ac:dyDescent="0.2">
      <c r="A32" s="139" t="s">
        <v>406</v>
      </c>
      <c r="B32" s="136">
        <v>1000000</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row>
    <row r="33" spans="1:29" ht="16.5" thickBot="1" x14ac:dyDescent="0.25">
      <c r="A33" s="137" t="s">
        <v>226</v>
      </c>
      <c r="B33" s="140">
        <v>0.2</v>
      </c>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row>
    <row r="34" spans="1:29" x14ac:dyDescent="0.2">
      <c r="A34" s="134" t="s">
        <v>401</v>
      </c>
      <c r="B34" s="178">
        <v>0</v>
      </c>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row>
    <row r="35" spans="1:29" x14ac:dyDescent="0.2">
      <c r="A35" s="135" t="s">
        <v>250</v>
      </c>
      <c r="B35" s="136"/>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row>
    <row r="36" spans="1:29" ht="16.5" thickBot="1" x14ac:dyDescent="0.25">
      <c r="A36" s="139" t="s">
        <v>249</v>
      </c>
      <c r="B36" s="141"/>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row>
    <row r="37" spans="1:29" x14ac:dyDescent="0.2">
      <c r="A37" s="142" t="s">
        <v>407</v>
      </c>
      <c r="B37" s="143">
        <v>1</v>
      </c>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row>
    <row r="38" spans="1:29" x14ac:dyDescent="0.2">
      <c r="A38" s="145" t="s">
        <v>248</v>
      </c>
      <c r="B38" s="146"/>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row>
    <row r="39" spans="1:29" x14ac:dyDescent="0.2">
      <c r="A39" s="145" t="s">
        <v>247</v>
      </c>
      <c r="B39" s="147"/>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row>
    <row r="40" spans="1:29" x14ac:dyDescent="0.2">
      <c r="A40" s="145" t="s">
        <v>246</v>
      </c>
      <c r="B40" s="147">
        <v>0</v>
      </c>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row>
    <row r="41" spans="1:29" x14ac:dyDescent="0.2">
      <c r="A41" s="145" t="s">
        <v>245</v>
      </c>
      <c r="B41" s="147">
        <v>0.20499999999999999</v>
      </c>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row>
    <row r="42" spans="1:29" x14ac:dyDescent="0.2">
      <c r="A42" s="145" t="s">
        <v>244</v>
      </c>
      <c r="B42" s="147">
        <v>1</v>
      </c>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row>
    <row r="43" spans="1:29" ht="16.5" thickBot="1" x14ac:dyDescent="0.25">
      <c r="A43" s="148" t="s">
        <v>408</v>
      </c>
      <c r="B43" s="149">
        <v>0.20499999999999999</v>
      </c>
      <c r="C43" s="237"/>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row>
    <row r="44" spans="1:29" x14ac:dyDescent="0.2">
      <c r="A44" s="150" t="s">
        <v>243</v>
      </c>
      <c r="B44" s="151">
        <v>1</v>
      </c>
      <c r="C44" s="151">
        <v>2</v>
      </c>
      <c r="D44" s="151">
        <v>3</v>
      </c>
      <c r="E44" s="151">
        <v>4</v>
      </c>
      <c r="F44" s="151">
        <v>5</v>
      </c>
      <c r="G44" s="151">
        <v>6</v>
      </c>
      <c r="H44" s="151">
        <v>7</v>
      </c>
      <c r="I44" s="151">
        <v>8</v>
      </c>
      <c r="J44" s="151">
        <v>9</v>
      </c>
      <c r="K44" s="151">
        <v>10</v>
      </c>
      <c r="L44" s="151">
        <v>11</v>
      </c>
      <c r="M44" s="151">
        <v>12</v>
      </c>
      <c r="N44" s="151">
        <v>13</v>
      </c>
      <c r="O44" s="151">
        <v>14</v>
      </c>
      <c r="P44" s="151">
        <v>15</v>
      </c>
      <c r="Q44" s="151">
        <v>16</v>
      </c>
      <c r="R44" s="151">
        <v>17</v>
      </c>
      <c r="S44" s="151">
        <v>18</v>
      </c>
      <c r="T44" s="151">
        <v>19</v>
      </c>
      <c r="U44" s="151">
        <v>20</v>
      </c>
      <c r="V44" s="151">
        <v>21</v>
      </c>
      <c r="W44" s="151">
        <v>22</v>
      </c>
      <c r="X44" s="151">
        <v>23</v>
      </c>
      <c r="Y44" s="151">
        <v>24</v>
      </c>
      <c r="Z44" s="151">
        <v>25</v>
      </c>
      <c r="AA44" s="151">
        <v>26</v>
      </c>
      <c r="AB44" s="151">
        <v>27</v>
      </c>
      <c r="AC44" s="238">
        <v>28</v>
      </c>
    </row>
    <row r="45" spans="1:29" x14ac:dyDescent="0.2">
      <c r="A45" s="152" t="s">
        <v>242</v>
      </c>
      <c r="B45" s="239">
        <v>5.3999999999999999E-2</v>
      </c>
      <c r="C45" s="239">
        <v>4.3999999999999997E-2</v>
      </c>
      <c r="D45" s="239">
        <v>4.5999999999999999E-2</v>
      </c>
      <c r="E45" s="239">
        <v>4.5999999999999999E-2</v>
      </c>
      <c r="F45" s="239">
        <v>4.5999999999999999E-2</v>
      </c>
      <c r="G45" s="239">
        <v>4.5999999999999999E-2</v>
      </c>
      <c r="H45" s="239">
        <v>4.5999999999999999E-2</v>
      </c>
      <c r="I45" s="239">
        <v>4.5999999999999999E-2</v>
      </c>
      <c r="J45" s="239">
        <v>4.5999999999999999E-2</v>
      </c>
      <c r="K45" s="239">
        <v>4.5999999999999999E-2</v>
      </c>
      <c r="L45" s="239">
        <v>4.5999999999999999E-2</v>
      </c>
      <c r="M45" s="239">
        <v>4.5999999999999999E-2</v>
      </c>
      <c r="N45" s="239">
        <v>4.5999999999999999E-2</v>
      </c>
      <c r="O45" s="239">
        <v>4.5999999999999999E-2</v>
      </c>
      <c r="P45" s="239">
        <v>4.5999999999999999E-2</v>
      </c>
      <c r="Q45" s="239">
        <v>4.5999999999999999E-2</v>
      </c>
      <c r="R45" s="239">
        <v>4.5999999999999999E-2</v>
      </c>
      <c r="S45" s="239">
        <v>4.5999999999999999E-2</v>
      </c>
      <c r="T45" s="239">
        <v>4.5999999999999999E-2</v>
      </c>
      <c r="U45" s="239">
        <v>4.5999999999999999E-2</v>
      </c>
      <c r="V45" s="239">
        <v>4.5999999999999999E-2</v>
      </c>
      <c r="W45" s="239">
        <v>4.5999999999999999E-2</v>
      </c>
      <c r="X45" s="239">
        <v>4.5999999999999999E-2</v>
      </c>
      <c r="Y45" s="239">
        <v>4.5999999999999999E-2</v>
      </c>
      <c r="Z45" s="239">
        <v>4.5999999999999999E-2</v>
      </c>
      <c r="AA45" s="239">
        <v>4.5999999999999999E-2</v>
      </c>
      <c r="AB45" s="239">
        <v>4.5999999999999999E-2</v>
      </c>
      <c r="AC45" s="240">
        <v>4.5999999999999999E-2</v>
      </c>
    </row>
    <row r="46" spans="1:29" x14ac:dyDescent="0.2">
      <c r="A46" s="152" t="s">
        <v>241</v>
      </c>
      <c r="B46" s="239">
        <v>5.4000000000000048E-2</v>
      </c>
      <c r="C46" s="239">
        <v>0.10037600000000002</v>
      </c>
      <c r="D46" s="239">
        <v>0.150993296</v>
      </c>
      <c r="E46" s="239">
        <v>0.20393898761600004</v>
      </c>
      <c r="F46" s="239">
        <v>0.25932018104633614</v>
      </c>
      <c r="G46" s="239">
        <v>0.3172489093744677</v>
      </c>
      <c r="H46" s="239">
        <v>0.3778423592056932</v>
      </c>
      <c r="I46" s="239">
        <v>0.44122310772915507</v>
      </c>
      <c r="J46" s="239">
        <v>0.50751937068469632</v>
      </c>
      <c r="K46" s="239">
        <v>0.57686526173619246</v>
      </c>
      <c r="L46" s="239">
        <v>0.64940106377605744</v>
      </c>
      <c r="M46" s="239">
        <v>0.72527351270975604</v>
      </c>
      <c r="N46" s="239">
        <v>0.80463609429440486</v>
      </c>
      <c r="O46" s="239">
        <v>0.8876493546319475</v>
      </c>
      <c r="P46" s="239">
        <v>0.97448122494501721</v>
      </c>
      <c r="Q46" s="239">
        <v>1.0653073612924882</v>
      </c>
      <c r="R46" s="239">
        <v>1.1603114999119426</v>
      </c>
      <c r="S46" s="239">
        <v>1.2596858289078923</v>
      </c>
      <c r="T46" s="239">
        <v>1.3636313770376556</v>
      </c>
      <c r="U46" s="239">
        <v>1.4723584203813878</v>
      </c>
      <c r="V46" s="239">
        <v>1.5860869077189319</v>
      </c>
      <c r="W46" s="239">
        <v>1.7050469054740027</v>
      </c>
      <c r="X46" s="239">
        <v>1.8294790631258069</v>
      </c>
      <c r="Y46" s="239">
        <v>1.959635100029594</v>
      </c>
      <c r="Z46" s="239">
        <v>2.0957783146309552</v>
      </c>
      <c r="AA46" s="239">
        <v>2.2381841171039794</v>
      </c>
      <c r="AB46" s="239">
        <v>2.3871405864907627</v>
      </c>
      <c r="AC46" s="240">
        <v>2.542949053469338</v>
      </c>
    </row>
    <row r="47" spans="1:29" ht="16.5" thickBot="1" x14ac:dyDescent="0.25">
      <c r="A47" s="153" t="s">
        <v>409</v>
      </c>
      <c r="B47" s="154">
        <v>32848528.439999998</v>
      </c>
      <c r="C47" s="154">
        <v>236788256.75099999</v>
      </c>
      <c r="D47" s="154">
        <v>260307989.25899997</v>
      </c>
      <c r="E47" s="154">
        <v>7361988.1862748554</v>
      </c>
      <c r="F47" s="154">
        <v>14315489.096046068</v>
      </c>
      <c r="G47" s="154">
        <v>18195949.221029904</v>
      </c>
      <c r="H47" s="154">
        <v>22403120.102585025</v>
      </c>
      <c r="I47" s="154">
        <v>26958848.076691516</v>
      </c>
      <c r="J47" s="154">
        <v>31886298.02227873</v>
      </c>
      <c r="K47" s="154">
        <v>37210028.440329693</v>
      </c>
      <c r="L47" s="154">
        <v>42956070.650226206</v>
      </c>
      <c r="M47" s="154">
        <v>49152012.323253468</v>
      </c>
      <c r="N47" s="154">
        <v>55827085.584703349</v>
      </c>
      <c r="O47" s="154">
        <v>63012259.928130619</v>
      </c>
      <c r="P47" s="154">
        <v>70740340.198055983</v>
      </c>
      <c r="Q47" s="154">
        <v>73994395.847166568</v>
      </c>
      <c r="R47" s="154">
        <v>77398138.056136236</v>
      </c>
      <c r="S47" s="154">
        <v>80958452.406718507</v>
      </c>
      <c r="T47" s="154">
        <v>84682541.217427567</v>
      </c>
      <c r="U47" s="154">
        <v>88577938.113429233</v>
      </c>
      <c r="V47" s="154">
        <v>92652523.266646981</v>
      </c>
      <c r="W47" s="154">
        <v>96914539.336912751</v>
      </c>
      <c r="X47" s="154">
        <v>101372608.14641075</v>
      </c>
      <c r="Y47" s="154">
        <v>106035748.12114565</v>
      </c>
      <c r="Z47" s="154">
        <v>110913392.53471835</v>
      </c>
      <c r="AA47" s="154">
        <v>116015408.5913154</v>
      </c>
      <c r="AB47" s="154">
        <v>121352117.38651592</v>
      </c>
      <c r="AC47" s="241">
        <v>126934314.78629565</v>
      </c>
    </row>
    <row r="48" spans="1:29" ht="16.5" thickBot="1" x14ac:dyDescent="0.25">
      <c r="A48" s="242"/>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243"/>
    </row>
    <row r="49" spans="1:29" x14ac:dyDescent="0.2">
      <c r="A49" s="156" t="s">
        <v>240</v>
      </c>
      <c r="B49" s="151">
        <v>1</v>
      </c>
      <c r="C49" s="151">
        <v>2</v>
      </c>
      <c r="D49" s="151">
        <v>3</v>
      </c>
      <c r="E49" s="151">
        <v>4</v>
      </c>
      <c r="F49" s="151">
        <v>5</v>
      </c>
      <c r="G49" s="151">
        <v>6</v>
      </c>
      <c r="H49" s="151">
        <v>7</v>
      </c>
      <c r="I49" s="151">
        <v>8</v>
      </c>
      <c r="J49" s="151">
        <v>9</v>
      </c>
      <c r="K49" s="151">
        <v>10</v>
      </c>
      <c r="L49" s="151">
        <v>11</v>
      </c>
      <c r="M49" s="151">
        <v>12</v>
      </c>
      <c r="N49" s="151">
        <v>13</v>
      </c>
      <c r="O49" s="151">
        <v>14</v>
      </c>
      <c r="P49" s="151">
        <v>15</v>
      </c>
      <c r="Q49" s="151">
        <v>16</v>
      </c>
      <c r="R49" s="151">
        <v>17</v>
      </c>
      <c r="S49" s="151">
        <v>18</v>
      </c>
      <c r="T49" s="151">
        <v>19</v>
      </c>
      <c r="U49" s="151">
        <v>20</v>
      </c>
      <c r="V49" s="151">
        <v>21</v>
      </c>
      <c r="W49" s="151">
        <v>22</v>
      </c>
      <c r="X49" s="151">
        <v>23</v>
      </c>
      <c r="Y49" s="151">
        <v>24</v>
      </c>
      <c r="Z49" s="151">
        <v>25</v>
      </c>
      <c r="AA49" s="151">
        <v>26</v>
      </c>
      <c r="AB49" s="151">
        <v>27</v>
      </c>
      <c r="AC49" s="238">
        <v>28</v>
      </c>
    </row>
    <row r="50" spans="1:29" x14ac:dyDescent="0.2">
      <c r="A50" s="152" t="s">
        <v>239</v>
      </c>
      <c r="B50" s="244">
        <v>0</v>
      </c>
      <c r="C50" s="244">
        <v>0</v>
      </c>
      <c r="D50" s="244">
        <v>0</v>
      </c>
      <c r="E50" s="244">
        <v>0</v>
      </c>
      <c r="F50" s="244">
        <v>0</v>
      </c>
      <c r="G50" s="244">
        <v>0</v>
      </c>
      <c r="H50" s="244">
        <v>0</v>
      </c>
      <c r="I50" s="244">
        <v>0</v>
      </c>
      <c r="J50" s="244">
        <v>0</v>
      </c>
      <c r="K50" s="244">
        <v>0</v>
      </c>
      <c r="L50" s="244">
        <v>0</v>
      </c>
      <c r="M50" s="244">
        <v>0</v>
      </c>
      <c r="N50" s="244">
        <v>0</v>
      </c>
      <c r="O50" s="244">
        <v>0</v>
      </c>
      <c r="P50" s="244">
        <v>0</v>
      </c>
      <c r="Q50" s="244">
        <v>0</v>
      </c>
      <c r="R50" s="244">
        <v>0</v>
      </c>
      <c r="S50" s="244">
        <v>0</v>
      </c>
      <c r="T50" s="244">
        <v>0</v>
      </c>
      <c r="U50" s="244">
        <v>0</v>
      </c>
      <c r="V50" s="244">
        <v>0</v>
      </c>
      <c r="W50" s="244">
        <v>0</v>
      </c>
      <c r="X50" s="244">
        <v>0</v>
      </c>
      <c r="Y50" s="244">
        <v>0</v>
      </c>
      <c r="Z50" s="244">
        <v>0</v>
      </c>
      <c r="AA50" s="244">
        <v>0</v>
      </c>
      <c r="AB50" s="244">
        <v>0</v>
      </c>
      <c r="AC50" s="245">
        <v>0</v>
      </c>
    </row>
    <row r="51" spans="1:29" x14ac:dyDescent="0.2">
      <c r="A51" s="152" t="s">
        <v>238</v>
      </c>
      <c r="B51" s="244">
        <v>0</v>
      </c>
      <c r="C51" s="244">
        <v>0</v>
      </c>
      <c r="D51" s="244">
        <v>0</v>
      </c>
      <c r="E51" s="244">
        <v>0</v>
      </c>
      <c r="F51" s="244">
        <v>0</v>
      </c>
      <c r="G51" s="244">
        <v>0</v>
      </c>
      <c r="H51" s="244">
        <v>0</v>
      </c>
      <c r="I51" s="244">
        <v>0</v>
      </c>
      <c r="J51" s="244">
        <v>0</v>
      </c>
      <c r="K51" s="244">
        <v>0</v>
      </c>
      <c r="L51" s="244">
        <v>0</v>
      </c>
      <c r="M51" s="244">
        <v>0</v>
      </c>
      <c r="N51" s="244">
        <v>0</v>
      </c>
      <c r="O51" s="244">
        <v>0</v>
      </c>
      <c r="P51" s="244">
        <v>0</v>
      </c>
      <c r="Q51" s="244">
        <v>0</v>
      </c>
      <c r="R51" s="244">
        <v>0</v>
      </c>
      <c r="S51" s="244">
        <v>0</v>
      </c>
      <c r="T51" s="244">
        <v>0</v>
      </c>
      <c r="U51" s="244">
        <v>0</v>
      </c>
      <c r="V51" s="244">
        <v>0</v>
      </c>
      <c r="W51" s="244">
        <v>0</v>
      </c>
      <c r="X51" s="244">
        <v>0</v>
      </c>
      <c r="Y51" s="244">
        <v>0</v>
      </c>
      <c r="Z51" s="244">
        <v>0</v>
      </c>
      <c r="AA51" s="244">
        <v>0</v>
      </c>
      <c r="AB51" s="244">
        <v>0</v>
      </c>
      <c r="AC51" s="245">
        <v>0</v>
      </c>
    </row>
    <row r="52" spans="1:29" x14ac:dyDescent="0.2">
      <c r="A52" s="152" t="s">
        <v>237</v>
      </c>
      <c r="B52" s="244">
        <v>0</v>
      </c>
      <c r="C52" s="244">
        <v>0</v>
      </c>
      <c r="D52" s="244">
        <v>0</v>
      </c>
      <c r="E52" s="244">
        <v>0</v>
      </c>
      <c r="F52" s="244">
        <v>0</v>
      </c>
      <c r="G52" s="244">
        <v>0</v>
      </c>
      <c r="H52" s="244">
        <v>0</v>
      </c>
      <c r="I52" s="244">
        <v>0</v>
      </c>
      <c r="J52" s="244">
        <v>0</v>
      </c>
      <c r="K52" s="244">
        <v>0</v>
      </c>
      <c r="L52" s="244">
        <v>0</v>
      </c>
      <c r="M52" s="244">
        <v>0</v>
      </c>
      <c r="N52" s="244">
        <v>0</v>
      </c>
      <c r="O52" s="244">
        <v>0</v>
      </c>
      <c r="P52" s="244">
        <v>0</v>
      </c>
      <c r="Q52" s="244">
        <v>0</v>
      </c>
      <c r="R52" s="244">
        <v>0</v>
      </c>
      <c r="S52" s="244">
        <v>0</v>
      </c>
      <c r="T52" s="244">
        <v>0</v>
      </c>
      <c r="U52" s="244">
        <v>0</v>
      </c>
      <c r="V52" s="244">
        <v>0</v>
      </c>
      <c r="W52" s="244">
        <v>0</v>
      </c>
      <c r="X52" s="244">
        <v>0</v>
      </c>
      <c r="Y52" s="244">
        <v>0</v>
      </c>
      <c r="Z52" s="244">
        <v>0</v>
      </c>
      <c r="AA52" s="244">
        <v>0</v>
      </c>
      <c r="AB52" s="244">
        <v>0</v>
      </c>
      <c r="AC52" s="245">
        <v>0</v>
      </c>
    </row>
    <row r="53" spans="1:29" ht="16.5" thickBot="1" x14ac:dyDescent="0.25">
      <c r="A53" s="153" t="s">
        <v>236</v>
      </c>
      <c r="B53" s="154">
        <v>0</v>
      </c>
      <c r="C53" s="154">
        <v>0</v>
      </c>
      <c r="D53" s="154">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0</v>
      </c>
      <c r="AA53" s="154">
        <v>0</v>
      </c>
      <c r="AB53" s="154">
        <v>0</v>
      </c>
      <c r="AC53" s="241">
        <v>0</v>
      </c>
    </row>
    <row r="54" spans="1:29" ht="16.5" thickBot="1" x14ac:dyDescent="0.25">
      <c r="A54" s="242"/>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246"/>
    </row>
    <row r="55" spans="1:29" x14ac:dyDescent="0.2">
      <c r="A55" s="156" t="s">
        <v>410</v>
      </c>
      <c r="B55" s="151">
        <v>1</v>
      </c>
      <c r="C55" s="151">
        <v>2</v>
      </c>
      <c r="D55" s="151">
        <v>3</v>
      </c>
      <c r="E55" s="151">
        <v>4</v>
      </c>
      <c r="F55" s="151">
        <v>5</v>
      </c>
      <c r="G55" s="151">
        <v>6</v>
      </c>
      <c r="H55" s="151">
        <v>7</v>
      </c>
      <c r="I55" s="151">
        <v>8</v>
      </c>
      <c r="J55" s="151">
        <v>9</v>
      </c>
      <c r="K55" s="151">
        <v>10</v>
      </c>
      <c r="L55" s="151">
        <v>11</v>
      </c>
      <c r="M55" s="151">
        <v>12</v>
      </c>
      <c r="N55" s="151">
        <v>13</v>
      </c>
      <c r="O55" s="151">
        <v>14</v>
      </c>
      <c r="P55" s="151">
        <v>15</v>
      </c>
      <c r="Q55" s="151">
        <v>16</v>
      </c>
      <c r="R55" s="151">
        <v>17</v>
      </c>
      <c r="S55" s="151">
        <v>18</v>
      </c>
      <c r="T55" s="151">
        <v>19</v>
      </c>
      <c r="U55" s="151">
        <v>20</v>
      </c>
      <c r="V55" s="151">
        <v>21</v>
      </c>
      <c r="W55" s="151">
        <v>22</v>
      </c>
      <c r="X55" s="151">
        <v>23</v>
      </c>
      <c r="Y55" s="151">
        <v>24</v>
      </c>
      <c r="Z55" s="151">
        <v>25</v>
      </c>
      <c r="AA55" s="151">
        <v>26</v>
      </c>
      <c r="AB55" s="151">
        <v>27</v>
      </c>
      <c r="AC55" s="238">
        <v>28</v>
      </c>
    </row>
    <row r="56" spans="1:29" ht="14.25" x14ac:dyDescent="0.2">
      <c r="A56" s="160" t="s">
        <v>235</v>
      </c>
      <c r="B56" s="247">
        <v>32848528.439999998</v>
      </c>
      <c r="C56" s="247">
        <v>236788256.75099999</v>
      </c>
      <c r="D56" s="247">
        <v>260307989.25899997</v>
      </c>
      <c r="E56" s="247">
        <v>7361988.1862748554</v>
      </c>
      <c r="F56" s="247">
        <v>14315489.096046068</v>
      </c>
      <c r="G56" s="247">
        <v>18195949.221029904</v>
      </c>
      <c r="H56" s="247">
        <v>22403120.102585025</v>
      </c>
      <c r="I56" s="247">
        <v>26958848.076691516</v>
      </c>
      <c r="J56" s="247">
        <v>31886298.02227873</v>
      </c>
      <c r="K56" s="247">
        <v>37210028.440329693</v>
      </c>
      <c r="L56" s="247">
        <v>42956070.650226206</v>
      </c>
      <c r="M56" s="247">
        <v>49152012.323253468</v>
      </c>
      <c r="N56" s="247">
        <v>55827085.584703349</v>
      </c>
      <c r="O56" s="247">
        <v>63012259.928130619</v>
      </c>
      <c r="P56" s="247">
        <v>70740340.198055983</v>
      </c>
      <c r="Q56" s="247">
        <v>73994395.847166568</v>
      </c>
      <c r="R56" s="247">
        <v>77398138.056136236</v>
      </c>
      <c r="S56" s="247">
        <v>80958452.406718507</v>
      </c>
      <c r="T56" s="247">
        <v>84682541.217427567</v>
      </c>
      <c r="U56" s="247">
        <v>88577938.113429233</v>
      </c>
      <c r="V56" s="247">
        <v>92652523.266646981</v>
      </c>
      <c r="W56" s="247">
        <v>96914539.336912751</v>
      </c>
      <c r="X56" s="247">
        <v>101372608.14641075</v>
      </c>
      <c r="Y56" s="247">
        <v>106035748.12114565</v>
      </c>
      <c r="Z56" s="247">
        <v>110913392.53471835</v>
      </c>
      <c r="AA56" s="247">
        <v>116015408.5913154</v>
      </c>
      <c r="AB56" s="247">
        <v>121352117.38651592</v>
      </c>
      <c r="AC56" s="248">
        <v>126934314.78629565</v>
      </c>
    </row>
    <row r="57" spans="1:29" x14ac:dyDescent="0.2">
      <c r="A57" s="152" t="s">
        <v>234</v>
      </c>
      <c r="B57" s="244">
        <v>0</v>
      </c>
      <c r="C57" s="244">
        <v>0</v>
      </c>
      <c r="D57" s="244"/>
      <c r="E57" s="244">
        <v>-240787.79752320002</v>
      </c>
      <c r="F57" s="244">
        <v>-251864.03620926721</v>
      </c>
      <c r="G57" s="244">
        <v>-790349.34562468063</v>
      </c>
      <c r="H57" s="244">
        <v>-275568.47184113861</v>
      </c>
      <c r="I57" s="244">
        <v>-288244.62154583103</v>
      </c>
      <c r="J57" s="244">
        <v>-904511.62241081777</v>
      </c>
      <c r="K57" s="244">
        <v>-315373.05234723847</v>
      </c>
      <c r="L57" s="244">
        <v>-1375880.2127552116</v>
      </c>
      <c r="M57" s="244">
        <v>-1035164.1076258536</v>
      </c>
      <c r="N57" s="244">
        <v>-360927.21885888098</v>
      </c>
      <c r="O57" s="244">
        <v>-377529.87092638947</v>
      </c>
      <c r="P57" s="244">
        <v>-1184688.7349670103</v>
      </c>
      <c r="Q57" s="244">
        <v>-413061.47225849761</v>
      </c>
      <c r="R57" s="244">
        <v>-432062.2999823885</v>
      </c>
      <c r="S57" s="244">
        <v>-1355811.4973447353</v>
      </c>
      <c r="T57" s="244">
        <v>-1518726.2754075311</v>
      </c>
      <c r="U57" s="244">
        <v>-494471.68407627754</v>
      </c>
      <c r="V57" s="244">
        <v>-1551652.1446313593</v>
      </c>
      <c r="W57" s="244">
        <v>-541009.38109480054</v>
      </c>
      <c r="X57" s="244">
        <v>-565895.81262516137</v>
      </c>
      <c r="Y57" s="244">
        <v>-1775781.0600177564</v>
      </c>
      <c r="Z57" s="244">
        <v>-619155.662926191</v>
      </c>
      <c r="AA57" s="244">
        <v>-647636.82342079584</v>
      </c>
      <c r="AB57" s="244">
        <v>-3078284.3518944578</v>
      </c>
      <c r="AC57" s="245">
        <v>-708589.81069386762</v>
      </c>
    </row>
    <row r="58" spans="1:29" x14ac:dyDescent="0.2">
      <c r="A58" s="161" t="s">
        <v>233</v>
      </c>
      <c r="B58" s="244"/>
      <c r="C58" s="244"/>
      <c r="D58" s="244"/>
      <c r="E58" s="244">
        <v>0</v>
      </c>
      <c r="F58" s="244">
        <v>0</v>
      </c>
      <c r="G58" s="244">
        <v>-526899.56374978705</v>
      </c>
      <c r="H58" s="244">
        <v>0</v>
      </c>
      <c r="I58" s="244">
        <v>0</v>
      </c>
      <c r="J58" s="244">
        <v>-603007.74827387847</v>
      </c>
      <c r="K58" s="244">
        <v>0</v>
      </c>
      <c r="L58" s="244">
        <v>0</v>
      </c>
      <c r="M58" s="244">
        <v>-690109.40508390241</v>
      </c>
      <c r="N58" s="244">
        <v>0</v>
      </c>
      <c r="O58" s="244">
        <v>0</v>
      </c>
      <c r="P58" s="244">
        <v>-789792.48997800692</v>
      </c>
      <c r="Q58" s="244">
        <v>0</v>
      </c>
      <c r="R58" s="244">
        <v>0</v>
      </c>
      <c r="S58" s="244">
        <v>-903874.33156315691</v>
      </c>
      <c r="T58" s="244">
        <v>0</v>
      </c>
      <c r="U58" s="244">
        <v>0</v>
      </c>
      <c r="V58" s="244">
        <v>-1034434.7630875728</v>
      </c>
      <c r="W58" s="244">
        <v>0</v>
      </c>
      <c r="X58" s="244">
        <v>0</v>
      </c>
      <c r="Y58" s="244">
        <v>-1183854.0400118376</v>
      </c>
      <c r="Z58" s="244">
        <v>0</v>
      </c>
      <c r="AA58" s="244">
        <v>0</v>
      </c>
      <c r="AB58" s="244">
        <v>-1354856.2345963051</v>
      </c>
      <c r="AC58" s="245">
        <v>0</v>
      </c>
    </row>
    <row r="59" spans="1:29" x14ac:dyDescent="0.2">
      <c r="A59" s="161" t="s">
        <v>232</v>
      </c>
      <c r="B59" s="244"/>
      <c r="C59" s="244"/>
      <c r="D59" s="244"/>
      <c r="E59" s="244">
        <v>-240787.79752320002</v>
      </c>
      <c r="F59" s="244">
        <v>-251864.03620926721</v>
      </c>
      <c r="G59" s="244">
        <v>-263449.78187489352</v>
      </c>
      <c r="H59" s="244">
        <v>-275568.47184113861</v>
      </c>
      <c r="I59" s="244">
        <v>-288244.62154583103</v>
      </c>
      <c r="J59" s="244">
        <v>-301503.87413693924</v>
      </c>
      <c r="K59" s="244">
        <v>-315373.05234723847</v>
      </c>
      <c r="L59" s="244">
        <v>-329880.21275521151</v>
      </c>
      <c r="M59" s="244">
        <v>-345054.70254195121</v>
      </c>
      <c r="N59" s="244">
        <v>-360927.21885888098</v>
      </c>
      <c r="O59" s="244">
        <v>-377529.87092638947</v>
      </c>
      <c r="P59" s="244">
        <v>-394896.24498900346</v>
      </c>
      <c r="Q59" s="244">
        <v>-413061.47225849761</v>
      </c>
      <c r="R59" s="244">
        <v>-432062.2999823885</v>
      </c>
      <c r="S59" s="244">
        <v>-451937.16578157846</v>
      </c>
      <c r="T59" s="244">
        <v>-472726.27540753112</v>
      </c>
      <c r="U59" s="244">
        <v>-494471.68407627754</v>
      </c>
      <c r="V59" s="244">
        <v>-517217.38154378638</v>
      </c>
      <c r="W59" s="244">
        <v>-541009.38109480054</v>
      </c>
      <c r="X59" s="244">
        <v>-565895.81262516137</v>
      </c>
      <c r="Y59" s="244">
        <v>-591927.02000591881</v>
      </c>
      <c r="Z59" s="244">
        <v>-619155.662926191</v>
      </c>
      <c r="AA59" s="244">
        <v>-647636.82342079584</v>
      </c>
      <c r="AB59" s="244">
        <v>-677428.11729815253</v>
      </c>
      <c r="AC59" s="245">
        <v>-708589.81069386762</v>
      </c>
    </row>
    <row r="60" spans="1:29" x14ac:dyDescent="0.2">
      <c r="A60" s="161" t="s">
        <v>406</v>
      </c>
      <c r="B60" s="244"/>
      <c r="C60" s="244"/>
      <c r="D60" s="244"/>
      <c r="E60" s="244"/>
      <c r="F60" s="244"/>
      <c r="G60" s="244"/>
      <c r="H60" s="244"/>
      <c r="I60" s="244"/>
      <c r="J60" s="244"/>
      <c r="K60" s="244"/>
      <c r="L60" s="244">
        <v>-1046000</v>
      </c>
      <c r="M60" s="244"/>
      <c r="N60" s="244"/>
      <c r="O60" s="244"/>
      <c r="P60" s="244"/>
      <c r="Q60" s="244"/>
      <c r="R60" s="244"/>
      <c r="S60" s="244"/>
      <c r="T60" s="244">
        <v>-1046000</v>
      </c>
      <c r="U60" s="244"/>
      <c r="V60" s="244"/>
      <c r="W60" s="244"/>
      <c r="X60" s="244"/>
      <c r="Y60" s="244"/>
      <c r="Z60" s="244"/>
      <c r="AA60" s="244"/>
      <c r="AB60" s="244">
        <v>-1046000</v>
      </c>
      <c r="AC60" s="245"/>
    </row>
    <row r="61" spans="1:29" x14ac:dyDescent="0.2">
      <c r="A61" s="161" t="s">
        <v>401</v>
      </c>
      <c r="B61" s="244">
        <v>0</v>
      </c>
      <c r="C61" s="244">
        <v>0</v>
      </c>
      <c r="D61" s="244">
        <v>0</v>
      </c>
      <c r="E61" s="244">
        <v>0</v>
      </c>
      <c r="F61" s="244">
        <v>0</v>
      </c>
      <c r="G61" s="244">
        <v>0</v>
      </c>
      <c r="H61" s="244">
        <v>0</v>
      </c>
      <c r="I61" s="244">
        <v>0</v>
      </c>
      <c r="J61" s="244">
        <v>0</v>
      </c>
      <c r="K61" s="244">
        <v>0</v>
      </c>
      <c r="L61" s="244">
        <v>0</v>
      </c>
      <c r="M61" s="244">
        <v>0</v>
      </c>
      <c r="N61" s="244">
        <v>0</v>
      </c>
      <c r="O61" s="244">
        <v>0</v>
      </c>
      <c r="P61" s="244">
        <v>0</v>
      </c>
      <c r="Q61" s="244">
        <v>0</v>
      </c>
      <c r="R61" s="244">
        <v>0</v>
      </c>
      <c r="S61" s="244">
        <v>0</v>
      </c>
      <c r="T61" s="244">
        <v>0</v>
      </c>
      <c r="U61" s="244">
        <v>0</v>
      </c>
      <c r="V61" s="244">
        <v>0</v>
      </c>
      <c r="W61" s="244">
        <v>0</v>
      </c>
      <c r="X61" s="244">
        <v>0</v>
      </c>
      <c r="Y61" s="244">
        <v>0</v>
      </c>
      <c r="Z61" s="244">
        <v>0</v>
      </c>
      <c r="AA61" s="244">
        <v>0</v>
      </c>
      <c r="AB61" s="244">
        <v>0</v>
      </c>
      <c r="AC61" s="245">
        <v>0</v>
      </c>
    </row>
    <row r="62" spans="1:29" x14ac:dyDescent="0.2">
      <c r="A62" s="161" t="s">
        <v>401</v>
      </c>
      <c r="B62" s="244">
        <v>0</v>
      </c>
      <c r="C62" s="244">
        <v>0</v>
      </c>
      <c r="D62" s="244">
        <v>0</v>
      </c>
      <c r="E62" s="244">
        <v>0</v>
      </c>
      <c r="F62" s="244">
        <v>0</v>
      </c>
      <c r="G62" s="244">
        <v>0</v>
      </c>
      <c r="H62" s="244">
        <v>0</v>
      </c>
      <c r="I62" s="244">
        <v>0</v>
      </c>
      <c r="J62" s="244">
        <v>0</v>
      </c>
      <c r="K62" s="244">
        <v>0</v>
      </c>
      <c r="L62" s="244">
        <v>0</v>
      </c>
      <c r="M62" s="244">
        <v>0</v>
      </c>
      <c r="N62" s="244">
        <v>0</v>
      </c>
      <c r="O62" s="244">
        <v>0</v>
      </c>
      <c r="P62" s="244">
        <v>0</v>
      </c>
      <c r="Q62" s="244">
        <v>0</v>
      </c>
      <c r="R62" s="244">
        <v>0</v>
      </c>
      <c r="S62" s="244">
        <v>0</v>
      </c>
      <c r="T62" s="244">
        <v>0</v>
      </c>
      <c r="U62" s="244">
        <v>0</v>
      </c>
      <c r="V62" s="244">
        <v>0</v>
      </c>
      <c r="W62" s="244">
        <v>0</v>
      </c>
      <c r="X62" s="244">
        <v>0</v>
      </c>
      <c r="Y62" s="244">
        <v>0</v>
      </c>
      <c r="Z62" s="244">
        <v>0</v>
      </c>
      <c r="AA62" s="244">
        <v>0</v>
      </c>
      <c r="AB62" s="244">
        <v>0</v>
      </c>
      <c r="AC62" s="245">
        <v>0</v>
      </c>
    </row>
    <row r="63" spans="1:29" x14ac:dyDescent="0.2">
      <c r="A63" s="161" t="s">
        <v>411</v>
      </c>
      <c r="B63" s="244">
        <v>0</v>
      </c>
      <c r="C63" s="244">
        <v>0</v>
      </c>
      <c r="D63" s="244">
        <v>0</v>
      </c>
      <c r="E63" s="244">
        <v>0</v>
      </c>
      <c r="F63" s="244">
        <v>0</v>
      </c>
      <c r="G63" s="244">
        <v>0</v>
      </c>
      <c r="H63" s="244">
        <v>0</v>
      </c>
      <c r="I63" s="244">
        <v>0</v>
      </c>
      <c r="J63" s="244">
        <v>0</v>
      </c>
      <c r="K63" s="244">
        <v>0</v>
      </c>
      <c r="L63" s="244">
        <v>0</v>
      </c>
      <c r="M63" s="244">
        <v>0</v>
      </c>
      <c r="N63" s="244">
        <v>0</v>
      </c>
      <c r="O63" s="244">
        <v>0</v>
      </c>
      <c r="P63" s="244">
        <v>0</v>
      </c>
      <c r="Q63" s="244">
        <v>0</v>
      </c>
      <c r="R63" s="244">
        <v>0</v>
      </c>
      <c r="S63" s="244">
        <v>0</v>
      </c>
      <c r="T63" s="244">
        <v>0</v>
      </c>
      <c r="U63" s="244">
        <v>0</v>
      </c>
      <c r="V63" s="244">
        <v>0</v>
      </c>
      <c r="W63" s="244">
        <v>0</v>
      </c>
      <c r="X63" s="244">
        <v>0</v>
      </c>
      <c r="Y63" s="244">
        <v>0</v>
      </c>
      <c r="Z63" s="244">
        <v>0</v>
      </c>
      <c r="AA63" s="244">
        <v>0</v>
      </c>
      <c r="AB63" s="244">
        <v>0</v>
      </c>
      <c r="AC63" s="245">
        <v>0</v>
      </c>
    </row>
    <row r="64" spans="1:29" ht="14.25" x14ac:dyDescent="0.2">
      <c r="A64" s="162" t="s">
        <v>412</v>
      </c>
      <c r="B64" s="247">
        <v>32848528.439999998</v>
      </c>
      <c r="C64" s="247">
        <v>236788256.75099999</v>
      </c>
      <c r="D64" s="247">
        <v>260307989.25899997</v>
      </c>
      <c r="E64" s="247">
        <v>7121200.3887516558</v>
      </c>
      <c r="F64" s="247">
        <v>14063625.059836801</v>
      </c>
      <c r="G64" s="247">
        <v>17405599.875405222</v>
      </c>
      <c r="H64" s="247">
        <v>22127551.630743887</v>
      </c>
      <c r="I64" s="247">
        <v>26670603.455145683</v>
      </c>
      <c r="J64" s="247">
        <v>30981786.399867911</v>
      </c>
      <c r="K64" s="247">
        <v>36894655.387982458</v>
      </c>
      <c r="L64" s="247">
        <v>41580190.437470995</v>
      </c>
      <c r="M64" s="247">
        <v>48116848.215627611</v>
      </c>
      <c r="N64" s="247">
        <v>55466158.365844466</v>
      </c>
      <c r="O64" s="247">
        <v>62634730.057204232</v>
      </c>
      <c r="P64" s="247">
        <v>69555651.463088974</v>
      </c>
      <c r="Q64" s="247">
        <v>73581334.374908075</v>
      </c>
      <c r="R64" s="247">
        <v>76966075.756153852</v>
      </c>
      <c r="S64" s="247">
        <v>79602640.909373775</v>
      </c>
      <c r="T64" s="247">
        <v>83163814.942020029</v>
      </c>
      <c r="U64" s="247">
        <v>88083466.429352954</v>
      </c>
      <c r="V64" s="247">
        <v>91100871.122015625</v>
      </c>
      <c r="W64" s="247">
        <v>96373529.955817953</v>
      </c>
      <c r="X64" s="247">
        <v>100806712.33378559</v>
      </c>
      <c r="Y64" s="247">
        <v>104259967.0611279</v>
      </c>
      <c r="Z64" s="247">
        <v>110294236.87179215</v>
      </c>
      <c r="AA64" s="247">
        <v>115367771.76789461</v>
      </c>
      <c r="AB64" s="247">
        <v>118273833.03462146</v>
      </c>
      <c r="AC64" s="248">
        <v>126225724.97560178</v>
      </c>
    </row>
    <row r="65" spans="1:29" x14ac:dyDescent="0.2">
      <c r="A65" s="161" t="s">
        <v>228</v>
      </c>
      <c r="B65" s="158"/>
      <c r="C65" s="244"/>
      <c r="D65" s="244"/>
      <c r="E65" s="244">
        <v>-21197790.984000001</v>
      </c>
      <c r="F65" s="244">
        <v>-21197790.984000001</v>
      </c>
      <c r="G65" s="244">
        <v>-21197790.984000001</v>
      </c>
      <c r="H65" s="244">
        <v>-21197790.984000001</v>
      </c>
      <c r="I65" s="244">
        <v>-21197790.984000001</v>
      </c>
      <c r="J65" s="244">
        <v>-21197790.984000001</v>
      </c>
      <c r="K65" s="244">
        <v>-21197790.984000001</v>
      </c>
      <c r="L65" s="244">
        <v>-21197790.984000001</v>
      </c>
      <c r="M65" s="244">
        <v>-21197790.984000001</v>
      </c>
      <c r="N65" s="244">
        <v>-21197790.984000001</v>
      </c>
      <c r="O65" s="244">
        <v>-21197790.984000001</v>
      </c>
      <c r="P65" s="244">
        <v>-21197790.984000001</v>
      </c>
      <c r="Q65" s="244">
        <v>-21197790.984000001</v>
      </c>
      <c r="R65" s="244">
        <v>-21197790.984000001</v>
      </c>
      <c r="S65" s="244">
        <v>-21197790.984000001</v>
      </c>
      <c r="T65" s="244">
        <v>-21197790.984000001</v>
      </c>
      <c r="U65" s="244">
        <v>-21197790.984000001</v>
      </c>
      <c r="V65" s="244">
        <v>-21197790.984000001</v>
      </c>
      <c r="W65" s="244">
        <v>-21197790.984000001</v>
      </c>
      <c r="X65" s="244">
        <v>-21197790.984000001</v>
      </c>
      <c r="Y65" s="244">
        <v>-21197790.984000001</v>
      </c>
      <c r="Z65" s="244">
        <v>-21197790.984000001</v>
      </c>
      <c r="AA65" s="244">
        <v>-21197790.984000001</v>
      </c>
      <c r="AB65" s="244">
        <v>-21197790.984000001</v>
      </c>
      <c r="AC65" s="245">
        <v>-21197790.984000001</v>
      </c>
    </row>
    <row r="66" spans="1:29" ht="14.25" x14ac:dyDescent="0.2">
      <c r="A66" s="162" t="s">
        <v>413</v>
      </c>
      <c r="B66" s="247">
        <v>32848528.439999998</v>
      </c>
      <c r="C66" s="247">
        <v>236788256.75099999</v>
      </c>
      <c r="D66" s="247">
        <v>260307989.25899997</v>
      </c>
      <c r="E66" s="247">
        <v>-14076590.595248345</v>
      </c>
      <c r="F66" s="247">
        <v>-7134165.9241632</v>
      </c>
      <c r="G66" s="247">
        <v>-3792191.1085947789</v>
      </c>
      <c r="H66" s="247">
        <v>929760.64674388617</v>
      </c>
      <c r="I66" s="247">
        <v>5472812.471145682</v>
      </c>
      <c r="J66" s="247">
        <v>9783995.4158679098</v>
      </c>
      <c r="K66" s="247">
        <v>15696864.403982457</v>
      </c>
      <c r="L66" s="247">
        <v>20382399.453470994</v>
      </c>
      <c r="M66" s="247">
        <v>26919057.23162761</v>
      </c>
      <c r="N66" s="247">
        <v>34268367.381844461</v>
      </c>
      <c r="O66" s="247">
        <v>41436939.073204234</v>
      </c>
      <c r="P66" s="247">
        <v>48357860.479088977</v>
      </c>
      <c r="Q66" s="247">
        <v>52383543.390908077</v>
      </c>
      <c r="R66" s="247">
        <v>55768284.772153854</v>
      </c>
      <c r="S66" s="247">
        <v>58404849.925373778</v>
      </c>
      <c r="T66" s="247">
        <v>61966023.958020031</v>
      </c>
      <c r="U66" s="247">
        <v>66885675.445352957</v>
      </c>
      <c r="V66" s="247">
        <v>69903080.138015628</v>
      </c>
      <c r="W66" s="247">
        <v>75175738.971817955</v>
      </c>
      <c r="X66" s="247">
        <v>79608921.349785596</v>
      </c>
      <c r="Y66" s="247">
        <v>83062176.077127904</v>
      </c>
      <c r="Z66" s="247">
        <v>89096445.887792155</v>
      </c>
      <c r="AA66" s="247">
        <v>94169980.783894613</v>
      </c>
      <c r="AB66" s="247">
        <v>97076042.050621465</v>
      </c>
      <c r="AC66" s="248">
        <v>105027933.99160178</v>
      </c>
    </row>
    <row r="67" spans="1:29" x14ac:dyDescent="0.2">
      <c r="A67" s="161" t="s">
        <v>227</v>
      </c>
      <c r="B67" s="244">
        <v>0</v>
      </c>
      <c r="C67" s="244">
        <v>0</v>
      </c>
      <c r="D67" s="244">
        <v>0</v>
      </c>
      <c r="E67" s="244">
        <v>0</v>
      </c>
      <c r="F67" s="244">
        <v>0</v>
      </c>
      <c r="G67" s="244">
        <v>0</v>
      </c>
      <c r="H67" s="244">
        <v>0</v>
      </c>
      <c r="I67" s="244">
        <v>0</v>
      </c>
      <c r="J67" s="244">
        <v>0</v>
      </c>
      <c r="K67" s="244">
        <v>0</v>
      </c>
      <c r="L67" s="244">
        <v>0</v>
      </c>
      <c r="M67" s="244">
        <v>0</v>
      </c>
      <c r="N67" s="244">
        <v>0</v>
      </c>
      <c r="O67" s="244">
        <v>0</v>
      </c>
      <c r="P67" s="244">
        <v>0</v>
      </c>
      <c r="Q67" s="244">
        <v>0</v>
      </c>
      <c r="R67" s="244">
        <v>0</v>
      </c>
      <c r="S67" s="244">
        <v>0</v>
      </c>
      <c r="T67" s="244">
        <v>0</v>
      </c>
      <c r="U67" s="244">
        <v>0</v>
      </c>
      <c r="V67" s="244">
        <v>0</v>
      </c>
      <c r="W67" s="244">
        <v>0</v>
      </c>
      <c r="X67" s="244">
        <v>0</v>
      </c>
      <c r="Y67" s="244">
        <v>0</v>
      </c>
      <c r="Z67" s="244">
        <v>0</v>
      </c>
      <c r="AA67" s="244">
        <v>0</v>
      </c>
      <c r="AB67" s="244">
        <v>0</v>
      </c>
      <c r="AC67" s="245">
        <v>0</v>
      </c>
    </row>
    <row r="68" spans="1:29" ht="14.25" x14ac:dyDescent="0.2">
      <c r="A68" s="162" t="s">
        <v>231</v>
      </c>
      <c r="B68" s="247">
        <v>32848528.439999998</v>
      </c>
      <c r="C68" s="247">
        <v>236788256.75099999</v>
      </c>
      <c r="D68" s="247">
        <v>260307989.25899997</v>
      </c>
      <c r="E68" s="247">
        <v>-14076590.595248345</v>
      </c>
      <c r="F68" s="247">
        <v>-7134165.9241632</v>
      </c>
      <c r="G68" s="247">
        <v>-3792191.1085947789</v>
      </c>
      <c r="H68" s="247">
        <v>929760.64674388617</v>
      </c>
      <c r="I68" s="247">
        <v>5472812.471145682</v>
      </c>
      <c r="J68" s="247">
        <v>9783995.4158679098</v>
      </c>
      <c r="K68" s="247">
        <v>15696864.403982457</v>
      </c>
      <c r="L68" s="247">
        <v>20382399.453470994</v>
      </c>
      <c r="M68" s="247">
        <v>26919057.23162761</v>
      </c>
      <c r="N68" s="247">
        <v>34268367.381844461</v>
      </c>
      <c r="O68" s="247">
        <v>41436939.073204234</v>
      </c>
      <c r="P68" s="247">
        <v>48357860.479088977</v>
      </c>
      <c r="Q68" s="247">
        <v>52383543.390908077</v>
      </c>
      <c r="R68" s="247">
        <v>55768284.772153854</v>
      </c>
      <c r="S68" s="247">
        <v>58404849.925373778</v>
      </c>
      <c r="T68" s="247">
        <v>61966023.958020031</v>
      </c>
      <c r="U68" s="247">
        <v>66885675.445352957</v>
      </c>
      <c r="V68" s="247">
        <v>69903080.138015628</v>
      </c>
      <c r="W68" s="247">
        <v>75175738.971817955</v>
      </c>
      <c r="X68" s="247">
        <v>79608921.349785596</v>
      </c>
      <c r="Y68" s="247">
        <v>83062176.077127904</v>
      </c>
      <c r="Z68" s="247">
        <v>89096445.887792155</v>
      </c>
      <c r="AA68" s="247">
        <v>94169980.783894613</v>
      </c>
      <c r="AB68" s="247">
        <v>97076042.050621465</v>
      </c>
      <c r="AC68" s="248">
        <v>105027933.99160178</v>
      </c>
    </row>
    <row r="69" spans="1:29" x14ac:dyDescent="0.2">
      <c r="A69" s="161" t="s">
        <v>226</v>
      </c>
      <c r="B69" s="244">
        <v>-6569705.6880000001</v>
      </c>
      <c r="C69" s="244">
        <v>-47357651.350199997</v>
      </c>
      <c r="D69" s="244">
        <v>-52061597.851799995</v>
      </c>
      <c r="E69" s="244">
        <v>2815318.1190496692</v>
      </c>
      <c r="F69" s="244">
        <v>1426833.18483264</v>
      </c>
      <c r="G69" s="244">
        <v>758438.22171895579</v>
      </c>
      <c r="H69" s="244">
        <v>-185952.12934877723</v>
      </c>
      <c r="I69" s="244">
        <v>-1094562.4942291365</v>
      </c>
      <c r="J69" s="244">
        <v>-1956799.0831735821</v>
      </c>
      <c r="K69" s="244">
        <v>-3139372.8807964916</v>
      </c>
      <c r="L69" s="244">
        <v>-4076479.8906941991</v>
      </c>
      <c r="M69" s="244">
        <v>-5383811.4463255219</v>
      </c>
      <c r="N69" s="244">
        <v>-6853673.4763688929</v>
      </c>
      <c r="O69" s="244">
        <v>-8287387.814640847</v>
      </c>
      <c r="P69" s="244">
        <v>-9671572.095817795</v>
      </c>
      <c r="Q69" s="244">
        <v>-10476708.678181617</v>
      </c>
      <c r="R69" s="244">
        <v>-11153656.954430772</v>
      </c>
      <c r="S69" s="244">
        <v>-11680969.985074757</v>
      </c>
      <c r="T69" s="244">
        <v>-12393204.791604007</v>
      </c>
      <c r="U69" s="244">
        <v>-13377135.089070592</v>
      </c>
      <c r="V69" s="244">
        <v>-13980616.027603127</v>
      </c>
      <c r="W69" s="244">
        <v>-15035147.794363592</v>
      </c>
      <c r="X69" s="244">
        <v>-15921784.26995712</v>
      </c>
      <c r="Y69" s="244">
        <v>-16612435.215425581</v>
      </c>
      <c r="Z69" s="244">
        <v>-17819289.177558433</v>
      </c>
      <c r="AA69" s="244">
        <v>-18833996.156778924</v>
      </c>
      <c r="AB69" s="244">
        <v>-19415208.410124294</v>
      </c>
      <c r="AC69" s="245">
        <v>-21005586.798320357</v>
      </c>
    </row>
    <row r="70" spans="1:29" ht="15" thickBot="1" x14ac:dyDescent="0.25">
      <c r="A70" s="163" t="s">
        <v>230</v>
      </c>
      <c r="B70" s="155">
        <v>26278822.751999997</v>
      </c>
      <c r="C70" s="155">
        <v>189430605.40079999</v>
      </c>
      <c r="D70" s="155">
        <v>208246391.40719998</v>
      </c>
      <c r="E70" s="155">
        <v>-11261272.476198677</v>
      </c>
      <c r="F70" s="155">
        <v>-5707332.73933056</v>
      </c>
      <c r="G70" s="155">
        <v>-3033752.8868758231</v>
      </c>
      <c r="H70" s="155">
        <v>743808.51739510894</v>
      </c>
      <c r="I70" s="155">
        <v>4378249.976916546</v>
      </c>
      <c r="J70" s="155">
        <v>7827196.3326943275</v>
      </c>
      <c r="K70" s="155">
        <v>12557491.523185965</v>
      </c>
      <c r="L70" s="155">
        <v>16305919.562776795</v>
      </c>
      <c r="M70" s="155">
        <v>21535245.785302088</v>
      </c>
      <c r="N70" s="155">
        <v>27414693.905475568</v>
      </c>
      <c r="O70" s="155">
        <v>33149551.258563388</v>
      </c>
      <c r="P70" s="155">
        <v>38686288.38327118</v>
      </c>
      <c r="Q70" s="155">
        <v>41906834.712726459</v>
      </c>
      <c r="R70" s="155">
        <v>44614627.817723081</v>
      </c>
      <c r="S70" s="155">
        <v>46723879.940299019</v>
      </c>
      <c r="T70" s="155">
        <v>49572819.166416027</v>
      </c>
      <c r="U70" s="155">
        <v>53508540.356282368</v>
      </c>
      <c r="V70" s="155">
        <v>55922464.110412501</v>
      </c>
      <c r="W70" s="155">
        <v>60140591.177454367</v>
      </c>
      <c r="X70" s="155">
        <v>63687137.079828478</v>
      </c>
      <c r="Y70" s="155">
        <v>66449740.861702323</v>
      </c>
      <c r="Z70" s="155">
        <v>71277156.710233718</v>
      </c>
      <c r="AA70" s="155">
        <v>75335984.627115697</v>
      </c>
      <c r="AB70" s="155">
        <v>77660833.640497178</v>
      </c>
      <c r="AC70" s="249">
        <v>84022347.193281427</v>
      </c>
    </row>
    <row r="71" spans="1:29" ht="16.5" thickBot="1" x14ac:dyDescent="0.25">
      <c r="A71" s="242"/>
      <c r="B71" s="164">
        <v>0.5</v>
      </c>
      <c r="C71" s="164">
        <v>1.5</v>
      </c>
      <c r="D71" s="164">
        <v>2.5</v>
      </c>
      <c r="E71" s="164">
        <v>3.5</v>
      </c>
      <c r="F71" s="164">
        <v>4.5</v>
      </c>
      <c r="G71" s="164">
        <v>5.5</v>
      </c>
      <c r="H71" s="164">
        <v>6.5</v>
      </c>
      <c r="I71" s="164">
        <v>7.5</v>
      </c>
      <c r="J71" s="164">
        <v>8.5</v>
      </c>
      <c r="K71" s="164">
        <v>9.5</v>
      </c>
      <c r="L71" s="164">
        <v>10.5</v>
      </c>
      <c r="M71" s="164">
        <v>11.5</v>
      </c>
      <c r="N71" s="164">
        <v>12.5</v>
      </c>
      <c r="O71" s="164">
        <v>13.5</v>
      </c>
      <c r="P71" s="164">
        <v>14.5</v>
      </c>
      <c r="Q71" s="164">
        <v>15.5</v>
      </c>
      <c r="R71" s="164">
        <v>16.5</v>
      </c>
      <c r="S71" s="164">
        <v>17.5</v>
      </c>
      <c r="T71" s="164">
        <v>18.5</v>
      </c>
      <c r="U71" s="164">
        <v>19.5</v>
      </c>
      <c r="V71" s="164">
        <v>20.5</v>
      </c>
      <c r="W71" s="164">
        <v>21.5</v>
      </c>
      <c r="X71" s="164">
        <v>22.5</v>
      </c>
      <c r="Y71" s="164">
        <v>23.5</v>
      </c>
      <c r="Z71" s="164">
        <v>24.5</v>
      </c>
      <c r="AA71" s="164">
        <v>25.5</v>
      </c>
      <c r="AB71" s="164">
        <v>26.5</v>
      </c>
      <c r="AC71" s="250">
        <v>27.5</v>
      </c>
    </row>
    <row r="72" spans="1:29" x14ac:dyDescent="0.2">
      <c r="A72" s="156" t="s">
        <v>229</v>
      </c>
      <c r="B72" s="151">
        <v>1</v>
      </c>
      <c r="C72" s="151">
        <v>2</v>
      </c>
      <c r="D72" s="151">
        <v>3</v>
      </c>
      <c r="E72" s="151">
        <v>4</v>
      </c>
      <c r="F72" s="151">
        <v>5</v>
      </c>
      <c r="G72" s="151">
        <v>6</v>
      </c>
      <c r="H72" s="151">
        <v>7</v>
      </c>
      <c r="I72" s="151">
        <v>8</v>
      </c>
      <c r="J72" s="151">
        <v>9</v>
      </c>
      <c r="K72" s="151">
        <v>10</v>
      </c>
      <c r="L72" s="151">
        <v>11</v>
      </c>
      <c r="M72" s="151">
        <v>12</v>
      </c>
      <c r="N72" s="151">
        <v>13</v>
      </c>
      <c r="O72" s="151">
        <v>14</v>
      </c>
      <c r="P72" s="151">
        <v>15</v>
      </c>
      <c r="Q72" s="151">
        <v>16</v>
      </c>
      <c r="R72" s="151">
        <v>17</v>
      </c>
      <c r="S72" s="151">
        <v>18</v>
      </c>
      <c r="T72" s="151">
        <v>19</v>
      </c>
      <c r="U72" s="151">
        <v>20</v>
      </c>
      <c r="V72" s="151">
        <v>21</v>
      </c>
      <c r="W72" s="151">
        <v>22</v>
      </c>
      <c r="X72" s="151">
        <v>23</v>
      </c>
      <c r="Y72" s="151">
        <v>24</v>
      </c>
      <c r="Z72" s="151">
        <v>25</v>
      </c>
      <c r="AA72" s="151">
        <v>26</v>
      </c>
      <c r="AB72" s="151">
        <v>27</v>
      </c>
      <c r="AC72" s="238">
        <v>28</v>
      </c>
    </row>
    <row r="73" spans="1:29" ht="14.25" x14ac:dyDescent="0.2">
      <c r="A73" s="160" t="s">
        <v>413</v>
      </c>
      <c r="B73" s="247">
        <v>32848528.439999998</v>
      </c>
      <c r="C73" s="247">
        <v>236788256.75099999</v>
      </c>
      <c r="D73" s="247">
        <v>260307989.25899997</v>
      </c>
      <c r="E73" s="247">
        <v>-14076590.595248345</v>
      </c>
      <c r="F73" s="247">
        <v>-7134165.9241632</v>
      </c>
      <c r="G73" s="247">
        <v>-3792191.1085947789</v>
      </c>
      <c r="H73" s="247">
        <v>929760.64674388617</v>
      </c>
      <c r="I73" s="247">
        <v>5472812.471145682</v>
      </c>
      <c r="J73" s="247">
        <v>9783995.4158679098</v>
      </c>
      <c r="K73" s="247">
        <v>15696864.403982457</v>
      </c>
      <c r="L73" s="247">
        <v>20382399.453470994</v>
      </c>
      <c r="M73" s="247">
        <v>26919057.23162761</v>
      </c>
      <c r="N73" s="247">
        <v>34268367.381844461</v>
      </c>
      <c r="O73" s="247">
        <v>41436939.073204234</v>
      </c>
      <c r="P73" s="247">
        <v>48357860.479088977</v>
      </c>
      <c r="Q73" s="247">
        <v>52383543.390908077</v>
      </c>
      <c r="R73" s="247">
        <v>55768284.772153854</v>
      </c>
      <c r="S73" s="247">
        <v>58404849.925373778</v>
      </c>
      <c r="T73" s="247">
        <v>61966023.958020031</v>
      </c>
      <c r="U73" s="247">
        <v>66885675.445352957</v>
      </c>
      <c r="V73" s="247">
        <v>69903080.138015628</v>
      </c>
      <c r="W73" s="247">
        <v>75175738.971817955</v>
      </c>
      <c r="X73" s="247">
        <v>79608921.349785596</v>
      </c>
      <c r="Y73" s="247">
        <v>83062176.077127904</v>
      </c>
      <c r="Z73" s="247">
        <v>89096445.887792155</v>
      </c>
      <c r="AA73" s="247">
        <v>94169980.783894613</v>
      </c>
      <c r="AB73" s="247">
        <v>97076042.050621465</v>
      </c>
      <c r="AC73" s="248">
        <v>105027933.99160178</v>
      </c>
    </row>
    <row r="74" spans="1:29" x14ac:dyDescent="0.2">
      <c r="A74" s="161" t="s">
        <v>228</v>
      </c>
      <c r="B74" s="244">
        <v>0</v>
      </c>
      <c r="C74" s="244">
        <v>0</v>
      </c>
      <c r="D74" s="244">
        <v>0</v>
      </c>
      <c r="E74" s="244">
        <v>21197790.984000001</v>
      </c>
      <c r="F74" s="244">
        <v>21197790.984000001</v>
      </c>
      <c r="G74" s="244">
        <v>21197790.984000001</v>
      </c>
      <c r="H74" s="244">
        <v>21197790.984000001</v>
      </c>
      <c r="I74" s="244">
        <v>21197790.984000001</v>
      </c>
      <c r="J74" s="244">
        <v>21197790.984000001</v>
      </c>
      <c r="K74" s="244">
        <v>21197790.984000001</v>
      </c>
      <c r="L74" s="244">
        <v>21197790.984000001</v>
      </c>
      <c r="M74" s="244">
        <v>21197790.984000001</v>
      </c>
      <c r="N74" s="244">
        <v>21197790.984000001</v>
      </c>
      <c r="O74" s="244">
        <v>21197790.984000001</v>
      </c>
      <c r="P74" s="244">
        <v>21197790.984000001</v>
      </c>
      <c r="Q74" s="244">
        <v>21197790.984000001</v>
      </c>
      <c r="R74" s="244">
        <v>21197790.984000001</v>
      </c>
      <c r="S74" s="244">
        <v>21197790.984000001</v>
      </c>
      <c r="T74" s="244">
        <v>21197790.984000001</v>
      </c>
      <c r="U74" s="244">
        <v>21197790.984000001</v>
      </c>
      <c r="V74" s="244">
        <v>21197790.984000001</v>
      </c>
      <c r="W74" s="244">
        <v>21197790.984000001</v>
      </c>
      <c r="X74" s="244">
        <v>21197790.984000001</v>
      </c>
      <c r="Y74" s="244">
        <v>21197790.984000001</v>
      </c>
      <c r="Z74" s="244">
        <v>21197790.984000001</v>
      </c>
      <c r="AA74" s="244">
        <v>21197790.984000001</v>
      </c>
      <c r="AB74" s="244">
        <v>21197790.984000001</v>
      </c>
      <c r="AC74" s="245">
        <v>21197790.984000001</v>
      </c>
    </row>
    <row r="75" spans="1:29" x14ac:dyDescent="0.2">
      <c r="A75" s="161" t="s">
        <v>227</v>
      </c>
      <c r="B75" s="244">
        <v>0</v>
      </c>
      <c r="C75" s="244">
        <v>0</v>
      </c>
      <c r="D75" s="244">
        <v>0</v>
      </c>
      <c r="E75" s="244">
        <v>0</v>
      </c>
      <c r="F75" s="244">
        <v>0</v>
      </c>
      <c r="G75" s="244">
        <v>0</v>
      </c>
      <c r="H75" s="244">
        <v>0</v>
      </c>
      <c r="I75" s="244">
        <v>0</v>
      </c>
      <c r="J75" s="244">
        <v>0</v>
      </c>
      <c r="K75" s="244">
        <v>0</v>
      </c>
      <c r="L75" s="244">
        <v>0</v>
      </c>
      <c r="M75" s="244">
        <v>0</v>
      </c>
      <c r="N75" s="244">
        <v>0</v>
      </c>
      <c r="O75" s="244">
        <v>0</v>
      </c>
      <c r="P75" s="244">
        <v>0</v>
      </c>
      <c r="Q75" s="244">
        <v>0</v>
      </c>
      <c r="R75" s="244">
        <v>0</v>
      </c>
      <c r="S75" s="244">
        <v>0</v>
      </c>
      <c r="T75" s="244">
        <v>0</v>
      </c>
      <c r="U75" s="244">
        <v>0</v>
      </c>
      <c r="V75" s="244">
        <v>0</v>
      </c>
      <c r="W75" s="244">
        <v>0</v>
      </c>
      <c r="X75" s="244">
        <v>0</v>
      </c>
      <c r="Y75" s="244">
        <v>0</v>
      </c>
      <c r="Z75" s="244">
        <v>0</v>
      </c>
      <c r="AA75" s="244">
        <v>0</v>
      </c>
      <c r="AB75" s="244">
        <v>0</v>
      </c>
      <c r="AC75" s="245">
        <v>0</v>
      </c>
    </row>
    <row r="76" spans="1:29" x14ac:dyDescent="0.2">
      <c r="A76" s="161" t="s">
        <v>226</v>
      </c>
      <c r="B76" s="244">
        <v>-6569705.6880000001</v>
      </c>
      <c r="C76" s="244">
        <v>-47357651.350199997</v>
      </c>
      <c r="D76" s="244">
        <v>-52061597.851799987</v>
      </c>
      <c r="E76" s="244">
        <v>2815318.1190496683</v>
      </c>
      <c r="F76" s="244">
        <v>1426833.1848326325</v>
      </c>
      <c r="G76" s="244">
        <v>758438.22171895206</v>
      </c>
      <c r="H76" s="244">
        <v>-185952.12934876978</v>
      </c>
      <c r="I76" s="244">
        <v>-1094562.4942291379</v>
      </c>
      <c r="J76" s="244">
        <v>-1956799.0831735879</v>
      </c>
      <c r="K76" s="244">
        <v>-3139372.8807964921</v>
      </c>
      <c r="L76" s="244">
        <v>-4076479.890694201</v>
      </c>
      <c r="M76" s="244">
        <v>-5383811.4463255256</v>
      </c>
      <c r="N76" s="244">
        <v>-6853673.4763688892</v>
      </c>
      <c r="O76" s="244">
        <v>-8287387.8146408498</v>
      </c>
      <c r="P76" s="244">
        <v>-9671572.0958177894</v>
      </c>
      <c r="Q76" s="244">
        <v>-10476708.678181618</v>
      </c>
      <c r="R76" s="244">
        <v>-11153656.954430759</v>
      </c>
      <c r="S76" s="244">
        <v>-11680969.985074759</v>
      </c>
      <c r="T76" s="244">
        <v>-12393204.791604012</v>
      </c>
      <c r="U76" s="244">
        <v>-13377135.089070588</v>
      </c>
      <c r="V76" s="244">
        <v>-13980616.02760312</v>
      </c>
      <c r="W76" s="244">
        <v>-15035147.794363588</v>
      </c>
      <c r="X76" s="244">
        <v>-15921784.269957125</v>
      </c>
      <c r="Y76" s="244">
        <v>-16612435.215425581</v>
      </c>
      <c r="Z76" s="244">
        <v>-17819289.177558452</v>
      </c>
      <c r="AA76" s="244">
        <v>-18833996.156778932</v>
      </c>
      <c r="AB76" s="244">
        <v>-19415208.410124302</v>
      </c>
      <c r="AC76" s="245">
        <v>-21005586.798320353</v>
      </c>
    </row>
    <row r="77" spans="1:29" x14ac:dyDescent="0.2">
      <c r="A77" s="161" t="s">
        <v>225</v>
      </c>
      <c r="B77" s="244">
        <v>-9.0000001341104512E-3</v>
      </c>
      <c r="C77" s="244">
        <v>-9.0000041574239704E-3</v>
      </c>
      <c r="D77" s="244">
        <v>-9.0000128746032734E-3</v>
      </c>
      <c r="E77" s="244">
        <v>2.7000017166137695E-2</v>
      </c>
      <c r="F77" s="244">
        <v>0</v>
      </c>
      <c r="G77" s="244">
        <v>0</v>
      </c>
      <c r="H77" s="244">
        <v>0</v>
      </c>
      <c r="I77" s="244">
        <v>0</v>
      </c>
      <c r="J77" s="244">
        <v>0</v>
      </c>
      <c r="K77" s="244">
        <v>0</v>
      </c>
      <c r="L77" s="244">
        <v>0</v>
      </c>
      <c r="M77" s="244">
        <v>0</v>
      </c>
      <c r="N77" s="244">
        <v>0</v>
      </c>
      <c r="O77" s="244">
        <v>0</v>
      </c>
      <c r="P77" s="244">
        <v>0</v>
      </c>
      <c r="Q77" s="244">
        <v>0</v>
      </c>
      <c r="R77" s="244">
        <v>0</v>
      </c>
      <c r="S77" s="244">
        <v>0</v>
      </c>
      <c r="T77" s="244">
        <v>0</v>
      </c>
      <c r="U77" s="244">
        <v>0</v>
      </c>
      <c r="V77" s="244">
        <v>0</v>
      </c>
      <c r="W77" s="244">
        <v>0</v>
      </c>
      <c r="X77" s="244">
        <v>0</v>
      </c>
      <c r="Y77" s="244">
        <v>0</v>
      </c>
      <c r="Z77" s="244">
        <v>0</v>
      </c>
      <c r="AA77" s="244">
        <v>0</v>
      </c>
      <c r="AB77" s="244">
        <v>0</v>
      </c>
      <c r="AC77" s="245">
        <v>0</v>
      </c>
    </row>
    <row r="78" spans="1:29" x14ac:dyDescent="0.2">
      <c r="A78" s="161" t="s">
        <v>224</v>
      </c>
      <c r="B78" s="244">
        <v>0</v>
      </c>
      <c r="C78" s="244">
        <v>0</v>
      </c>
      <c r="D78" s="244">
        <v>0</v>
      </c>
      <c r="E78" s="244">
        <v>0</v>
      </c>
      <c r="F78" s="244">
        <v>0</v>
      </c>
      <c r="G78" s="244">
        <v>0</v>
      </c>
      <c r="H78" s="244">
        <v>0</v>
      </c>
      <c r="I78" s="244">
        <v>0</v>
      </c>
      <c r="J78" s="244">
        <v>0</v>
      </c>
      <c r="K78" s="244">
        <v>0</v>
      </c>
      <c r="L78" s="244">
        <v>0</v>
      </c>
      <c r="M78" s="244">
        <v>0</v>
      </c>
      <c r="N78" s="244">
        <v>0</v>
      </c>
      <c r="O78" s="244">
        <v>0</v>
      </c>
      <c r="P78" s="244">
        <v>0</v>
      </c>
      <c r="Q78" s="244">
        <v>0</v>
      </c>
      <c r="R78" s="244">
        <v>0</v>
      </c>
      <c r="S78" s="244">
        <v>0</v>
      </c>
      <c r="T78" s="244">
        <v>0</v>
      </c>
      <c r="U78" s="244">
        <v>0</v>
      </c>
      <c r="V78" s="244">
        <v>0</v>
      </c>
      <c r="W78" s="244">
        <v>0</v>
      </c>
      <c r="X78" s="244">
        <v>0</v>
      </c>
      <c r="Y78" s="244">
        <v>0</v>
      </c>
      <c r="Z78" s="244">
        <v>0</v>
      </c>
      <c r="AA78" s="244">
        <v>0</v>
      </c>
      <c r="AB78" s="244">
        <v>0</v>
      </c>
      <c r="AC78" s="245">
        <v>0</v>
      </c>
    </row>
    <row r="79" spans="1:29" x14ac:dyDescent="0.2">
      <c r="A79" s="161" t="s">
        <v>414</v>
      </c>
      <c r="B79" s="244">
        <v>-32848528.489999998</v>
      </c>
      <c r="C79" s="244">
        <v>-236788256.801</v>
      </c>
      <c r="D79" s="244">
        <v>-260307989.30899999</v>
      </c>
      <c r="E79" s="244">
        <v>0</v>
      </c>
      <c r="F79" s="244">
        <v>0</v>
      </c>
      <c r="G79" s="244">
        <v>0</v>
      </c>
      <c r="H79" s="244">
        <v>0</v>
      </c>
      <c r="I79" s="244">
        <v>0</v>
      </c>
      <c r="J79" s="244">
        <v>0</v>
      </c>
      <c r="K79" s="244">
        <v>0</v>
      </c>
      <c r="L79" s="244">
        <v>0</v>
      </c>
      <c r="M79" s="244">
        <v>0</v>
      </c>
      <c r="N79" s="244">
        <v>0</v>
      </c>
      <c r="O79" s="244">
        <v>0</v>
      </c>
      <c r="P79" s="244">
        <v>0</v>
      </c>
      <c r="Q79" s="244">
        <v>0</v>
      </c>
      <c r="R79" s="244"/>
      <c r="S79" s="244"/>
      <c r="T79" s="244"/>
      <c r="U79" s="244"/>
      <c r="V79" s="244"/>
      <c r="W79" s="244"/>
      <c r="X79" s="244"/>
      <c r="Y79" s="244"/>
      <c r="Z79" s="244"/>
      <c r="AA79" s="244"/>
      <c r="AB79" s="244"/>
      <c r="AC79" s="245"/>
    </row>
    <row r="80" spans="1:29" x14ac:dyDescent="0.2">
      <c r="A80" s="161" t="s">
        <v>223</v>
      </c>
      <c r="B80" s="244">
        <v>0</v>
      </c>
      <c r="C80" s="244">
        <v>0</v>
      </c>
      <c r="D80" s="244">
        <v>0</v>
      </c>
      <c r="E80" s="244">
        <v>0</v>
      </c>
      <c r="F80" s="244">
        <v>0</v>
      </c>
      <c r="G80" s="244">
        <v>0</v>
      </c>
      <c r="H80" s="244">
        <v>0</v>
      </c>
      <c r="I80" s="244">
        <v>0</v>
      </c>
      <c r="J80" s="244">
        <v>0</v>
      </c>
      <c r="K80" s="244">
        <v>0</v>
      </c>
      <c r="L80" s="244">
        <v>0</v>
      </c>
      <c r="M80" s="244">
        <v>0</v>
      </c>
      <c r="N80" s="244">
        <v>0</v>
      </c>
      <c r="O80" s="244">
        <v>0</v>
      </c>
      <c r="P80" s="244">
        <v>0</v>
      </c>
      <c r="Q80" s="244">
        <v>0</v>
      </c>
      <c r="R80" s="244">
        <v>0</v>
      </c>
      <c r="S80" s="244">
        <v>0</v>
      </c>
      <c r="T80" s="244">
        <v>0</v>
      </c>
      <c r="U80" s="244">
        <v>0</v>
      </c>
      <c r="V80" s="244">
        <v>0</v>
      </c>
      <c r="W80" s="244">
        <v>0</v>
      </c>
      <c r="X80" s="244">
        <v>0</v>
      </c>
      <c r="Y80" s="244">
        <v>0</v>
      </c>
      <c r="Z80" s="244">
        <v>0</v>
      </c>
      <c r="AA80" s="244">
        <v>0</v>
      </c>
      <c r="AB80" s="244">
        <v>0</v>
      </c>
      <c r="AC80" s="245">
        <v>0</v>
      </c>
    </row>
    <row r="81" spans="1:29" ht="14.25" x14ac:dyDescent="0.2">
      <c r="A81" s="162" t="s">
        <v>222</v>
      </c>
      <c r="B81" s="247">
        <v>-6569705.7470000014</v>
      </c>
      <c r="C81" s="247">
        <v>-47357651.409200013</v>
      </c>
      <c r="D81" s="247">
        <v>-52061597.91080001</v>
      </c>
      <c r="E81" s="247">
        <v>9936518.5348013416</v>
      </c>
      <c r="F81" s="247">
        <v>15490458.244669434</v>
      </c>
      <c r="G81" s="247">
        <v>18164038.097124174</v>
      </c>
      <c r="H81" s="247">
        <v>21941599.501395117</v>
      </c>
      <c r="I81" s="247">
        <v>25576040.960916545</v>
      </c>
      <c r="J81" s="247">
        <v>29024987.316694323</v>
      </c>
      <c r="K81" s="247">
        <v>33755282.507185966</v>
      </c>
      <c r="L81" s="247">
        <v>37503710.546776794</v>
      </c>
      <c r="M81" s="247">
        <v>42733036.769302085</v>
      </c>
      <c r="N81" s="247">
        <v>48612484.889475569</v>
      </c>
      <c r="O81" s="247">
        <v>54347342.242563382</v>
      </c>
      <c r="P81" s="247">
        <v>59884079.367271185</v>
      </c>
      <c r="Q81" s="247">
        <v>63104625.696726456</v>
      </c>
      <c r="R81" s="247">
        <v>65812418.801723093</v>
      </c>
      <c r="S81" s="247">
        <v>67921670.924299017</v>
      </c>
      <c r="T81" s="247">
        <v>70770610.150416017</v>
      </c>
      <c r="U81" s="247">
        <v>74706331.340282366</v>
      </c>
      <c r="V81" s="247">
        <v>77120255.094412506</v>
      </c>
      <c r="W81" s="247">
        <v>81338382.161454365</v>
      </c>
      <c r="X81" s="247">
        <v>84884928.063828468</v>
      </c>
      <c r="Y81" s="247">
        <v>87647531.84570232</v>
      </c>
      <c r="Z81" s="247">
        <v>92474947.694233701</v>
      </c>
      <c r="AA81" s="247">
        <v>96533775.611115679</v>
      </c>
      <c r="AB81" s="247">
        <v>98858624.62449716</v>
      </c>
      <c r="AC81" s="248">
        <v>105220138.17728142</v>
      </c>
    </row>
    <row r="82" spans="1:29" ht="14.25" x14ac:dyDescent="0.2">
      <c r="A82" s="162" t="s">
        <v>415</v>
      </c>
      <c r="B82" s="247">
        <v>-6569705.7470000014</v>
      </c>
      <c r="C82" s="247">
        <v>-53927357.156200014</v>
      </c>
      <c r="D82" s="247">
        <v>-105988955.06700003</v>
      </c>
      <c r="E82" s="247">
        <v>-96052436.532198697</v>
      </c>
      <c r="F82" s="247">
        <v>-80561978.28752926</v>
      </c>
      <c r="G82" s="247">
        <v>-62397940.190405086</v>
      </c>
      <c r="H82" s="247">
        <v>-40456340.689009964</v>
      </c>
      <c r="I82" s="247">
        <v>-14880299.728093419</v>
      </c>
      <c r="J82" s="247">
        <v>14144687.588600904</v>
      </c>
      <c r="K82" s="247">
        <v>47899970.09578687</v>
      </c>
      <c r="L82" s="247">
        <v>85403680.642563671</v>
      </c>
      <c r="M82" s="247">
        <v>128136717.41186576</v>
      </c>
      <c r="N82" s="247">
        <v>176749202.30134133</v>
      </c>
      <c r="O82" s="247">
        <v>231096544.54390472</v>
      </c>
      <c r="P82" s="247">
        <v>290980623.91117591</v>
      </c>
      <c r="Q82" s="247">
        <v>354085249.60790235</v>
      </c>
      <c r="R82" s="247">
        <v>419897668.40962541</v>
      </c>
      <c r="S82" s="247">
        <v>487819339.33392441</v>
      </c>
      <c r="T82" s="247">
        <v>558589949.48434043</v>
      </c>
      <c r="U82" s="247">
        <v>633296280.82462275</v>
      </c>
      <c r="V82" s="247">
        <v>710416535.9190352</v>
      </c>
      <c r="W82" s="247">
        <v>791754918.08048952</v>
      </c>
      <c r="X82" s="247">
        <v>876639846.14431798</v>
      </c>
      <c r="Y82" s="247">
        <v>964287377.99002028</v>
      </c>
      <c r="Z82" s="247">
        <v>1056762325.6842539</v>
      </c>
      <c r="AA82" s="247">
        <v>1153296101.2953696</v>
      </c>
      <c r="AB82" s="247">
        <v>1252154725.9198668</v>
      </c>
      <c r="AC82" s="248">
        <v>1357374864.0971482</v>
      </c>
    </row>
    <row r="83" spans="1:29" x14ac:dyDescent="0.2">
      <c r="A83" s="165" t="s">
        <v>416</v>
      </c>
      <c r="B83" s="251">
        <v>0.9109750373485539</v>
      </c>
      <c r="C83" s="251">
        <v>0.75599588161705711</v>
      </c>
      <c r="D83" s="251">
        <v>0.6273824743710017</v>
      </c>
      <c r="E83" s="251">
        <v>0.52064935632448273</v>
      </c>
      <c r="F83" s="251">
        <v>0.43207415462612664</v>
      </c>
      <c r="G83" s="251">
        <v>0.35856776317520883</v>
      </c>
      <c r="H83" s="251">
        <v>0.29756660844415667</v>
      </c>
      <c r="I83" s="251">
        <v>0.24694324352212174</v>
      </c>
      <c r="J83" s="251">
        <v>0.20493215230051592</v>
      </c>
      <c r="K83" s="251">
        <v>0.1700681761830008</v>
      </c>
      <c r="L83" s="251">
        <v>0.14113541591950271</v>
      </c>
      <c r="M83" s="251">
        <v>0.11712482648921385</v>
      </c>
      <c r="N83" s="251">
        <v>9.719902613212765E-2</v>
      </c>
      <c r="O83" s="251">
        <v>8.0663092225832109E-2</v>
      </c>
      <c r="P83" s="251">
        <v>6.6940325498615838E-2</v>
      </c>
      <c r="Q83" s="251">
        <v>5.5552137343249659E-2</v>
      </c>
      <c r="R83" s="251">
        <v>4.6101358791078552E-2</v>
      </c>
      <c r="S83" s="251">
        <v>3.825838903823945E-2</v>
      </c>
      <c r="T83" s="251">
        <v>3.174970044667174E-2</v>
      </c>
      <c r="U83" s="251">
        <v>2.6348299125868668E-2</v>
      </c>
      <c r="V83" s="251">
        <v>2.1865808403210511E-2</v>
      </c>
      <c r="W83" s="251">
        <v>1.814589908980126E-2</v>
      </c>
      <c r="X83" s="251">
        <v>1.5058837418922204E-2</v>
      </c>
      <c r="Y83" s="251">
        <v>1.2496960513628384E-2</v>
      </c>
      <c r="Z83" s="251">
        <v>1.0370921588073345E-2</v>
      </c>
      <c r="AA83" s="251">
        <v>8.6065739320110735E-3</v>
      </c>
      <c r="AB83" s="251">
        <v>7.1423850058183183E-3</v>
      </c>
      <c r="AC83" s="252">
        <v>5.9272904612600145E-3</v>
      </c>
    </row>
    <row r="84" spans="1:29" ht="14.25" x14ac:dyDescent="0.2">
      <c r="A84" s="160" t="s">
        <v>417</v>
      </c>
      <c r="B84" s="247">
        <v>-5984837.9382423358</v>
      </c>
      <c r="C84" s="247">
        <v>-35802189.428411432</v>
      </c>
      <c r="D84" s="247">
        <v>-32662534.116985884</v>
      </c>
      <c r="E84" s="247">
        <v>5173441.9792506108</v>
      </c>
      <c r="F84" s="247">
        <v>6693026.6508368589</v>
      </c>
      <c r="G84" s="247">
        <v>6513038.5107150916</v>
      </c>
      <c r="H84" s="247">
        <v>6529087.3474701438</v>
      </c>
      <c r="I84" s="247">
        <v>6315830.5113433748</v>
      </c>
      <c r="J84" s="247">
        <v>5948153.1213053437</v>
      </c>
      <c r="K84" s="247">
        <v>5740699.3325390676</v>
      </c>
      <c r="L84" s="247">
        <v>5293101.786543983</v>
      </c>
      <c r="M84" s="247">
        <v>5005099.5169617021</v>
      </c>
      <c r="N84" s="247">
        <v>4725086.1891197963</v>
      </c>
      <c r="O84" s="247">
        <v>4383824.6795407515</v>
      </c>
      <c r="P84" s="247">
        <v>4008659.7650300781</v>
      </c>
      <c r="Q84" s="247">
        <v>3505596.8336989097</v>
      </c>
      <c r="R84" s="247">
        <v>3034041.9320869604</v>
      </c>
      <c r="S84" s="247">
        <v>2598573.7103491086</v>
      </c>
      <c r="T84" s="247">
        <v>2246945.6727038948</v>
      </c>
      <c r="U84" s="247">
        <v>1968384.7647500169</v>
      </c>
      <c r="V84" s="247">
        <v>1686296.7219011432</v>
      </c>
      <c r="W84" s="247">
        <v>1475958.0748294417</v>
      </c>
      <c r="X84" s="247">
        <v>1278268.3310300997</v>
      </c>
      <c r="Y84" s="247">
        <v>1095327.7445927283</v>
      </c>
      <c r="Z84" s="247">
        <v>959050.43139808171</v>
      </c>
      <c r="AA84" s="247">
        <v>830825.07673323457</v>
      </c>
      <c r="AB84" s="247">
        <v>706086.35821383004</v>
      </c>
      <c r="AC84" s="248">
        <v>623670.32135066087</v>
      </c>
    </row>
    <row r="85" spans="1:29" ht="14.25" x14ac:dyDescent="0.2">
      <c r="A85" s="160" t="s">
        <v>418</v>
      </c>
      <c r="B85" s="247">
        <v>-5984837.9382423358</v>
      </c>
      <c r="C85" s="247">
        <v>-41787027.36665377</v>
      </c>
      <c r="D85" s="247">
        <v>-74449561.483639657</v>
      </c>
      <c r="E85" s="247">
        <v>-69276119.504389048</v>
      </c>
      <c r="F85" s="247">
        <v>-62583092.853552192</v>
      </c>
      <c r="G85" s="247">
        <v>-56070054.342837103</v>
      </c>
      <c r="H85" s="247">
        <v>-49540966.995366961</v>
      </c>
      <c r="I85" s="247">
        <v>-43225136.484023586</v>
      </c>
      <c r="J85" s="247">
        <v>-37276983.362718239</v>
      </c>
      <c r="K85" s="247">
        <v>-31536284.030179173</v>
      </c>
      <c r="L85" s="247">
        <v>-26243182.243635189</v>
      </c>
      <c r="M85" s="247">
        <v>-21238082.726673488</v>
      </c>
      <c r="N85" s="247">
        <v>-16512996.53755369</v>
      </c>
      <c r="O85" s="247">
        <v>-12129171.858012939</v>
      </c>
      <c r="P85" s="247">
        <v>-8120512.0929828603</v>
      </c>
      <c r="Q85" s="247">
        <v>-4614915.2592839506</v>
      </c>
      <c r="R85" s="247">
        <v>-1580873.3271969901</v>
      </c>
      <c r="S85" s="247">
        <v>1017700.3831521184</v>
      </c>
      <c r="T85" s="247">
        <v>3264646.0558560132</v>
      </c>
      <c r="U85" s="247">
        <v>5233030.8206060305</v>
      </c>
      <c r="V85" s="247">
        <v>6919327.5425071735</v>
      </c>
      <c r="W85" s="247">
        <v>8395285.6173366159</v>
      </c>
      <c r="X85" s="247">
        <v>9673553.9483667165</v>
      </c>
      <c r="Y85" s="247">
        <v>10768881.692959445</v>
      </c>
      <c r="Z85" s="247">
        <v>11727932.124357527</v>
      </c>
      <c r="AA85" s="247">
        <v>12558757.201090762</v>
      </c>
      <c r="AB85" s="247">
        <v>13264843.559304593</v>
      </c>
      <c r="AC85" s="248">
        <v>13888513.880655253</v>
      </c>
    </row>
    <row r="86" spans="1:29" ht="14.25" x14ac:dyDescent="0.2">
      <c r="A86" s="160" t="s">
        <v>419</v>
      </c>
      <c r="B86" s="253">
        <v>0</v>
      </c>
      <c r="C86" s="253">
        <v>0</v>
      </c>
      <c r="D86" s="253">
        <v>0</v>
      </c>
      <c r="E86" s="253">
        <v>0</v>
      </c>
      <c r="F86" s="253">
        <v>0</v>
      </c>
      <c r="G86" s="253">
        <v>0</v>
      </c>
      <c r="H86" s="253">
        <v>0</v>
      </c>
      <c r="I86" s="253">
        <v>0</v>
      </c>
      <c r="J86" s="253">
        <v>2.7734346406530941E-2</v>
      </c>
      <c r="K86" s="253">
        <v>7.5201441350386755E-2</v>
      </c>
      <c r="L86" s="253">
        <v>0.10957449334197067</v>
      </c>
      <c r="M86" s="253">
        <v>0.13585235211643654</v>
      </c>
      <c r="N86" s="253">
        <v>0.15630827475729836</v>
      </c>
      <c r="O86" s="253">
        <v>0.17224836103506891</v>
      </c>
      <c r="P86" s="253">
        <v>0.18471305165358554</v>
      </c>
      <c r="Q86" s="253">
        <v>0.1942115174915886</v>
      </c>
      <c r="R86" s="253">
        <v>0.20150819883912807</v>
      </c>
      <c r="S86" s="253">
        <v>0.20714161946075893</v>
      </c>
      <c r="T86" s="253">
        <v>0.21158749168319169</v>
      </c>
      <c r="U86" s="253">
        <v>0.21517527977558704</v>
      </c>
      <c r="V86" s="253">
        <v>0.2180294527574016</v>
      </c>
      <c r="W86" s="253">
        <v>0.22036531256546743</v>
      </c>
      <c r="X86" s="253">
        <v>0.22226741243207249</v>
      </c>
      <c r="Y86" s="253">
        <v>0.22380796333542219</v>
      </c>
      <c r="Z86" s="253">
        <v>0.22508848120579383</v>
      </c>
      <c r="AA86" s="253">
        <v>0.22614533205753995</v>
      </c>
      <c r="AB86" s="253">
        <v>0.22700405855151984</v>
      </c>
      <c r="AC86" s="254">
        <v>0.22773132185553924</v>
      </c>
    </row>
    <row r="87" spans="1:29" ht="14.25" x14ac:dyDescent="0.2">
      <c r="A87" s="160" t="s">
        <v>420</v>
      </c>
      <c r="B87" s="255">
        <v>0</v>
      </c>
      <c r="C87" s="255">
        <v>0</v>
      </c>
      <c r="D87" s="255">
        <v>0</v>
      </c>
      <c r="E87" s="255">
        <v>0</v>
      </c>
      <c r="F87" s="255">
        <v>0</v>
      </c>
      <c r="G87" s="255">
        <v>0</v>
      </c>
      <c r="H87" s="255">
        <v>0</v>
      </c>
      <c r="I87" s="255">
        <v>0</v>
      </c>
      <c r="J87" s="255">
        <v>8.5126720492840562</v>
      </c>
      <c r="K87" s="255">
        <v>0</v>
      </c>
      <c r="L87" s="255">
        <v>0</v>
      </c>
      <c r="M87" s="255">
        <v>0</v>
      </c>
      <c r="N87" s="255">
        <v>0</v>
      </c>
      <c r="O87" s="255">
        <v>0</v>
      </c>
      <c r="P87" s="255">
        <v>0</v>
      </c>
      <c r="Q87" s="255">
        <v>0</v>
      </c>
      <c r="R87" s="255">
        <v>0</v>
      </c>
      <c r="S87" s="255">
        <v>0</v>
      </c>
      <c r="T87" s="255">
        <v>0</v>
      </c>
      <c r="U87" s="255">
        <v>0</v>
      </c>
      <c r="V87" s="255">
        <v>0</v>
      </c>
      <c r="W87" s="255">
        <v>0</v>
      </c>
      <c r="X87" s="255">
        <v>0</v>
      </c>
      <c r="Y87" s="255">
        <v>0</v>
      </c>
      <c r="Z87" s="255">
        <v>0</v>
      </c>
      <c r="AA87" s="255">
        <v>0</v>
      </c>
      <c r="AB87" s="255">
        <v>0</v>
      </c>
      <c r="AC87" s="256">
        <v>0</v>
      </c>
    </row>
    <row r="88" spans="1:29" ht="15" thickBot="1" x14ac:dyDescent="0.25">
      <c r="A88" s="166" t="s">
        <v>421</v>
      </c>
      <c r="B88" s="167">
        <v>0</v>
      </c>
      <c r="C88" s="167">
        <v>0</v>
      </c>
      <c r="D88" s="167">
        <v>0</v>
      </c>
      <c r="E88" s="167">
        <v>0</v>
      </c>
      <c r="F88" s="167">
        <v>0</v>
      </c>
      <c r="G88" s="167">
        <v>0</v>
      </c>
      <c r="H88" s="167">
        <v>0</v>
      </c>
      <c r="I88" s="167">
        <v>0</v>
      </c>
      <c r="J88" s="167">
        <v>0</v>
      </c>
      <c r="K88" s="167">
        <v>0</v>
      </c>
      <c r="L88" s="167">
        <v>0</v>
      </c>
      <c r="M88" s="167">
        <v>0</v>
      </c>
      <c r="N88" s="167">
        <v>0</v>
      </c>
      <c r="O88" s="167">
        <v>0</v>
      </c>
      <c r="P88" s="167">
        <v>0</v>
      </c>
      <c r="Q88" s="167">
        <v>0</v>
      </c>
      <c r="R88" s="167">
        <v>0</v>
      </c>
      <c r="S88" s="167">
        <v>17.60836193366422</v>
      </c>
      <c r="T88" s="167">
        <v>0</v>
      </c>
      <c r="U88" s="167">
        <v>0</v>
      </c>
      <c r="V88" s="167">
        <v>0</v>
      </c>
      <c r="W88" s="167">
        <v>0</v>
      </c>
      <c r="X88" s="167">
        <v>0</v>
      </c>
      <c r="Y88" s="167">
        <v>0</v>
      </c>
      <c r="Z88" s="167">
        <v>0</v>
      </c>
      <c r="AA88" s="167">
        <v>0</v>
      </c>
      <c r="AB88" s="167">
        <v>0</v>
      </c>
      <c r="AC88" s="257">
        <v>0</v>
      </c>
    </row>
    <row r="89" spans="1:29" x14ac:dyDescent="0.2">
      <c r="A89" s="258"/>
      <c r="B89" s="258">
        <v>2017</v>
      </c>
      <c r="C89" s="258">
        <v>2018</v>
      </c>
      <c r="D89" s="258">
        <v>2019</v>
      </c>
      <c r="E89" s="258">
        <v>2020</v>
      </c>
      <c r="F89" s="258">
        <v>2021</v>
      </c>
      <c r="G89" s="258">
        <v>2022</v>
      </c>
      <c r="H89" s="258">
        <v>2023</v>
      </c>
      <c r="I89" s="258">
        <v>2024</v>
      </c>
      <c r="J89" s="258">
        <v>2025</v>
      </c>
      <c r="K89" s="258">
        <v>2026</v>
      </c>
      <c r="L89" s="258">
        <v>2027</v>
      </c>
      <c r="M89" s="258">
        <v>2028</v>
      </c>
      <c r="N89" s="258">
        <v>2029</v>
      </c>
      <c r="O89" s="258">
        <v>2030</v>
      </c>
      <c r="P89" s="258">
        <v>2031</v>
      </c>
      <c r="Q89" s="258">
        <v>2032</v>
      </c>
      <c r="R89" s="258">
        <v>2033</v>
      </c>
      <c r="S89" s="258">
        <v>2034</v>
      </c>
      <c r="T89" s="258">
        <v>2035</v>
      </c>
      <c r="U89" s="258">
        <v>2036</v>
      </c>
      <c r="V89" s="258">
        <v>2037</v>
      </c>
      <c r="W89" s="258">
        <v>2038</v>
      </c>
      <c r="X89" s="258">
        <v>2039</v>
      </c>
      <c r="Y89" s="258">
        <v>2040</v>
      </c>
      <c r="Z89" s="258">
        <v>2041</v>
      </c>
      <c r="AA89" s="258">
        <v>2042</v>
      </c>
      <c r="AB89" s="258">
        <v>2043</v>
      </c>
      <c r="AC89" s="258">
        <v>2044</v>
      </c>
    </row>
    <row r="90" spans="1:29" ht="90.6" customHeight="1" x14ac:dyDescent="0.2">
      <c r="A90" s="414" t="s">
        <v>422</v>
      </c>
      <c r="B90" s="414"/>
      <c r="C90" s="414"/>
      <c r="D90" s="414"/>
      <c r="E90" s="414"/>
      <c r="F90" s="414"/>
      <c r="G90" s="414"/>
      <c r="H90" s="414"/>
      <c r="I90" s="414"/>
      <c r="J90" s="414"/>
      <c r="K90" s="414"/>
      <c r="L90" s="414"/>
      <c r="M90" s="414"/>
      <c r="N90" s="414"/>
      <c r="O90" s="414"/>
      <c r="P90" s="414"/>
      <c r="Q90" s="414"/>
      <c r="R90" s="414"/>
      <c r="S90" s="414"/>
      <c r="T90" s="414"/>
      <c r="U90" s="414"/>
      <c r="V90" s="414"/>
      <c r="W90" s="414"/>
      <c r="X90" s="414"/>
      <c r="Y90" s="414"/>
      <c r="Z90" s="414"/>
      <c r="AA90" s="414"/>
      <c r="AB90" s="414"/>
      <c r="AC90" s="414"/>
    </row>
    <row r="91" spans="1:29" ht="90.6" customHeight="1" x14ac:dyDescent="0.2">
      <c r="A91" s="415" t="s">
        <v>423</v>
      </c>
      <c r="B91" s="415"/>
      <c r="C91" s="415"/>
      <c r="D91" s="415"/>
      <c r="E91" s="415"/>
      <c r="F91" s="415"/>
      <c r="G91" s="415"/>
      <c r="H91" s="415"/>
      <c r="I91" s="415"/>
      <c r="J91" s="158"/>
      <c r="K91" s="158"/>
      <c r="L91" s="158"/>
      <c r="M91" s="158"/>
      <c r="N91" s="158"/>
      <c r="O91" s="158"/>
      <c r="P91" s="158"/>
      <c r="Q91" s="158"/>
      <c r="R91" s="158"/>
      <c r="S91" s="158"/>
      <c r="T91" s="158"/>
      <c r="U91" s="158"/>
      <c r="V91" s="158"/>
      <c r="W91" s="158"/>
      <c r="X91" s="158"/>
      <c r="Y91" s="158"/>
      <c r="Z91" s="158"/>
      <c r="AA91" s="158"/>
      <c r="AB91" s="158"/>
      <c r="AC91" s="158"/>
    </row>
    <row r="92" spans="1:29" x14ac:dyDescent="0.2">
      <c r="C92" s="168"/>
      <c r="N92" s="130"/>
    </row>
    <row r="93" spans="1:29" x14ac:dyDescent="0.2">
      <c r="N93" s="130"/>
    </row>
    <row r="94" spans="1:29" x14ac:dyDescent="0.2">
      <c r="N94" s="130"/>
    </row>
    <row r="95" spans="1:29" x14ac:dyDescent="0.2">
      <c r="N95" s="130"/>
    </row>
    <row r="96" spans="1:29" x14ac:dyDescent="0.2">
      <c r="N96" s="130"/>
    </row>
    <row r="97" spans="14:14" x14ac:dyDescent="0.2">
      <c r="N97" s="130"/>
    </row>
    <row r="98" spans="14:14" x14ac:dyDescent="0.2">
      <c r="N98" s="130"/>
    </row>
    <row r="99" spans="14:14" x14ac:dyDescent="0.2">
      <c r="N99" s="130"/>
    </row>
    <row r="100" spans="14:14" x14ac:dyDescent="0.2">
      <c r="N100" s="130"/>
    </row>
    <row r="101" spans="14:14" x14ac:dyDescent="0.2">
      <c r="N101" s="130"/>
    </row>
    <row r="102" spans="14:14" x14ac:dyDescent="0.2">
      <c r="N102" s="130"/>
    </row>
    <row r="103" spans="14:14" x14ac:dyDescent="0.2">
      <c r="N103" s="130"/>
    </row>
    <row r="104" spans="14:14" x14ac:dyDescent="0.2">
      <c r="N104" s="130"/>
    </row>
    <row r="105" spans="14:14" x14ac:dyDescent="0.2">
      <c r="N105" s="130"/>
    </row>
    <row r="106" spans="14:14" x14ac:dyDescent="0.2">
      <c r="N106" s="130"/>
    </row>
    <row r="107" spans="14:14" x14ac:dyDescent="0.2">
      <c r="N107" s="130"/>
    </row>
    <row r="108" spans="14:14" x14ac:dyDescent="0.2">
      <c r="N108" s="130"/>
    </row>
    <row r="109" spans="14:14" x14ac:dyDescent="0.2">
      <c r="N109" s="130"/>
    </row>
    <row r="110" spans="14:14" x14ac:dyDescent="0.2">
      <c r="N110" s="130"/>
    </row>
    <row r="111" spans="14:14" x14ac:dyDescent="0.2">
      <c r="N111" s="130"/>
    </row>
    <row r="112" spans="14:14" x14ac:dyDescent="0.2">
      <c r="N112" s="130"/>
    </row>
    <row r="113" spans="14:14" x14ac:dyDescent="0.2">
      <c r="N113" s="130"/>
    </row>
    <row r="114" spans="14:14" x14ac:dyDescent="0.2">
      <c r="N114" s="130"/>
    </row>
    <row r="115" spans="14:14" x14ac:dyDescent="0.2">
      <c r="N115" s="130"/>
    </row>
    <row r="116" spans="14:14" x14ac:dyDescent="0.2">
      <c r="N116" s="130"/>
    </row>
    <row r="117" spans="14:14" x14ac:dyDescent="0.2">
      <c r="N117" s="130"/>
    </row>
    <row r="118" spans="14:14" x14ac:dyDescent="0.2">
      <c r="N118" s="130"/>
    </row>
    <row r="119" spans="14:14" x14ac:dyDescent="0.2">
      <c r="N119" s="130"/>
    </row>
    <row r="120" spans="14:14" x14ac:dyDescent="0.2">
      <c r="N120" s="130"/>
    </row>
    <row r="121" spans="14:14" x14ac:dyDescent="0.2">
      <c r="N121" s="130"/>
    </row>
    <row r="122" spans="14:14" x14ac:dyDescent="0.2">
      <c r="N122" s="130"/>
    </row>
    <row r="123" spans="14:14" x14ac:dyDescent="0.2">
      <c r="N123" s="130"/>
    </row>
    <row r="124" spans="14:14" x14ac:dyDescent="0.2">
      <c r="N124" s="130"/>
    </row>
    <row r="125" spans="14:14" x14ac:dyDescent="0.2">
      <c r="N125" s="130"/>
    </row>
    <row r="126" spans="14:14" x14ac:dyDescent="0.2">
      <c r="N126" s="130"/>
    </row>
    <row r="127" spans="14:14" x14ac:dyDescent="0.2">
      <c r="N127" s="130"/>
    </row>
    <row r="128" spans="14:14" x14ac:dyDescent="0.2">
      <c r="N128" s="130"/>
    </row>
    <row r="129" spans="14:14" x14ac:dyDescent="0.2">
      <c r="N129" s="130"/>
    </row>
    <row r="130" spans="14:14" x14ac:dyDescent="0.2">
      <c r="N130" s="130"/>
    </row>
    <row r="131" spans="14:14" x14ac:dyDescent="0.2">
      <c r="N131" s="130"/>
    </row>
    <row r="132" spans="14:14" x14ac:dyDescent="0.2">
      <c r="N132" s="130"/>
    </row>
    <row r="133" spans="14:14" x14ac:dyDescent="0.2">
      <c r="N133" s="130"/>
    </row>
    <row r="134" spans="14:14" x14ac:dyDescent="0.2">
      <c r="N134" s="130"/>
    </row>
    <row r="135" spans="14:14" x14ac:dyDescent="0.2">
      <c r="N135" s="130"/>
    </row>
    <row r="136" spans="14:14" x14ac:dyDescent="0.2">
      <c r="N136" s="130"/>
    </row>
    <row r="137" spans="14:14" x14ac:dyDescent="0.2">
      <c r="N137" s="130"/>
    </row>
    <row r="138" spans="14:14" x14ac:dyDescent="0.2">
      <c r="N138" s="130"/>
    </row>
    <row r="139" spans="14:14" x14ac:dyDescent="0.2">
      <c r="N139" s="130"/>
    </row>
    <row r="140" spans="14:14" x14ac:dyDescent="0.2">
      <c r="N140" s="130"/>
    </row>
    <row r="141" spans="14:14" x14ac:dyDescent="0.2">
      <c r="N141" s="130"/>
    </row>
    <row r="142" spans="14:14" x14ac:dyDescent="0.2">
      <c r="N142" s="130"/>
    </row>
    <row r="143" spans="14:14" x14ac:dyDescent="0.2">
      <c r="N143" s="130"/>
    </row>
    <row r="144" spans="14:14" x14ac:dyDescent="0.2">
      <c r="N144" s="130"/>
    </row>
    <row r="145" spans="14:14" x14ac:dyDescent="0.2">
      <c r="N145" s="130"/>
    </row>
    <row r="146" spans="14:14" x14ac:dyDescent="0.2">
      <c r="N146" s="130"/>
    </row>
    <row r="147" spans="14:14" x14ac:dyDescent="0.2">
      <c r="N147" s="130"/>
    </row>
    <row r="148" spans="14:14" x14ac:dyDescent="0.2">
      <c r="N148" s="130"/>
    </row>
    <row r="149" spans="14:14" x14ac:dyDescent="0.2">
      <c r="N149" s="130"/>
    </row>
    <row r="150" spans="14:14" x14ac:dyDescent="0.2">
      <c r="N150" s="130"/>
    </row>
    <row r="151" spans="14:14" x14ac:dyDescent="0.2">
      <c r="N151" s="130"/>
    </row>
    <row r="152" spans="14:14" x14ac:dyDescent="0.2">
      <c r="N152" s="130"/>
    </row>
    <row r="153" spans="14:14" x14ac:dyDescent="0.2">
      <c r="N153" s="130"/>
    </row>
    <row r="154" spans="14:14" x14ac:dyDescent="0.2">
      <c r="N154" s="130"/>
    </row>
    <row r="155" spans="14:14" x14ac:dyDescent="0.2">
      <c r="N155" s="130"/>
    </row>
    <row r="156" spans="14:14" x14ac:dyDescent="0.2">
      <c r="N156" s="130"/>
    </row>
    <row r="157" spans="14:14" x14ac:dyDescent="0.2">
      <c r="N157" s="130"/>
    </row>
    <row r="158" spans="14:14" x14ac:dyDescent="0.2">
      <c r="N158" s="130"/>
    </row>
    <row r="159" spans="14:14" x14ac:dyDescent="0.2">
      <c r="N159" s="130"/>
    </row>
  </sheetData>
  <mergeCells count="15">
    <mergeCell ref="D28:F28"/>
    <mergeCell ref="A90:AC90"/>
    <mergeCell ref="A91:I91"/>
    <mergeCell ref="A15:P15"/>
    <mergeCell ref="A16:P16"/>
    <mergeCell ref="A18:P18"/>
    <mergeCell ref="D25:F25"/>
    <mergeCell ref="D26:F26"/>
    <mergeCell ref="D27:F27"/>
    <mergeCell ref="A13:P13"/>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90" zoomScaleNormal="100" zoomScaleSheetLayoutView="90" workbookViewId="0">
      <selection activeCell="B2" sqref="B2"/>
    </sheetView>
  </sheetViews>
  <sheetFormatPr defaultRowHeight="15" x14ac:dyDescent="0.25"/>
  <cols>
    <col min="2" max="2" width="37.7109375" customWidth="1"/>
    <col min="3" max="4" width="14.7109375" style="191" customWidth="1"/>
    <col min="5" max="6" width="14.7109375" customWidth="1"/>
    <col min="7" max="8" width="14.7109375" hidden="1" customWidth="1"/>
    <col min="9" max="10" width="18.28515625" customWidth="1"/>
    <col min="11" max="11" width="44.42578125" customWidth="1"/>
    <col min="12" max="12" width="32.28515625" customWidth="1"/>
  </cols>
  <sheetData>
    <row r="1" spans="1:12" ht="18.75" x14ac:dyDescent="0.25">
      <c r="A1" s="53"/>
      <c r="B1" s="53"/>
      <c r="C1" s="172"/>
      <c r="D1" s="172"/>
      <c r="E1" s="53"/>
      <c r="G1" s="53"/>
      <c r="H1" s="53"/>
      <c r="I1" s="53"/>
      <c r="J1" s="53"/>
      <c r="K1" s="53"/>
      <c r="L1" s="36" t="s">
        <v>66</v>
      </c>
    </row>
    <row r="2" spans="1:12" ht="18.75" x14ac:dyDescent="0.3">
      <c r="A2" s="53"/>
      <c r="B2" s="53"/>
      <c r="C2" s="172"/>
      <c r="D2" s="172"/>
      <c r="E2" s="53"/>
      <c r="G2" s="53"/>
      <c r="H2" s="53"/>
      <c r="I2" s="53"/>
      <c r="J2" s="53"/>
      <c r="K2" s="53"/>
      <c r="L2" s="13" t="s">
        <v>8</v>
      </c>
    </row>
    <row r="3" spans="1:12" ht="18.75" x14ac:dyDescent="0.3">
      <c r="A3" s="53"/>
      <c r="B3" s="53"/>
      <c r="C3" s="172"/>
      <c r="D3" s="172"/>
      <c r="E3" s="53"/>
      <c r="G3" s="53"/>
      <c r="H3" s="53"/>
      <c r="I3" s="53"/>
      <c r="J3" s="53"/>
      <c r="K3" s="53"/>
      <c r="L3" s="13" t="s">
        <v>65</v>
      </c>
    </row>
    <row r="4" spans="1:12" ht="18.75" x14ac:dyDescent="0.3">
      <c r="A4" s="265"/>
      <c r="B4" s="265"/>
      <c r="C4" s="268"/>
      <c r="D4" s="268"/>
      <c r="E4" s="265"/>
      <c r="F4" s="265"/>
      <c r="G4" s="265"/>
      <c r="H4" s="265"/>
      <c r="I4" s="265"/>
      <c r="J4" s="265"/>
      <c r="K4" s="262"/>
      <c r="L4" s="265"/>
    </row>
    <row r="5" spans="1:12" ht="15.75" x14ac:dyDescent="0.25">
      <c r="A5" s="363" t="str">
        <f>'5. анализ эконом эфф'!A5:P5</f>
        <v>Год раскрытия информации: 2018 год</v>
      </c>
      <c r="B5" s="363"/>
      <c r="C5" s="363"/>
      <c r="D5" s="363"/>
      <c r="E5" s="363"/>
      <c r="F5" s="363"/>
      <c r="G5" s="363"/>
      <c r="H5" s="363"/>
      <c r="I5" s="363"/>
      <c r="J5" s="363"/>
      <c r="K5" s="363"/>
      <c r="L5" s="363"/>
    </row>
    <row r="6" spans="1:12" ht="18.75" x14ac:dyDescent="0.3">
      <c r="A6" s="265"/>
      <c r="B6" s="265"/>
      <c r="C6" s="268"/>
      <c r="D6" s="268"/>
      <c r="E6" s="265"/>
      <c r="F6" s="265"/>
      <c r="G6" s="265"/>
      <c r="H6" s="265"/>
      <c r="I6" s="265"/>
      <c r="J6" s="265"/>
      <c r="K6" s="262"/>
      <c r="L6" s="265"/>
    </row>
    <row r="7" spans="1:12" ht="18.75" x14ac:dyDescent="0.25">
      <c r="A7" s="360" t="s">
        <v>7</v>
      </c>
      <c r="B7" s="360"/>
      <c r="C7" s="360"/>
      <c r="D7" s="360"/>
      <c r="E7" s="360"/>
      <c r="F7" s="360"/>
      <c r="G7" s="360"/>
      <c r="H7" s="360"/>
      <c r="I7" s="360"/>
      <c r="J7" s="360"/>
      <c r="K7" s="360"/>
      <c r="L7" s="360"/>
    </row>
    <row r="8" spans="1:12" ht="18.75" x14ac:dyDescent="0.25">
      <c r="A8" s="360"/>
      <c r="B8" s="360"/>
      <c r="C8" s="360"/>
      <c r="D8" s="360"/>
      <c r="E8" s="360"/>
      <c r="F8" s="360"/>
      <c r="G8" s="360"/>
      <c r="H8" s="360"/>
      <c r="I8" s="360"/>
      <c r="J8" s="360"/>
      <c r="K8" s="360"/>
      <c r="L8" s="360"/>
    </row>
    <row r="9" spans="1:12" ht="15.75" x14ac:dyDescent="0.25">
      <c r="A9" s="361" t="str">
        <f>'5. анализ эконом эфф'!A9:P9</f>
        <v>Акционерное общество "Янтарьэнерго" ДЗО  ПАО "Россети"</v>
      </c>
      <c r="B9" s="361"/>
      <c r="C9" s="361"/>
      <c r="D9" s="361"/>
      <c r="E9" s="361"/>
      <c r="F9" s="361"/>
      <c r="G9" s="361"/>
      <c r="H9" s="361"/>
      <c r="I9" s="361"/>
      <c r="J9" s="361"/>
      <c r="K9" s="361"/>
      <c r="L9" s="361"/>
    </row>
    <row r="10" spans="1:12" ht="15.75" x14ac:dyDescent="0.25">
      <c r="A10" s="355" t="s">
        <v>6</v>
      </c>
      <c r="B10" s="355"/>
      <c r="C10" s="355"/>
      <c r="D10" s="355"/>
      <c r="E10" s="355"/>
      <c r="F10" s="355"/>
      <c r="G10" s="355"/>
      <c r="H10" s="355"/>
      <c r="I10" s="355"/>
      <c r="J10" s="355"/>
      <c r="K10" s="355"/>
      <c r="L10" s="355"/>
    </row>
    <row r="11" spans="1:12" ht="18.75" x14ac:dyDescent="0.25">
      <c r="A11" s="360"/>
      <c r="B11" s="360"/>
      <c r="C11" s="360"/>
      <c r="D11" s="360"/>
      <c r="E11" s="360"/>
      <c r="F11" s="360"/>
      <c r="G11" s="360"/>
      <c r="H11" s="360"/>
      <c r="I11" s="360"/>
      <c r="J11" s="360"/>
      <c r="K11" s="360"/>
      <c r="L11" s="360"/>
    </row>
    <row r="12" spans="1:12" ht="15.75" x14ac:dyDescent="0.25">
      <c r="A12" s="361" t="str">
        <f>'5. анализ эконом эфф'!A12:P12</f>
        <v>Н_280</v>
      </c>
      <c r="B12" s="361"/>
      <c r="C12" s="361"/>
      <c r="D12" s="361"/>
      <c r="E12" s="361"/>
      <c r="F12" s="361"/>
      <c r="G12" s="361"/>
      <c r="H12" s="361"/>
      <c r="I12" s="361"/>
      <c r="J12" s="361"/>
      <c r="K12" s="361"/>
      <c r="L12" s="361"/>
    </row>
    <row r="13" spans="1:12" ht="15.75" x14ac:dyDescent="0.25">
      <c r="A13" s="355" t="s">
        <v>5</v>
      </c>
      <c r="B13" s="355"/>
      <c r="C13" s="355"/>
      <c r="D13" s="355"/>
      <c r="E13" s="355"/>
      <c r="F13" s="355"/>
      <c r="G13" s="355"/>
      <c r="H13" s="355"/>
      <c r="I13" s="355"/>
      <c r="J13" s="355"/>
      <c r="K13" s="355"/>
      <c r="L13" s="355"/>
    </row>
    <row r="14" spans="1:12" ht="18.75" x14ac:dyDescent="0.25">
      <c r="A14" s="362"/>
      <c r="B14" s="362"/>
      <c r="C14" s="362"/>
      <c r="D14" s="362"/>
      <c r="E14" s="362"/>
      <c r="F14" s="362"/>
      <c r="G14" s="362"/>
      <c r="H14" s="362"/>
      <c r="I14" s="362"/>
      <c r="J14" s="362"/>
      <c r="K14" s="362"/>
      <c r="L14" s="362"/>
    </row>
    <row r="15" spans="1:12" ht="81.75" customHeight="1" x14ac:dyDescent="0.25">
      <c r="A15" s="357" t="str">
        <f>'5. анализ эконом эфф'!A15:P15</f>
        <v>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проростом 12 МВА, реконструкция ОРУ 110 кВ, КСО 15 кВ с заменой оборудования</v>
      </c>
      <c r="B15" s="357"/>
      <c r="C15" s="357"/>
      <c r="D15" s="357"/>
      <c r="E15" s="357"/>
      <c r="F15" s="357"/>
      <c r="G15" s="357"/>
      <c r="H15" s="357"/>
      <c r="I15" s="357"/>
      <c r="J15" s="357"/>
      <c r="K15" s="357"/>
      <c r="L15" s="357"/>
    </row>
    <row r="16" spans="1:12" ht="15.75" x14ac:dyDescent="0.25">
      <c r="A16" s="348" t="s">
        <v>4</v>
      </c>
      <c r="B16" s="348"/>
      <c r="C16" s="348"/>
      <c r="D16" s="348"/>
      <c r="E16" s="348"/>
      <c r="F16" s="348"/>
      <c r="G16" s="348"/>
      <c r="H16" s="348"/>
      <c r="I16" s="348"/>
      <c r="J16" s="348"/>
      <c r="K16" s="348"/>
      <c r="L16" s="348"/>
    </row>
    <row r="17" spans="1:12" ht="15.75" x14ac:dyDescent="0.25">
      <c r="A17" s="53"/>
      <c r="B17" s="53"/>
      <c r="C17" s="172"/>
      <c r="D17" s="172"/>
      <c r="E17" s="53"/>
      <c r="F17" s="53"/>
      <c r="G17" s="53"/>
      <c r="H17" s="53"/>
      <c r="I17" s="53"/>
      <c r="J17" s="53"/>
      <c r="K17" s="53"/>
      <c r="L17" s="206"/>
    </row>
    <row r="18" spans="1:12" ht="15.75" x14ac:dyDescent="0.25">
      <c r="A18" s="53"/>
      <c r="B18" s="53"/>
      <c r="C18" s="172"/>
      <c r="D18" s="172"/>
      <c r="E18" s="53"/>
      <c r="F18" s="53"/>
      <c r="G18" s="53"/>
      <c r="H18" s="53"/>
      <c r="I18" s="53"/>
      <c r="J18" s="53"/>
      <c r="K18" s="76"/>
      <c r="L18" s="53"/>
    </row>
    <row r="19" spans="1:12" ht="15.75" customHeight="1" x14ac:dyDescent="0.25">
      <c r="A19" s="419" t="s">
        <v>366</v>
      </c>
      <c r="B19" s="419"/>
      <c r="C19" s="419"/>
      <c r="D19" s="419"/>
      <c r="E19" s="419"/>
      <c r="F19" s="419"/>
      <c r="G19" s="419"/>
      <c r="H19" s="419"/>
      <c r="I19" s="419"/>
      <c r="J19" s="419"/>
      <c r="K19" s="419"/>
      <c r="L19" s="419"/>
    </row>
    <row r="20" spans="1:12" ht="15.75" x14ac:dyDescent="0.25">
      <c r="A20" s="171"/>
      <c r="F20" s="172"/>
    </row>
    <row r="21" spans="1:12" s="174" customFormat="1" ht="15.75" x14ac:dyDescent="0.25">
      <c r="A21" s="173"/>
      <c r="C21" s="193"/>
      <c r="D21" s="193"/>
      <c r="K21" s="175"/>
    </row>
    <row r="22" spans="1:12" s="174" customFormat="1" ht="16.5" hidden="1" customHeight="1" thickBot="1" x14ac:dyDescent="0.3">
      <c r="A22" s="173"/>
      <c r="B22" s="416" t="s">
        <v>424</v>
      </c>
      <c r="C22" s="417"/>
      <c r="D22" s="417"/>
      <c r="E22" s="417"/>
      <c r="F22" s="417"/>
      <c r="G22" s="417"/>
      <c r="H22" s="417"/>
      <c r="I22" s="417"/>
      <c r="K22" s="175"/>
    </row>
    <row r="23" spans="1:12" ht="15" customHeight="1" x14ac:dyDescent="0.25">
      <c r="A23" s="418" t="s">
        <v>193</v>
      </c>
      <c r="B23" s="418" t="s">
        <v>493</v>
      </c>
      <c r="C23" s="420" t="s">
        <v>494</v>
      </c>
      <c r="D23" s="420"/>
      <c r="E23" s="420"/>
      <c r="F23" s="420"/>
      <c r="G23" s="420"/>
      <c r="H23" s="420"/>
      <c r="I23" s="421" t="s">
        <v>192</v>
      </c>
      <c r="J23" s="422" t="s">
        <v>495</v>
      </c>
      <c r="K23" s="418" t="s">
        <v>191</v>
      </c>
      <c r="L23" s="425" t="s">
        <v>496</v>
      </c>
    </row>
    <row r="24" spans="1:12" ht="56.25" customHeight="1" x14ac:dyDescent="0.25">
      <c r="A24" s="418"/>
      <c r="B24" s="418"/>
      <c r="C24" s="426" t="s">
        <v>585</v>
      </c>
      <c r="D24" s="426"/>
      <c r="E24" s="426" t="s">
        <v>9</v>
      </c>
      <c r="F24" s="426"/>
      <c r="G24" s="426" t="s">
        <v>586</v>
      </c>
      <c r="H24" s="426"/>
      <c r="I24" s="421"/>
      <c r="J24" s="423"/>
      <c r="K24" s="418"/>
      <c r="L24" s="425"/>
    </row>
    <row r="25" spans="1:12" ht="33.75" customHeight="1" x14ac:dyDescent="0.25">
      <c r="A25" s="418"/>
      <c r="B25" s="418"/>
      <c r="C25" s="219" t="s">
        <v>190</v>
      </c>
      <c r="D25" s="219" t="s">
        <v>189</v>
      </c>
      <c r="E25" s="219" t="s">
        <v>190</v>
      </c>
      <c r="F25" s="219" t="s">
        <v>189</v>
      </c>
      <c r="G25" s="219" t="s">
        <v>190</v>
      </c>
      <c r="H25" s="219" t="s">
        <v>189</v>
      </c>
      <c r="I25" s="421"/>
      <c r="J25" s="424"/>
      <c r="K25" s="418"/>
      <c r="L25" s="425"/>
    </row>
    <row r="26" spans="1:12" ht="15.75" x14ac:dyDescent="0.25">
      <c r="A26" s="220">
        <v>1</v>
      </c>
      <c r="B26" s="220">
        <v>2</v>
      </c>
      <c r="C26" s="219">
        <v>3</v>
      </c>
      <c r="D26" s="219">
        <v>4</v>
      </c>
      <c r="E26" s="219">
        <v>5</v>
      </c>
      <c r="F26" s="219">
        <v>6</v>
      </c>
      <c r="G26" s="219">
        <v>7</v>
      </c>
      <c r="H26" s="219">
        <v>8</v>
      </c>
      <c r="I26" s="219">
        <v>9</v>
      </c>
      <c r="J26" s="219">
        <v>10</v>
      </c>
      <c r="K26" s="219">
        <v>11</v>
      </c>
      <c r="L26" s="219">
        <v>12</v>
      </c>
    </row>
    <row r="27" spans="1:12" ht="15.75" x14ac:dyDescent="0.25">
      <c r="A27" s="310">
        <v>1</v>
      </c>
      <c r="B27" s="311" t="s">
        <v>188</v>
      </c>
      <c r="C27" s="312"/>
      <c r="D27" s="312"/>
      <c r="E27" s="342"/>
      <c r="F27" s="342"/>
      <c r="G27" s="342"/>
      <c r="H27" s="342"/>
      <c r="I27" s="342"/>
      <c r="J27" s="221"/>
      <c r="K27" s="222"/>
      <c r="L27" s="223"/>
    </row>
    <row r="28" spans="1:12" ht="15.75" x14ac:dyDescent="0.25">
      <c r="A28" s="314" t="s">
        <v>497</v>
      </c>
      <c r="B28" s="315" t="s">
        <v>498</v>
      </c>
      <c r="C28" s="316" t="s">
        <v>550</v>
      </c>
      <c r="D28" s="316" t="s">
        <v>550</v>
      </c>
      <c r="E28" s="343" t="s">
        <v>550</v>
      </c>
      <c r="F28" s="343" t="s">
        <v>550</v>
      </c>
      <c r="G28" s="343" t="s">
        <v>550</v>
      </c>
      <c r="H28" s="343" t="s">
        <v>550</v>
      </c>
      <c r="I28" s="344"/>
      <c r="J28" s="221"/>
      <c r="K28" s="222"/>
      <c r="L28" s="222"/>
    </row>
    <row r="29" spans="1:12" ht="31.5" x14ac:dyDescent="0.25">
      <c r="A29" s="314" t="s">
        <v>499</v>
      </c>
      <c r="B29" s="315" t="s">
        <v>500</v>
      </c>
      <c r="C29" s="316" t="s">
        <v>550</v>
      </c>
      <c r="D29" s="316" t="s">
        <v>550</v>
      </c>
      <c r="E29" s="343" t="s">
        <v>550</v>
      </c>
      <c r="F29" s="343" t="s">
        <v>550</v>
      </c>
      <c r="G29" s="343" t="s">
        <v>550</v>
      </c>
      <c r="H29" s="343" t="s">
        <v>550</v>
      </c>
      <c r="I29" s="344"/>
      <c r="J29" s="221"/>
      <c r="K29" s="222"/>
      <c r="L29" s="222"/>
    </row>
    <row r="30" spans="1:12" ht="63" x14ac:dyDescent="0.25">
      <c r="A30" s="314" t="s">
        <v>502</v>
      </c>
      <c r="B30" s="315" t="s">
        <v>501</v>
      </c>
      <c r="C30" s="316" t="s">
        <v>550</v>
      </c>
      <c r="D30" s="316" t="s">
        <v>550</v>
      </c>
      <c r="E30" s="343" t="s">
        <v>550</v>
      </c>
      <c r="F30" s="343" t="s">
        <v>550</v>
      </c>
      <c r="G30" s="343" t="s">
        <v>550</v>
      </c>
      <c r="H30" s="343" t="s">
        <v>550</v>
      </c>
      <c r="I30" s="344"/>
      <c r="J30" s="221"/>
      <c r="K30" s="222"/>
      <c r="L30" s="222"/>
    </row>
    <row r="31" spans="1:12" ht="31.5" x14ac:dyDescent="0.25">
      <c r="A31" s="314" t="s">
        <v>504</v>
      </c>
      <c r="B31" s="315" t="s">
        <v>503</v>
      </c>
      <c r="C31" s="316" t="s">
        <v>550</v>
      </c>
      <c r="D31" s="316" t="s">
        <v>550</v>
      </c>
      <c r="E31" s="343" t="s">
        <v>550</v>
      </c>
      <c r="F31" s="343" t="s">
        <v>550</v>
      </c>
      <c r="G31" s="343" t="s">
        <v>550</v>
      </c>
      <c r="H31" s="343" t="s">
        <v>550</v>
      </c>
      <c r="I31" s="344"/>
      <c r="J31" s="221"/>
      <c r="K31" s="222"/>
      <c r="L31" s="222"/>
    </row>
    <row r="32" spans="1:12" ht="31.5" x14ac:dyDescent="0.25">
      <c r="A32" s="314" t="s">
        <v>506</v>
      </c>
      <c r="B32" s="315" t="s">
        <v>505</v>
      </c>
      <c r="C32" s="316" t="s">
        <v>550</v>
      </c>
      <c r="D32" s="316" t="s">
        <v>550</v>
      </c>
      <c r="E32" s="343" t="s">
        <v>550</v>
      </c>
      <c r="F32" s="343" t="s">
        <v>550</v>
      </c>
      <c r="G32" s="343" t="s">
        <v>550</v>
      </c>
      <c r="H32" s="343" t="s">
        <v>550</v>
      </c>
      <c r="I32" s="344"/>
      <c r="J32" s="221"/>
      <c r="K32" s="222"/>
      <c r="L32" s="222"/>
    </row>
    <row r="33" spans="1:12" ht="31.5" x14ac:dyDescent="0.25">
      <c r="A33" s="314" t="s">
        <v>507</v>
      </c>
      <c r="B33" s="315" t="s">
        <v>330</v>
      </c>
      <c r="C33" s="316">
        <v>43024</v>
      </c>
      <c r="D33" s="316">
        <v>43024</v>
      </c>
      <c r="E33" s="343">
        <v>43024</v>
      </c>
      <c r="F33" s="343">
        <v>43024</v>
      </c>
      <c r="G33" s="343">
        <v>43024</v>
      </c>
      <c r="H33" s="343">
        <v>43024</v>
      </c>
      <c r="I33" s="344">
        <v>100</v>
      </c>
      <c r="J33" s="221"/>
      <c r="K33" s="222"/>
      <c r="L33" s="222"/>
    </row>
    <row r="34" spans="1:12" ht="31.5" x14ac:dyDescent="0.25">
      <c r="A34" s="314" t="s">
        <v>509</v>
      </c>
      <c r="B34" s="315" t="s">
        <v>508</v>
      </c>
      <c r="C34" s="316">
        <v>43250</v>
      </c>
      <c r="D34" s="316">
        <v>43250</v>
      </c>
      <c r="E34" s="343"/>
      <c r="F34" s="343"/>
      <c r="G34" s="343">
        <v>43374</v>
      </c>
      <c r="H34" s="343">
        <v>43374</v>
      </c>
      <c r="I34" s="344"/>
      <c r="J34" s="221"/>
      <c r="K34" s="222"/>
      <c r="L34" s="222"/>
    </row>
    <row r="35" spans="1:12" ht="47.25" x14ac:dyDescent="0.25">
      <c r="A35" s="314" t="s">
        <v>511</v>
      </c>
      <c r="B35" s="315" t="s">
        <v>510</v>
      </c>
      <c r="C35" s="316">
        <v>43342</v>
      </c>
      <c r="D35" s="316">
        <v>43342</v>
      </c>
      <c r="E35" s="343"/>
      <c r="F35" s="343"/>
      <c r="G35" s="343">
        <v>43434</v>
      </c>
      <c r="H35" s="343">
        <v>43434</v>
      </c>
      <c r="I35" s="344"/>
      <c r="J35" s="221"/>
      <c r="K35" s="222"/>
      <c r="L35" s="222"/>
    </row>
    <row r="36" spans="1:12" ht="63" x14ac:dyDescent="0.25">
      <c r="A36" s="314" t="s">
        <v>513</v>
      </c>
      <c r="B36" s="315" t="s">
        <v>512</v>
      </c>
      <c r="C36" s="316" t="s">
        <v>550</v>
      </c>
      <c r="D36" s="316" t="s">
        <v>550</v>
      </c>
      <c r="E36" s="343" t="s">
        <v>550</v>
      </c>
      <c r="F36" s="343" t="s">
        <v>550</v>
      </c>
      <c r="G36" s="343" t="s">
        <v>550</v>
      </c>
      <c r="H36" s="343" t="s">
        <v>550</v>
      </c>
      <c r="I36" s="344"/>
      <c r="J36" s="224"/>
      <c r="K36" s="224"/>
      <c r="L36" s="222"/>
    </row>
    <row r="37" spans="1:12" ht="31.5" x14ac:dyDescent="0.25">
      <c r="A37" s="314" t="s">
        <v>514</v>
      </c>
      <c r="B37" s="315" t="s">
        <v>187</v>
      </c>
      <c r="C37" s="316">
        <v>43360</v>
      </c>
      <c r="D37" s="316">
        <v>43360</v>
      </c>
      <c r="E37" s="343"/>
      <c r="F37" s="343"/>
      <c r="G37" s="343">
        <v>43444</v>
      </c>
      <c r="H37" s="343">
        <v>43444</v>
      </c>
      <c r="I37" s="344"/>
      <c r="J37" s="224"/>
      <c r="K37" s="224"/>
      <c r="L37" s="222"/>
    </row>
    <row r="38" spans="1:12" ht="31.5" x14ac:dyDescent="0.25">
      <c r="A38" s="314" t="s">
        <v>516</v>
      </c>
      <c r="B38" s="315" t="s">
        <v>515</v>
      </c>
      <c r="C38" s="316">
        <v>43374</v>
      </c>
      <c r="D38" s="316">
        <v>43374</v>
      </c>
      <c r="E38" s="343"/>
      <c r="F38" s="343"/>
      <c r="G38" s="343">
        <v>43454</v>
      </c>
      <c r="H38" s="343">
        <v>43454</v>
      </c>
      <c r="I38" s="344"/>
      <c r="J38" s="225"/>
      <c r="K38" s="222"/>
      <c r="L38" s="222"/>
    </row>
    <row r="39" spans="1:12" ht="15.75" x14ac:dyDescent="0.25">
      <c r="A39" s="314" t="s">
        <v>517</v>
      </c>
      <c r="B39" s="315" t="s">
        <v>186</v>
      </c>
      <c r="C39" s="316">
        <v>43392</v>
      </c>
      <c r="D39" s="316">
        <v>43374</v>
      </c>
      <c r="E39" s="343"/>
      <c r="F39" s="343"/>
      <c r="G39" s="343">
        <v>43395</v>
      </c>
      <c r="H39" s="343">
        <v>43491</v>
      </c>
      <c r="I39" s="344"/>
      <c r="J39" s="225"/>
      <c r="K39" s="222"/>
      <c r="L39" s="222"/>
    </row>
    <row r="40" spans="1:12" ht="15.75" x14ac:dyDescent="0.25">
      <c r="A40" s="317" t="s">
        <v>565</v>
      </c>
      <c r="B40" s="318" t="s">
        <v>185</v>
      </c>
      <c r="C40" s="316"/>
      <c r="D40" s="316"/>
      <c r="E40" s="343"/>
      <c r="F40" s="343"/>
      <c r="G40" s="343"/>
      <c r="H40" s="343"/>
      <c r="I40" s="344"/>
      <c r="J40" s="222"/>
      <c r="K40" s="222"/>
      <c r="L40" s="222"/>
    </row>
    <row r="41" spans="1:12" ht="63" x14ac:dyDescent="0.25">
      <c r="A41" s="314" t="s">
        <v>519</v>
      </c>
      <c r="B41" s="315" t="s">
        <v>518</v>
      </c>
      <c r="C41" s="316">
        <v>43403</v>
      </c>
      <c r="D41" s="316">
        <v>43403</v>
      </c>
      <c r="E41" s="343"/>
      <c r="F41" s="343"/>
      <c r="G41" s="343">
        <v>43454</v>
      </c>
      <c r="H41" s="343">
        <v>43454</v>
      </c>
      <c r="I41" s="344"/>
      <c r="J41" s="222"/>
      <c r="K41" s="222"/>
      <c r="L41" s="222"/>
    </row>
    <row r="42" spans="1:12" ht="15.75" x14ac:dyDescent="0.25">
      <c r="A42" s="314" t="s">
        <v>521</v>
      </c>
      <c r="B42" s="315" t="s">
        <v>520</v>
      </c>
      <c r="C42" s="316">
        <v>43434</v>
      </c>
      <c r="D42" s="316">
        <v>43434</v>
      </c>
      <c r="E42" s="343"/>
      <c r="F42" s="343"/>
      <c r="G42" s="343">
        <v>43495</v>
      </c>
      <c r="H42" s="343">
        <v>43495</v>
      </c>
      <c r="I42" s="344"/>
      <c r="J42" s="222"/>
      <c r="K42" s="222"/>
      <c r="L42" s="222"/>
    </row>
    <row r="43" spans="1:12" ht="47.25" x14ac:dyDescent="0.25">
      <c r="A43" s="314" t="s">
        <v>566</v>
      </c>
      <c r="B43" s="318" t="s">
        <v>522</v>
      </c>
      <c r="C43" s="316"/>
      <c r="D43" s="316"/>
      <c r="E43" s="343"/>
      <c r="F43" s="343"/>
      <c r="G43" s="343"/>
      <c r="H43" s="343"/>
      <c r="I43" s="344"/>
      <c r="J43" s="222"/>
      <c r="K43" s="222"/>
      <c r="L43" s="222"/>
    </row>
    <row r="44" spans="1:12" ht="31.5" x14ac:dyDescent="0.25">
      <c r="A44" s="314" t="s">
        <v>524</v>
      </c>
      <c r="B44" s="315" t="s">
        <v>523</v>
      </c>
      <c r="C44" s="316">
        <v>43405</v>
      </c>
      <c r="D44" s="316">
        <v>43437</v>
      </c>
      <c r="E44" s="343"/>
      <c r="F44" s="343"/>
      <c r="G44" s="343">
        <v>43615</v>
      </c>
      <c r="H44" s="343">
        <v>43615</v>
      </c>
      <c r="I44" s="344"/>
      <c r="J44" s="222"/>
      <c r="K44" s="222"/>
      <c r="L44" s="222"/>
    </row>
    <row r="45" spans="1:12" ht="15.75" x14ac:dyDescent="0.25">
      <c r="A45" s="314" t="s">
        <v>525</v>
      </c>
      <c r="B45" s="315" t="s">
        <v>184</v>
      </c>
      <c r="C45" s="316">
        <v>43444</v>
      </c>
      <c r="D45" s="316">
        <v>43615</v>
      </c>
      <c r="E45" s="343"/>
      <c r="F45" s="343"/>
      <c r="G45" s="343">
        <v>43524</v>
      </c>
      <c r="H45" s="343">
        <v>43644</v>
      </c>
      <c r="I45" s="344"/>
      <c r="J45" s="222"/>
      <c r="K45" s="222"/>
      <c r="L45" s="222"/>
    </row>
    <row r="46" spans="1:12" ht="15.75" x14ac:dyDescent="0.25">
      <c r="A46" s="314" t="s">
        <v>527</v>
      </c>
      <c r="B46" s="315" t="s">
        <v>526</v>
      </c>
      <c r="C46" s="316">
        <v>43553</v>
      </c>
      <c r="D46" s="316">
        <v>43676</v>
      </c>
      <c r="E46" s="343"/>
      <c r="F46" s="343"/>
      <c r="G46" s="343">
        <v>43553</v>
      </c>
      <c r="H46" s="343">
        <v>43676</v>
      </c>
      <c r="I46" s="344"/>
      <c r="J46" s="222"/>
      <c r="K46" s="222"/>
      <c r="L46" s="222"/>
    </row>
    <row r="47" spans="1:12" ht="78.75" x14ac:dyDescent="0.25">
      <c r="A47" s="314" t="s">
        <v>529</v>
      </c>
      <c r="B47" s="315" t="s">
        <v>528</v>
      </c>
      <c r="C47" s="316">
        <v>43707</v>
      </c>
      <c r="D47" s="316">
        <v>43707</v>
      </c>
      <c r="E47" s="343"/>
      <c r="F47" s="343"/>
      <c r="G47" s="343">
        <v>43707</v>
      </c>
      <c r="H47" s="343">
        <v>43707</v>
      </c>
      <c r="I47" s="344"/>
      <c r="J47" s="222"/>
      <c r="K47" s="222"/>
      <c r="L47" s="222"/>
    </row>
    <row r="48" spans="1:12" ht="157.5" x14ac:dyDescent="0.25">
      <c r="A48" s="314" t="s">
        <v>531</v>
      </c>
      <c r="B48" s="315" t="s">
        <v>530</v>
      </c>
      <c r="C48" s="316">
        <v>43707</v>
      </c>
      <c r="D48" s="316">
        <v>43707</v>
      </c>
      <c r="E48" s="343"/>
      <c r="F48" s="343"/>
      <c r="G48" s="343">
        <v>43707</v>
      </c>
      <c r="H48" s="343">
        <v>43707</v>
      </c>
      <c r="I48" s="344"/>
      <c r="J48" s="222"/>
      <c r="K48" s="222"/>
      <c r="L48" s="222"/>
    </row>
    <row r="49" spans="1:12" ht="15.75" x14ac:dyDescent="0.25">
      <c r="A49" s="314" t="s">
        <v>567</v>
      </c>
      <c r="B49" s="315" t="s">
        <v>532</v>
      </c>
      <c r="C49" s="316">
        <v>43708</v>
      </c>
      <c r="D49" s="316">
        <v>43740</v>
      </c>
      <c r="E49" s="343"/>
      <c r="F49" s="343"/>
      <c r="G49" s="343">
        <v>43708</v>
      </c>
      <c r="H49" s="343">
        <v>43740</v>
      </c>
      <c r="I49" s="344"/>
      <c r="J49" s="222"/>
      <c r="K49" s="222"/>
      <c r="L49" s="222"/>
    </row>
    <row r="50" spans="1:12" ht="31.5" x14ac:dyDescent="0.25">
      <c r="A50" s="314" t="s">
        <v>568</v>
      </c>
      <c r="B50" s="318" t="s">
        <v>183</v>
      </c>
      <c r="C50" s="316"/>
      <c r="D50" s="316"/>
      <c r="E50" s="343"/>
      <c r="F50" s="343"/>
      <c r="G50" s="343"/>
      <c r="H50" s="343"/>
      <c r="I50" s="344"/>
      <c r="J50" s="222"/>
      <c r="K50" s="222"/>
      <c r="L50" s="222"/>
    </row>
    <row r="51" spans="1:12" ht="31.5" x14ac:dyDescent="0.25">
      <c r="A51" s="314" t="s">
        <v>569</v>
      </c>
      <c r="B51" s="315" t="s">
        <v>182</v>
      </c>
      <c r="C51" s="316">
        <v>43741</v>
      </c>
      <c r="D51" s="316">
        <v>43748</v>
      </c>
      <c r="E51" s="343"/>
      <c r="F51" s="343"/>
      <c r="G51" s="343">
        <v>43741</v>
      </c>
      <c r="H51" s="343">
        <v>43748</v>
      </c>
      <c r="I51" s="344"/>
      <c r="J51" s="222"/>
      <c r="K51" s="222"/>
      <c r="L51" s="222"/>
    </row>
    <row r="52" spans="1:12" ht="78.75" x14ac:dyDescent="0.25">
      <c r="A52" s="317" t="s">
        <v>534</v>
      </c>
      <c r="B52" s="315" t="s">
        <v>533</v>
      </c>
      <c r="C52" s="316">
        <v>43759</v>
      </c>
      <c r="D52" s="316">
        <v>43759</v>
      </c>
      <c r="E52" s="343"/>
      <c r="F52" s="343"/>
      <c r="G52" s="343">
        <v>43759</v>
      </c>
      <c r="H52" s="343">
        <v>43759</v>
      </c>
      <c r="I52" s="344"/>
      <c r="J52" s="222"/>
      <c r="K52" s="222"/>
      <c r="L52" s="222"/>
    </row>
    <row r="53" spans="1:12" ht="63" x14ac:dyDescent="0.25">
      <c r="A53" s="314" t="s">
        <v>536</v>
      </c>
      <c r="B53" s="315" t="s">
        <v>535</v>
      </c>
      <c r="C53" s="316">
        <v>43790</v>
      </c>
      <c r="D53" s="316">
        <v>43790</v>
      </c>
      <c r="E53" s="343"/>
      <c r="F53" s="343"/>
      <c r="G53" s="343">
        <v>43790</v>
      </c>
      <c r="H53" s="343">
        <v>43790</v>
      </c>
      <c r="I53" s="344"/>
      <c r="J53" s="222"/>
      <c r="K53" s="222"/>
      <c r="L53" s="222"/>
    </row>
    <row r="54" spans="1:12" ht="63" x14ac:dyDescent="0.25">
      <c r="A54" s="314" t="s">
        <v>538</v>
      </c>
      <c r="B54" s="315" t="s">
        <v>537</v>
      </c>
      <c r="C54" s="316" t="s">
        <v>550</v>
      </c>
      <c r="D54" s="316" t="s">
        <v>550</v>
      </c>
      <c r="E54" s="343" t="s">
        <v>550</v>
      </c>
      <c r="F54" s="343" t="s">
        <v>550</v>
      </c>
      <c r="G54" s="343" t="s">
        <v>550</v>
      </c>
      <c r="H54" s="343" t="s">
        <v>550</v>
      </c>
      <c r="I54" s="344"/>
      <c r="J54" s="222"/>
      <c r="K54" s="222"/>
      <c r="L54" s="222"/>
    </row>
    <row r="55" spans="1:12" ht="31.5" x14ac:dyDescent="0.25">
      <c r="A55" s="314" t="s">
        <v>540</v>
      </c>
      <c r="B55" s="319" t="s">
        <v>539</v>
      </c>
      <c r="C55" s="316">
        <v>43809</v>
      </c>
      <c r="D55" s="316">
        <v>43809</v>
      </c>
      <c r="E55" s="343"/>
      <c r="F55" s="343"/>
      <c r="G55" s="343">
        <v>43809</v>
      </c>
      <c r="H55" s="343">
        <v>43809</v>
      </c>
      <c r="I55" s="344"/>
      <c r="J55" s="222"/>
      <c r="K55" s="222"/>
      <c r="L55" s="222"/>
    </row>
    <row r="56" spans="1:12" ht="31.5" x14ac:dyDescent="0.25">
      <c r="A56" s="314" t="s">
        <v>570</v>
      </c>
      <c r="B56" s="315" t="s">
        <v>541</v>
      </c>
      <c r="C56" s="320">
        <v>43822</v>
      </c>
      <c r="D56" s="320">
        <v>43822</v>
      </c>
      <c r="E56" s="343"/>
      <c r="F56" s="343"/>
      <c r="G56" s="343">
        <v>43822</v>
      </c>
      <c r="H56" s="343">
        <v>43822</v>
      </c>
      <c r="I56" s="344"/>
      <c r="J56" s="222"/>
      <c r="K56" s="222"/>
      <c r="L56" s="222"/>
    </row>
  </sheetData>
  <mergeCells count="23">
    <mergeCell ref="G24:H24"/>
    <mergeCell ref="A8:L8"/>
    <mergeCell ref="A11:L11"/>
    <mergeCell ref="A5:L5"/>
    <mergeCell ref="A7:L7"/>
    <mergeCell ref="A9:L9"/>
    <mergeCell ref="A10:L10"/>
    <mergeCell ref="A12:L12"/>
    <mergeCell ref="B22:I22"/>
    <mergeCell ref="A23:A25"/>
    <mergeCell ref="B23:B25"/>
    <mergeCell ref="A14:L14"/>
    <mergeCell ref="A13:L13"/>
    <mergeCell ref="A15:L15"/>
    <mergeCell ref="A16:L16"/>
    <mergeCell ref="A19:L19"/>
    <mergeCell ref="C23:H23"/>
    <mergeCell ref="I23:I25"/>
    <mergeCell ref="J23:J25"/>
    <mergeCell ref="K23:K25"/>
    <mergeCell ref="L23:L25"/>
    <mergeCell ref="C24:D24"/>
    <mergeCell ref="E24:F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2018-05-08T09:45:11Z</dcterms:modified>
</cp:coreProperties>
</file>