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7"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5" state="hidden" r:id="rId11"/>
    <sheet name="7. Паспорт отчет о закупке" sheetId="5" r:id="rId12"/>
    <sheet name="8. Общие сведения" sheetId="22"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7">'5. анализ эконом эфф'!$A$1:$AU$91</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AG64" i="25" l="1"/>
  <c r="AG63" i="25"/>
  <c r="AG62" i="25"/>
  <c r="AG61" i="25"/>
  <c r="AG60" i="25"/>
  <c r="AG59" i="25"/>
  <c r="AG58" i="25"/>
  <c r="AG57" i="25"/>
  <c r="AG56" i="25"/>
  <c r="AG55" i="25"/>
  <c r="AG54" i="25"/>
  <c r="AG53" i="25"/>
  <c r="AG52" i="25"/>
  <c r="AG51" i="25"/>
  <c r="AG50" i="25"/>
  <c r="AG49" i="25"/>
  <c r="AG48" i="25"/>
  <c r="AG47" i="25"/>
  <c r="AG46" i="25"/>
  <c r="AG45" i="25"/>
  <c r="AG44" i="25"/>
  <c r="AG43" i="25"/>
  <c r="AG42" i="25"/>
  <c r="AG41" i="25"/>
  <c r="AG40" i="25"/>
  <c r="AG39" i="25"/>
  <c r="AG38" i="25"/>
  <c r="AG37" i="25"/>
  <c r="AG36" i="25"/>
  <c r="AG35" i="25"/>
  <c r="AG34" i="25"/>
  <c r="AG33" i="25"/>
  <c r="AG32" i="25"/>
  <c r="AG31" i="25"/>
  <c r="AG30" i="25"/>
  <c r="AG29" i="25"/>
  <c r="AG28" i="25"/>
  <c r="AG27" i="25"/>
  <c r="AG26" i="25"/>
  <c r="AG25" i="25"/>
  <c r="AG24" i="25"/>
  <c r="C51" i="7"/>
  <c r="C50" i="7"/>
  <c r="N64" i="25"/>
  <c r="N63" i="25"/>
  <c r="N62" i="25"/>
  <c r="N61" i="25"/>
  <c r="N60" i="25"/>
  <c r="N59" i="25"/>
  <c r="N58" i="25"/>
  <c r="N57" i="25"/>
  <c r="N56" i="25"/>
  <c r="N55" i="25"/>
  <c r="N54" i="25"/>
  <c r="N53" i="25"/>
  <c r="N52" i="25"/>
  <c r="N51" i="25"/>
  <c r="N50" i="25"/>
  <c r="N49" i="25"/>
  <c r="N48" i="25"/>
  <c r="N47" i="25"/>
  <c r="N46" i="25"/>
  <c r="N45" i="25"/>
  <c r="N44" i="25"/>
  <c r="N43" i="25"/>
  <c r="N42" i="25"/>
  <c r="N41" i="25"/>
  <c r="N40" i="25"/>
  <c r="N39" i="25"/>
  <c r="N38" i="25"/>
  <c r="N37" i="25"/>
  <c r="N36" i="25"/>
  <c r="N35" i="25"/>
  <c r="N34" i="25"/>
  <c r="N33" i="25"/>
  <c r="N32" i="25"/>
  <c r="N31" i="25"/>
  <c r="N30" i="25"/>
  <c r="N29" i="25"/>
  <c r="N28" i="25"/>
  <c r="N27" i="25"/>
  <c r="N26" i="25"/>
  <c r="N25" i="25"/>
  <c r="N24" i="25"/>
  <c r="P64" i="25"/>
  <c r="L64" i="25"/>
  <c r="J64" i="25"/>
  <c r="I64" i="25"/>
  <c r="H64" i="25"/>
  <c r="G64" i="25"/>
  <c r="C64" i="25"/>
  <c r="D64" i="25"/>
  <c r="E64" i="25"/>
  <c r="F64" i="25"/>
  <c r="P63" i="25"/>
  <c r="AF63" i="25"/>
  <c r="L63" i="25"/>
  <c r="J63" i="25"/>
  <c r="I63" i="25"/>
  <c r="H63" i="25"/>
  <c r="G63" i="25"/>
  <c r="C63" i="25"/>
  <c r="P62" i="25"/>
  <c r="L62" i="25"/>
  <c r="J62" i="25"/>
  <c r="I62" i="25"/>
  <c r="H62" i="25"/>
  <c r="G62" i="25"/>
  <c r="C62" i="25"/>
  <c r="P61" i="25"/>
  <c r="L61" i="25"/>
  <c r="J61" i="25"/>
  <c r="K61" i="25"/>
  <c r="I61" i="25"/>
  <c r="H61" i="25"/>
  <c r="G61" i="25"/>
  <c r="C61" i="25"/>
  <c r="D61" i="25"/>
  <c r="E61" i="25"/>
  <c r="F61" i="25"/>
  <c r="P60" i="25"/>
  <c r="L60" i="25"/>
  <c r="J60" i="25"/>
  <c r="K60" i="25"/>
  <c r="I60" i="25"/>
  <c r="H60" i="25"/>
  <c r="G60" i="25"/>
  <c r="C60" i="25"/>
  <c r="P59" i="25"/>
  <c r="AF59" i="25"/>
  <c r="L59" i="25"/>
  <c r="J59" i="25"/>
  <c r="I59" i="25"/>
  <c r="H59" i="25"/>
  <c r="G59" i="25"/>
  <c r="C59" i="25"/>
  <c r="P58" i="25"/>
  <c r="L58" i="25"/>
  <c r="J58" i="25"/>
  <c r="I58" i="25"/>
  <c r="H58" i="25"/>
  <c r="G58" i="25"/>
  <c r="C58" i="25"/>
  <c r="P57" i="25"/>
  <c r="L57" i="25"/>
  <c r="J57" i="25"/>
  <c r="K57" i="25"/>
  <c r="I57" i="25"/>
  <c r="H57" i="25"/>
  <c r="G57" i="25"/>
  <c r="C57" i="25"/>
  <c r="D57" i="25"/>
  <c r="E57" i="25"/>
  <c r="F57" i="25"/>
  <c r="P56" i="25"/>
  <c r="L56" i="25"/>
  <c r="J56" i="25"/>
  <c r="I56" i="25"/>
  <c r="H56" i="25"/>
  <c r="G56" i="25"/>
  <c r="C56" i="25"/>
  <c r="D56" i="25"/>
  <c r="E56" i="25"/>
  <c r="F56" i="25"/>
  <c r="P55" i="25"/>
  <c r="AF55" i="25"/>
  <c r="L55" i="25"/>
  <c r="J55" i="25"/>
  <c r="I55" i="25"/>
  <c r="H55" i="25"/>
  <c r="G55" i="25"/>
  <c r="C55" i="25"/>
  <c r="P54" i="25"/>
  <c r="L54" i="25"/>
  <c r="J54" i="25"/>
  <c r="I54" i="25"/>
  <c r="H54" i="25"/>
  <c r="G54" i="25"/>
  <c r="C54" i="25"/>
  <c r="P53" i="25"/>
  <c r="L53" i="25"/>
  <c r="J53" i="25"/>
  <c r="K53" i="25"/>
  <c r="I53" i="25"/>
  <c r="H53" i="25"/>
  <c r="G53" i="25"/>
  <c r="C53" i="25"/>
  <c r="D53" i="25"/>
  <c r="E53" i="25"/>
  <c r="F53" i="25"/>
  <c r="P52" i="25"/>
  <c r="L52" i="25"/>
  <c r="J52" i="25"/>
  <c r="K52" i="25"/>
  <c r="I52" i="25"/>
  <c r="H52" i="25"/>
  <c r="G52" i="25"/>
  <c r="C52" i="25"/>
  <c r="P51" i="25"/>
  <c r="AF51" i="25"/>
  <c r="L51" i="25"/>
  <c r="J51" i="25"/>
  <c r="I51" i="25"/>
  <c r="H51" i="25"/>
  <c r="G51" i="25"/>
  <c r="C51" i="25"/>
  <c r="P50" i="25"/>
  <c r="L50" i="25"/>
  <c r="J50" i="25"/>
  <c r="I50" i="25"/>
  <c r="H50" i="25"/>
  <c r="G50" i="25"/>
  <c r="C50" i="25"/>
  <c r="P49" i="25"/>
  <c r="L49" i="25"/>
  <c r="J49" i="25"/>
  <c r="K49" i="25"/>
  <c r="I49" i="25"/>
  <c r="H49" i="25"/>
  <c r="G49" i="25"/>
  <c r="C49" i="25"/>
  <c r="D49" i="25"/>
  <c r="E49" i="25"/>
  <c r="F49" i="25"/>
  <c r="P48" i="25"/>
  <c r="L48" i="25"/>
  <c r="J48" i="25"/>
  <c r="I48" i="25"/>
  <c r="H48" i="25"/>
  <c r="G48" i="25"/>
  <c r="C48" i="25"/>
  <c r="D48" i="25"/>
  <c r="E48" i="25"/>
  <c r="F48" i="25"/>
  <c r="P47" i="25"/>
  <c r="AF47" i="25"/>
  <c r="L47" i="25"/>
  <c r="J47" i="25"/>
  <c r="I47" i="25"/>
  <c r="H47" i="25"/>
  <c r="G47" i="25"/>
  <c r="C47" i="25"/>
  <c r="P46" i="25"/>
  <c r="L46" i="25"/>
  <c r="J46" i="25"/>
  <c r="I46" i="25"/>
  <c r="H46" i="25"/>
  <c r="G46" i="25"/>
  <c r="C46" i="25"/>
  <c r="P45" i="25"/>
  <c r="L45" i="25"/>
  <c r="J45" i="25"/>
  <c r="K45" i="25"/>
  <c r="I45" i="25"/>
  <c r="H45" i="25"/>
  <c r="G45" i="25"/>
  <c r="C45" i="25"/>
  <c r="D45" i="25"/>
  <c r="E45" i="25"/>
  <c r="F45" i="25"/>
  <c r="P44" i="25"/>
  <c r="L44" i="25"/>
  <c r="J44" i="25"/>
  <c r="K44" i="25"/>
  <c r="I44" i="25"/>
  <c r="H44" i="25"/>
  <c r="G44" i="25"/>
  <c r="C44" i="25"/>
  <c r="P43" i="25"/>
  <c r="AF43" i="25"/>
  <c r="L43" i="25"/>
  <c r="J43" i="25"/>
  <c r="I43" i="25"/>
  <c r="H43" i="25"/>
  <c r="G43" i="25"/>
  <c r="C43" i="25"/>
  <c r="P42" i="25"/>
  <c r="L42" i="25"/>
  <c r="J42" i="25"/>
  <c r="I42" i="25"/>
  <c r="H42" i="25"/>
  <c r="G42" i="25"/>
  <c r="C42" i="25"/>
  <c r="P41" i="25"/>
  <c r="L41" i="25"/>
  <c r="J41" i="25"/>
  <c r="K41" i="25"/>
  <c r="I41" i="25"/>
  <c r="H41" i="25"/>
  <c r="G41" i="25"/>
  <c r="C41" i="25"/>
  <c r="D41" i="25"/>
  <c r="E41" i="25"/>
  <c r="F41" i="25"/>
  <c r="P40" i="25"/>
  <c r="L40" i="25"/>
  <c r="J40" i="25"/>
  <c r="I40" i="25"/>
  <c r="H40" i="25"/>
  <c r="G40" i="25"/>
  <c r="C40" i="25"/>
  <c r="D40" i="25"/>
  <c r="E40" i="25"/>
  <c r="F40" i="25"/>
  <c r="P39" i="25"/>
  <c r="L39" i="25"/>
  <c r="J39" i="25"/>
  <c r="I39" i="25"/>
  <c r="H39" i="25"/>
  <c r="G39" i="25"/>
  <c r="C39" i="25"/>
  <c r="P38" i="25"/>
  <c r="L38" i="25"/>
  <c r="AF38" i="25"/>
  <c r="J38" i="25"/>
  <c r="I38" i="25"/>
  <c r="H38" i="25"/>
  <c r="G38" i="25"/>
  <c r="C38" i="25"/>
  <c r="P37" i="25"/>
  <c r="L37" i="25"/>
  <c r="J37" i="25"/>
  <c r="K37" i="25"/>
  <c r="I37" i="25"/>
  <c r="H37" i="25"/>
  <c r="G37" i="25"/>
  <c r="C37" i="25"/>
  <c r="D37" i="25"/>
  <c r="E37" i="25"/>
  <c r="F37" i="25"/>
  <c r="P36" i="25"/>
  <c r="L36" i="25"/>
  <c r="J36" i="25"/>
  <c r="I36" i="25"/>
  <c r="H36" i="25"/>
  <c r="G36" i="25"/>
  <c r="C36" i="25"/>
  <c r="D36" i="25"/>
  <c r="E36" i="25"/>
  <c r="F36" i="25"/>
  <c r="P35" i="25"/>
  <c r="L35" i="25"/>
  <c r="J35" i="25"/>
  <c r="I35" i="25"/>
  <c r="H35" i="25"/>
  <c r="G35" i="25"/>
  <c r="C35" i="25"/>
  <c r="P34" i="25"/>
  <c r="L34" i="25"/>
  <c r="AF34" i="25"/>
  <c r="J34" i="25"/>
  <c r="I34" i="25"/>
  <c r="H34" i="25"/>
  <c r="G34" i="25"/>
  <c r="C34" i="25"/>
  <c r="P33" i="25"/>
  <c r="L33" i="25"/>
  <c r="J33" i="25"/>
  <c r="K33" i="25"/>
  <c r="I33" i="25"/>
  <c r="H33" i="25"/>
  <c r="G33" i="25"/>
  <c r="C33" i="25"/>
  <c r="D33" i="25"/>
  <c r="E33" i="25"/>
  <c r="F33" i="25"/>
  <c r="P32" i="25"/>
  <c r="L32" i="25"/>
  <c r="J32" i="25"/>
  <c r="I32" i="25"/>
  <c r="H32" i="25"/>
  <c r="G32" i="25"/>
  <c r="C32" i="25"/>
  <c r="D32" i="25"/>
  <c r="E32" i="25"/>
  <c r="F32" i="25"/>
  <c r="P31" i="25"/>
  <c r="L31" i="25"/>
  <c r="J31" i="25"/>
  <c r="I31" i="25"/>
  <c r="H31" i="25"/>
  <c r="G31" i="25"/>
  <c r="C31" i="25"/>
  <c r="P30" i="25"/>
  <c r="L30" i="25"/>
  <c r="AF30" i="25"/>
  <c r="J30" i="25"/>
  <c r="I30" i="25"/>
  <c r="H30" i="25"/>
  <c r="G30" i="25"/>
  <c r="C30" i="25"/>
  <c r="P29" i="25"/>
  <c r="L29" i="25"/>
  <c r="J29" i="25"/>
  <c r="K29" i="25"/>
  <c r="I29" i="25"/>
  <c r="H29" i="25"/>
  <c r="G29" i="25"/>
  <c r="C29" i="25"/>
  <c r="D29" i="25"/>
  <c r="E29" i="25"/>
  <c r="F29" i="25"/>
  <c r="P28" i="25"/>
  <c r="L28" i="25"/>
  <c r="J28" i="25"/>
  <c r="I28" i="25"/>
  <c r="H28" i="25"/>
  <c r="G28" i="25"/>
  <c r="C28" i="25"/>
  <c r="D28" i="25"/>
  <c r="E28" i="25"/>
  <c r="F28" i="25"/>
  <c r="P27" i="25"/>
  <c r="L27" i="25"/>
  <c r="J27" i="25"/>
  <c r="I27" i="25"/>
  <c r="H27" i="25"/>
  <c r="G27" i="25"/>
  <c r="C27" i="25"/>
  <c r="P26" i="25"/>
  <c r="L26" i="25"/>
  <c r="AF26" i="25"/>
  <c r="J26" i="25"/>
  <c r="I26" i="25"/>
  <c r="H26" i="25"/>
  <c r="G26" i="25"/>
  <c r="C26" i="25"/>
  <c r="P25" i="25"/>
  <c r="L25" i="25"/>
  <c r="J25" i="25"/>
  <c r="K25" i="25"/>
  <c r="I25" i="25"/>
  <c r="H25" i="25"/>
  <c r="G25" i="25"/>
  <c r="C25" i="25"/>
  <c r="D25" i="25"/>
  <c r="E25" i="25"/>
  <c r="F25" i="25"/>
  <c r="P24" i="25"/>
  <c r="L24" i="25"/>
  <c r="J24" i="25"/>
  <c r="I24" i="25"/>
  <c r="H24" i="25"/>
  <c r="G24" i="25"/>
  <c r="C24" i="25"/>
  <c r="D24" i="25"/>
  <c r="E24" i="25"/>
  <c r="F24" i="25"/>
  <c r="A14" i="25"/>
  <c r="A11" i="25"/>
  <c r="A8" i="25"/>
  <c r="A4" i="25"/>
  <c r="K64" i="25"/>
  <c r="K63" i="25"/>
  <c r="D63" i="25"/>
  <c r="E63" i="25"/>
  <c r="F63" i="25"/>
  <c r="K62" i="25"/>
  <c r="D62" i="25"/>
  <c r="AF61" i="25"/>
  <c r="D60" i="25"/>
  <c r="K59" i="25"/>
  <c r="D59" i="25"/>
  <c r="K58" i="25"/>
  <c r="D58" i="25"/>
  <c r="E58" i="25"/>
  <c r="F58" i="25"/>
  <c r="K56" i="25"/>
  <c r="K55" i="25"/>
  <c r="D55" i="25"/>
  <c r="E55" i="25"/>
  <c r="F55" i="25"/>
  <c r="K54" i="25"/>
  <c r="D54" i="25"/>
  <c r="AF53" i="25"/>
  <c r="D52" i="25"/>
  <c r="K51" i="25"/>
  <c r="D51" i="25"/>
  <c r="K50" i="25"/>
  <c r="D50" i="25"/>
  <c r="E50" i="25"/>
  <c r="F50" i="25"/>
  <c r="K48" i="25"/>
  <c r="K47" i="25"/>
  <c r="D47" i="25"/>
  <c r="E47" i="25"/>
  <c r="F47" i="25"/>
  <c r="K46" i="25"/>
  <c r="D46" i="25"/>
  <c r="AF45" i="25"/>
  <c r="D44" i="25"/>
  <c r="K43" i="25"/>
  <c r="D43" i="25"/>
  <c r="D42" i="25"/>
  <c r="AF40" i="25"/>
  <c r="K40" i="25"/>
  <c r="K39" i="25"/>
  <c r="D39" i="25"/>
  <c r="E39" i="25"/>
  <c r="F39" i="25"/>
  <c r="K38" i="25"/>
  <c r="D38" i="25"/>
  <c r="AF36" i="25"/>
  <c r="K36" i="25"/>
  <c r="K35" i="25"/>
  <c r="D35" i="25"/>
  <c r="E35" i="25"/>
  <c r="F35" i="25"/>
  <c r="K34" i="25"/>
  <c r="D34" i="25"/>
  <c r="AF32" i="25"/>
  <c r="K32" i="25"/>
  <c r="K31" i="25"/>
  <c r="D31" i="25"/>
  <c r="E31" i="25"/>
  <c r="F31" i="25"/>
  <c r="K30" i="25"/>
  <c r="D30" i="25"/>
  <c r="AF28" i="25"/>
  <c r="K28" i="25"/>
  <c r="K27" i="25"/>
  <c r="D27" i="25"/>
  <c r="E27" i="25"/>
  <c r="F27" i="25"/>
  <c r="K26" i="25"/>
  <c r="D26" i="25"/>
  <c r="AF24" i="25"/>
  <c r="AC24" i="25"/>
  <c r="AB24" i="25"/>
  <c r="Y24" i="25"/>
  <c r="X24" i="25"/>
  <c r="U24" i="25"/>
  <c r="T24" i="25"/>
  <c r="S24" i="25"/>
  <c r="R24" i="25"/>
  <c r="Q24" i="25"/>
  <c r="O24" i="25"/>
  <c r="M24" i="25"/>
  <c r="K24" i="25"/>
  <c r="E26" i="25"/>
  <c r="F26" i="25"/>
  <c r="E30" i="25"/>
  <c r="F30" i="25"/>
  <c r="E34" i="25"/>
  <c r="F34" i="25"/>
  <c r="E38" i="25"/>
  <c r="F38" i="25"/>
  <c r="E42" i="25"/>
  <c r="F42" i="25"/>
  <c r="E44" i="25"/>
  <c r="F44" i="25"/>
  <c r="E52" i="25"/>
  <c r="F52" i="25"/>
  <c r="E60" i="25"/>
  <c r="F60" i="25"/>
  <c r="E43" i="25"/>
  <c r="F43" i="25"/>
  <c r="E46" i="25"/>
  <c r="F46" i="25"/>
  <c r="AF49" i="25"/>
  <c r="E51" i="25"/>
  <c r="F51" i="25"/>
  <c r="E54" i="25"/>
  <c r="F54" i="25"/>
  <c r="AF57" i="25"/>
  <c r="E59" i="25"/>
  <c r="F59" i="25"/>
  <c r="E62" i="25"/>
  <c r="F62" i="25"/>
  <c r="K42" i="25"/>
  <c r="AF42" i="25"/>
  <c r="AF25" i="25"/>
  <c r="AF27" i="25"/>
  <c r="AF35" i="25"/>
  <c r="AF37" i="25"/>
  <c r="AF39" i="25"/>
  <c r="AF41" i="25"/>
  <c r="AF29" i="25"/>
  <c r="AF31" i="25"/>
  <c r="AF33" i="25"/>
  <c r="AF46" i="25"/>
  <c r="AF50" i="25"/>
  <c r="AF54" i="25"/>
  <c r="AF58" i="25"/>
  <c r="AF62" i="25"/>
  <c r="AF44" i="25"/>
  <c r="AF48" i="25"/>
  <c r="AF52" i="25"/>
  <c r="AF56" i="25"/>
  <c r="AF60" i="25"/>
  <c r="AF64" i="2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C56" i="15"/>
  <c r="C47" i="15"/>
  <c r="T39" i="15"/>
  <c r="T47" i="15"/>
  <c r="T56" i="15"/>
  <c r="C52" i="15"/>
  <c r="T63" i="15"/>
  <c r="C63" i="15"/>
  <c r="E63" i="15"/>
  <c r="F63" i="15"/>
  <c r="E30" i="15"/>
  <c r="F30" i="15"/>
  <c r="E31" i="15"/>
  <c r="F31" i="15"/>
  <c r="E32" i="15"/>
  <c r="F32" i="15"/>
  <c r="E33" i="15"/>
  <c r="F33" i="15"/>
  <c r="E34" i="15"/>
  <c r="F34" i="15"/>
  <c r="E35" i="15"/>
  <c r="F35" i="15"/>
  <c r="E36" i="15"/>
  <c r="F36" i="15"/>
  <c r="E37" i="15"/>
  <c r="F37" i="15"/>
  <c r="E38" i="15"/>
  <c r="F38" i="15"/>
  <c r="E39" i="15"/>
  <c r="F39" i="15"/>
  <c r="E40" i="15"/>
  <c r="F40" i="15"/>
  <c r="E41" i="15"/>
  <c r="F41" i="15"/>
  <c r="E42" i="15"/>
  <c r="F42" i="15"/>
  <c r="E43" i="15"/>
  <c r="F43" i="15"/>
  <c r="E44" i="15"/>
  <c r="F44" i="15"/>
  <c r="E45" i="15"/>
  <c r="F45" i="15"/>
  <c r="E46" i="15"/>
  <c r="F46" i="15"/>
  <c r="E47" i="15"/>
  <c r="F47" i="15"/>
  <c r="E48" i="15"/>
  <c r="F48" i="15"/>
  <c r="E49" i="15"/>
  <c r="F49" i="15"/>
  <c r="E50" i="15"/>
  <c r="F50" i="15"/>
  <c r="E51" i="15"/>
  <c r="F51" i="15"/>
  <c r="E52" i="15"/>
  <c r="F52" i="15"/>
  <c r="E53" i="15"/>
  <c r="F53" i="15"/>
  <c r="E54" i="15"/>
  <c r="F54" i="15"/>
  <c r="E55" i="15"/>
  <c r="F55" i="15"/>
  <c r="E56" i="15"/>
  <c r="F56" i="15"/>
  <c r="E57" i="15"/>
  <c r="F57" i="15"/>
  <c r="E58" i="15"/>
  <c r="F58" i="15"/>
  <c r="E59" i="15"/>
  <c r="F59" i="15"/>
  <c r="E60" i="15"/>
  <c r="F60" i="15"/>
  <c r="E61" i="15"/>
  <c r="F61" i="15"/>
  <c r="E62" i="15"/>
  <c r="F62" i="15"/>
  <c r="E64" i="15"/>
  <c r="F64" i="15"/>
  <c r="E25" i="15"/>
  <c r="F25" i="15"/>
  <c r="E26" i="15"/>
  <c r="F26" i="15"/>
  <c r="E27" i="15"/>
  <c r="F27" i="15"/>
  <c r="E28" i="15"/>
  <c r="F28" i="15"/>
  <c r="R27" i="14"/>
  <c r="Q27" i="14"/>
  <c r="T52" i="15"/>
  <c r="T32" i="15"/>
  <c r="T33" i="15"/>
  <c r="P31" i="15"/>
  <c r="T31" i="15"/>
  <c r="E29" i="15"/>
  <c r="F29" i="15"/>
  <c r="P34" i="15"/>
  <c r="T34" i="15"/>
  <c r="D26" i="5"/>
  <c r="B67" i="22"/>
  <c r="B66" i="22"/>
  <c r="B65" i="22"/>
  <c r="B64" i="22"/>
  <c r="B56" i="22"/>
  <c r="B52" i="22"/>
  <c r="B50" i="22"/>
  <c r="B47" i="22"/>
  <c r="B43" i="22"/>
  <c r="B41" i="22"/>
  <c r="B38" i="22"/>
  <c r="B34" i="22"/>
  <c r="B32" i="22"/>
  <c r="B30" i="22"/>
  <c r="R24" i="15"/>
  <c r="T24" i="15"/>
  <c r="N24" i="15"/>
  <c r="P24" i="15"/>
  <c r="J24" i="15"/>
  <c r="I39" i="15"/>
  <c r="I38" i="15"/>
  <c r="I37" i="15"/>
  <c r="I36" i="15"/>
  <c r="I35" i="15"/>
  <c r="I34" i="15"/>
  <c r="I33" i="15"/>
  <c r="I32" i="15"/>
  <c r="I31" i="15"/>
  <c r="I30" i="15"/>
  <c r="I29" i="15"/>
  <c r="I28" i="15"/>
  <c r="I27" i="15"/>
  <c r="I26" i="15"/>
  <c r="I25" i="15"/>
  <c r="I24" i="15"/>
  <c r="L24" i="15"/>
  <c r="C24" i="15"/>
  <c r="AB25" i="15"/>
  <c r="AB26" i="15"/>
  <c r="AB27" i="15"/>
  <c r="AB28" i="15"/>
  <c r="AB29" i="15"/>
  <c r="AB30" i="15"/>
  <c r="C49" i="7"/>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E24" i="15"/>
  <c r="F24" i="15"/>
  <c r="G24" i="15"/>
  <c r="H24" i="15"/>
  <c r="K24" i="15"/>
  <c r="M24" i="15"/>
  <c r="O24" i="15"/>
  <c r="Q24" i="15"/>
  <c r="S24" i="15"/>
  <c r="U24" i="15"/>
  <c r="V24" i="15"/>
  <c r="W24" i="15"/>
  <c r="X24" i="15"/>
  <c r="Y24" i="15"/>
  <c r="AB24" i="15"/>
  <c r="C48" i="7"/>
  <c r="A14" i="12"/>
  <c r="A15" i="13"/>
  <c r="E15" i="14"/>
  <c r="A15" i="6"/>
  <c r="A14" i="17"/>
  <c r="A15" i="10"/>
  <c r="A15" i="23"/>
  <c r="A15" i="24"/>
  <c r="A14" i="15"/>
  <c r="A15" i="5"/>
  <c r="A15" i="22"/>
  <c r="A11" i="12"/>
  <c r="A12" i="13"/>
  <c r="A8" i="12"/>
  <c r="A9" i="13"/>
  <c r="E9" i="14"/>
  <c r="A9" i="6"/>
  <c r="A8" i="17"/>
  <c r="A9" i="10"/>
  <c r="A4" i="12"/>
  <c r="A5" i="13"/>
  <c r="A5" i="14"/>
  <c r="A5" i="6"/>
  <c r="A4" i="17"/>
  <c r="A5" i="10"/>
  <c r="A5" i="23"/>
  <c r="A5" i="24"/>
  <c r="A4" i="15"/>
  <c r="A5" i="5"/>
  <c r="A5" i="22"/>
  <c r="A9" i="23"/>
  <c r="A9" i="24"/>
  <c r="A8" i="15"/>
  <c r="A9" i="5"/>
  <c r="A9" i="22"/>
  <c r="E12" i="14"/>
  <c r="A12" i="6"/>
  <c r="A11" i="17"/>
  <c r="A12" i="10"/>
  <c r="A12" i="23"/>
  <c r="A12" i="24"/>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27" i="22"/>
</calcChain>
</file>

<file path=xl/sharedStrings.xml><?xml version="1.0" encoding="utf-8"?>
<sst xmlns="http://schemas.openxmlformats.org/spreadsheetml/2006/main" count="1339" uniqueCount="592">
  <si>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</si>
  <si>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</si>
  <si>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</si>
  <si>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</si>
  <si>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</si>
  <si>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</si>
  <si>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</si>
  <si>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</si>
  <si>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</si>
  <si>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</si>
  <si>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</si>
  <si>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</si>
  <si>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</si>
  <si>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</si>
  <si>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</si>
  <si>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</si>
  <si>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</si>
  <si>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</si>
  <si>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</si>
  <si>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</si>
  <si>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</si>
  <si>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</si>
  <si>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</si>
  <si>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</si>
  <si>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</si>
  <si>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</si>
  <si>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</si>
  <si>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</si>
  <si>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</si>
  <si>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</si>
  <si>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</si>
  <si>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</si>
  <si>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</si>
  <si>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</si>
  <si>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</si>
  <si>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</si>
  <si>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</si>
  <si>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</si>
  <si>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</si>
  <si>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</si>
  <si>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</si>
  <si>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</si>
  <si>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</si>
  <si>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</si>
  <si>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</si>
  <si>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</si>
  <si>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</si>
  <si>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</si>
  <si>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</si>
  <si>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</si>
  <si>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</si>
  <si>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</si>
  <si>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</si>
  <si>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</si>
  <si>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</si>
  <si>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</si>
  <si>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</si>
  <si>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</si>
  <si>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</si>
  <si>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</si>
  <si>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</si>
  <si>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</si>
  <si>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</si>
  <si>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</si>
  <si>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</si>
  <si>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</si>
  <si>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</si>
  <si>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</si>
  <si>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</si>
  <si>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</si>
  <si>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</si>
  <si>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</si>
  <si>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</si>
  <si>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</si>
  <si>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</si>
  <si>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</si>
  <si>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</si>
  <si>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</si>
  <si>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</si>
  <si>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</si>
  <si>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</si>
  <si>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</si>
  <si>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</si>
  <si>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</si>
  <si>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</si>
  <si>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</si>
  <si>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</si>
  <si>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</si>
  <si>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</si>
  <si>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</si>
  <si>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</si>
  <si>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</si>
  <si>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</si>
  <si>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</si>
  <si>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</si>
  <si>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</si>
  <si>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</si>
  <si>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</si>
  <si>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</si>
  <si>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</si>
  <si>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</si>
  <si>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</si>
  <si>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</si>
  <si>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</si>
  <si>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</si>
  <si>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</si>
  <si>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</si>
  <si>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</si>
  <si>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</si>
  <si>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</si>
  <si>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</si>
  <si>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</si>
  <si>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</si>
  <si>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</si>
  <si>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</si>
  <si>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</si>
  <si>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</si>
  <si>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</si>
  <si>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</si>
  <si>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</si>
  <si>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</si>
  <si>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</si>
  <si>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</si>
  <si>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</si>
  <si>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</si>
  <si>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</si>
  <si>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</si>
  <si>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</si>
  <si>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</si>
  <si>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</si>
  <si>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</si>
  <si>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</si>
  <si>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</si>
  <si>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</si>
  <si>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</si>
  <si>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</si>
  <si>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</si>
  <si>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</si>
  <si>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</si>
  <si>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</si>
  <si>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</si>
  <si>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</si>
  <si>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</si>
  <si>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</si>
  <si>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</si>
  <si>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</si>
  <si>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</si>
  <si>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</si>
  <si>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</si>
  <si>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</si>
  <si>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</si>
  <si>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</si>
  <si>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</si>
  <si>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</si>
  <si>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</si>
  <si>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</si>
  <si>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</si>
  <si>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</si>
  <si>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</si>
  <si>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</si>
  <si>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</si>
  <si>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</si>
  <si>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</si>
  <si>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</si>
  <si>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</si>
  <si>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</si>
  <si>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</si>
  <si>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</si>
  <si>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</si>
  <si>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</si>
  <si>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</si>
  <si>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</si>
  <si>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</si>
  <si>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</si>
  <si>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</si>
  <si>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</si>
  <si>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</si>
  <si>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</si>
  <si>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</si>
  <si>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</si>
  <si>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</si>
  <si>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</si>
  <si>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</si>
  <si>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</si>
  <si>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</si>
  <si>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</si>
  <si>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</si>
  <si>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</si>
  <si>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</si>
  <si>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</si>
  <si>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</si>
  <si>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</si>
  <si>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</si>
  <si>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</si>
  <si>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</si>
  <si>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</si>
  <si>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</si>
  <si>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</si>
  <si>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</si>
  <si>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</si>
  <si>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</si>
  <si>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</si>
  <si>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</si>
  <si>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</si>
  <si>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</si>
  <si>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</si>
  <si>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</si>
  <si>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</si>
  <si>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</si>
  <si>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</si>
  <si>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</si>
  <si>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</si>
  <si>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</si>
  <si>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</si>
  <si>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</si>
  <si>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</si>
  <si>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</si>
  <si>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</si>
  <si>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</si>
  <si>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</si>
  <si>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</si>
  <si>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</si>
  <si>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</si>
  <si>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</si>
  <si>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</si>
  <si>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</si>
  <si>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</si>
  <si>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</si>
  <si>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</si>
  <si>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</si>
  <si>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</si>
  <si>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</si>
  <si>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</si>
  <si>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</si>
  <si>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</si>
  <si>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</si>
  <si>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</si>
  <si>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</si>
  <si>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</si>
  <si>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</si>
  <si>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</si>
  <si>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</si>
  <si>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</si>
  <si>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</si>
  <si>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</si>
  <si>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</si>
  <si>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</si>
  <si>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</si>
  <si>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</si>
  <si>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</si>
  <si>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</si>
  <si>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</si>
  <si>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</si>
  <si>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</si>
  <si>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</si>
  <si>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</si>
  <si>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</si>
  <si>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</si>
  <si>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</si>
  <si>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</si>
  <si>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</si>
  <si>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</si>
  <si>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</si>
  <si>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</si>
  <si>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</si>
  <si>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</si>
  <si>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</si>
  <si>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</si>
  <si>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</si>
  <si>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</si>
  <si>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</si>
  <si>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</si>
  <si>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</si>
  <si>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</si>
  <si>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</si>
  <si>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</si>
  <si>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</si>
  <si>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</si>
  <si>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</si>
  <si>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</si>
  <si>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</si>
  <si>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</si>
  <si>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</si>
  <si>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</si>
  <si>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</si>
  <si>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</si>
  <si>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</si>
  <si>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</si>
  <si>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</si>
  <si>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</si>
  <si>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</si>
  <si>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</si>
  <si>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</si>
  <si>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</si>
  <si>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</si>
  <si>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</si>
  <si>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</si>
  <si>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</si>
  <si>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</si>
  <si>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</si>
  <si>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</si>
  <si>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</si>
  <si>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</si>
  <si>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</si>
  <si>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</si>
  <si>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</si>
  <si>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</si>
  <si>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</si>
  <si>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</si>
  <si>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</si>
  <si>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</si>
  <si>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</si>
  <si>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</si>
  <si>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</si>
  <si>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</si>
  <si>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</si>
  <si>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</si>
  <si>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</si>
  <si>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</si>
  <si>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</si>
  <si>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</si>
  <si>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</si>
  <si>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</si>
  <si>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</si>
  <si>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</si>
  <si>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</si>
  <si>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</si>
  <si>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</si>
  <si>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</si>
  <si>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</si>
  <si>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</si>
  <si>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</si>
  <si>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</si>
  <si>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</si>
  <si>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</si>
  <si>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</si>
  <si>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</si>
  <si>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</si>
  <si>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</si>
  <si>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</si>
  <si>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</si>
  <si>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</si>
  <si>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</si>
  <si>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</si>
  <si>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</si>
  <si>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</si>
  <si>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</si>
  <si>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</si>
  <si>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</si>
  <si>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</si>
  <si>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</si>
  <si>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</si>
  <si>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</si>
  <si>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</si>
  <si>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</si>
  <si>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</si>
  <si>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</si>
  <si>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</si>
  <si>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</si>
  <si>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</si>
  <si>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</si>
  <si>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</si>
  <si>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</si>
  <si>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</si>
  <si>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</si>
  <si>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</si>
  <si>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</si>
  <si>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</si>
  <si>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</si>
  <si>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</si>
  <si>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</si>
  <si>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</si>
  <si>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</si>
  <si>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</si>
  <si>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</si>
  <si>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</si>
  <si>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</si>
  <si>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</si>
  <si>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</si>
  <si>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</si>
  <si>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</si>
  <si>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</si>
  <si>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</si>
  <si>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</si>
  <si>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</si>
  <si>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</si>
  <si>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</si>
  <si>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</si>
  <si>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</si>
  <si>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</si>
  <si>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</si>
  <si>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</si>
  <si>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</si>
  <si>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</si>
  <si>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</si>
  <si>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</si>
  <si>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</si>
  <si>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</si>
  <si>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</si>
  <si>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</si>
  <si>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</si>
  <si>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</si>
  <si>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</si>
  <si>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</si>
  <si>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</si>
  <si>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</si>
  <si>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</si>
  <si>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</si>
  <si>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</si>
  <si>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</si>
  <si>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</si>
  <si>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</si>
  <si>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</si>
  <si>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</si>
  <si>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</si>
  <si>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</si>
  <si>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</si>
  <si>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</si>
  <si>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</si>
  <si>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</si>
  <si>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</si>
  <si>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</si>
  <si>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</si>
  <si>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</si>
  <si>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</si>
  <si>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</si>
  <si>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 xml:space="preserve">Год раскрытия информации: </t>
  </si>
  <si>
    <t>Техническое перевооружение и реконструкция</t>
  </si>
  <si>
    <t>отсутствуют</t>
  </si>
  <si>
    <t xml:space="preserve"> по состоянию на 01.01.2015</t>
  </si>
  <si>
    <t>платы за технологическое присоединение</t>
  </si>
  <si>
    <t>Объект не относится к объектам ЕНЭС</t>
  </si>
  <si>
    <t>Сетевой объект</t>
  </si>
  <si>
    <t>Текущая стадия работ по титулу "П"</t>
  </si>
  <si>
    <t>Реконструкция ВЛ 110 кВ О-19 Полесск - О-3 Знаменск с отпайкой на ПС О-33 Красноборская (Л-122/155) с установкой выключателя на ПС 110 кВ О-3 Знаменск</t>
  </si>
  <si>
    <t>Полесский городской округ, 
Гвардейский городской округ</t>
  </si>
  <si>
    <t xml:space="preserve">Объект соответствует рекомендациям  Схемы и программы перспективного развития электроэнергетики Калининградской области на 2018-2022 гг. </t>
  </si>
  <si>
    <t xml:space="preserve">реконструкция ВЛ с заменой опор, фундаментов опор, провода и грозотроса (35,63 км);
реконструкция ячейки ВЛ 122/155 на ПС О-3 Знаменск с установкой выключателя 110 кВ, аппаратуры РЗиА, трансформаторов тока 110 кВ.
</t>
  </si>
  <si>
    <t>13,53 млн. рублей с НДС / км ВЛ 110 кВ; 73,10 млн. рублей с НДС / ячейка 110 кВ</t>
  </si>
  <si>
    <t>1. ПИР
2. СМР с закупкой оборудования</t>
  </si>
  <si>
    <t>В связи с повышением значимости транзита ПС Северная 330 – О-24 Гурьевск – О-19 Полесск – О-3 Знаменск – Советск-330 при изолированном режиме работы энергосистемы Калининградской области, превышением нормативного срока эксплуатации оборудования и многочисленными дефектами элементов рассматриваемого объекта, поддержание ВЛ 122/155 в работоспособном состоянии за счет технического обслуживания и ремонта не сможет обеспечить надежную и безаварийную работу, на срок более 3 лет, трудозатратно и экономически нецелесообразно. 
Более того, согласно отчетам Схемы и программа перспективного развития электроэнергетики Калининградской области на 2017-2021 гг., утвержденной распоряжением Губернатора Калининградской области от 29.04.2016 № 263-р, при отключении 1 с.ш. 110 кВ на ПС 330 кВ Северная-330 значение токовой загрузки ВЛ 122/155 превышает допустимое. 
В тоже время, с целью повышения маневренности схемы ОРУ 110 кВ О-3 Знаменск представляется целесообразным установить выключатель на ПС 110 кВ О-3 Знаменск на присоединении Л-122/155. На данный момент отключение линии производится двумя секционными выключателями СВ-1 и СВ-2, и при этом прерываются транзиты мощности между ПС Северная 330 – Советск-330 и ПС Советск-330 – О-51 Гвардейск.</t>
  </si>
  <si>
    <t>Формируется конкурсная документация, на текущий момент договоры не заключены.</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</si>
  <si>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</si>
  <si>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</si>
  <si>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ВЛ 110 кВ О-19 Полесск - О-3 Знаменск (Л-122)</t>
  </si>
  <si>
    <t>От ПС 110 кВ О-3 Знаменск до опоры № 37</t>
  </si>
  <si>
    <t>110 кВ</t>
  </si>
  <si>
    <t>1964 г.</t>
  </si>
  <si>
    <t>1/2 (от ПС О-3 Знаменск до опоры №3 совсестно с Л-112)</t>
  </si>
  <si>
    <t>70 мм2</t>
  </si>
  <si>
    <t>воздушная</t>
  </si>
  <si>
    <t>2010 г.</t>
  </si>
  <si>
    <t>Анкерно-угловые - металлические решетчатые; промежуточные - железобетонные</t>
  </si>
  <si>
    <t>Акт технического освидетельствования от 19.10.2012, ООО УК "Восток", ОАО "Янтарьэнерго", Ростехнадзор</t>
  </si>
  <si>
    <t>годен без ограничений</t>
  </si>
  <si>
    <t>ВЛ 110 кВ О-19 Полесск - О-3 Знаменск (Л-155)</t>
  </si>
  <si>
    <t>От ПС 110 кВ О-19 Полесск до опоры № 104</t>
  </si>
  <si>
    <t>1964 г.; 1976 г.</t>
  </si>
  <si>
    <t>1/2 (от ПС О-19 Полесск до опоры №3 совсестно с Л-142</t>
  </si>
  <si>
    <t>всего в год (-1), в том числе:</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</si>
  <si>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</si>
  <si>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</si>
  <si>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</si>
  <si>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</si>
  <si>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</si>
  <si>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</si>
  <si>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</si>
  <si>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Год 1</t>
  </si>
  <si>
    <t>Описание</t>
  </si>
  <si>
    <t>ВЛ 110 кВ №122 и ВЛ №155</t>
  </si>
  <si>
    <t>Год 2</t>
  </si>
  <si>
    <t>всего в год (-2), в том числе:</t>
  </si>
  <si>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</si>
  <si>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</si>
  <si>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</si>
  <si>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</si>
  <si>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</si>
  <si>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</si>
  <si>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</si>
  <si>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</si>
  <si>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</si>
  <si>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</si>
  <si>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</si>
  <si>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</si>
  <si>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</si>
  <si>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</si>
  <si>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</si>
  <si>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</si>
  <si>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</si>
  <si>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</si>
  <si>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</si>
  <si>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</si>
  <si>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</si>
  <si>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</si>
  <si>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</si>
  <si>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</si>
  <si>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</si>
  <si>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</si>
  <si>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</si>
  <si>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</si>
  <si>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</si>
  <si>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</si>
  <si>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</si>
  <si>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</si>
  <si>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</si>
  <si>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</si>
  <si>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</si>
  <si>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</si>
  <si>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</si>
  <si>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</si>
  <si>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</si>
  <si>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</si>
  <si>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</si>
  <si>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</si>
  <si>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</si>
  <si>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</si>
  <si>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</si>
  <si>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</si>
  <si>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</si>
  <si>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</si>
  <si>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</si>
  <si>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</si>
  <si>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</si>
  <si>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</si>
  <si>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</si>
  <si>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</si>
  <si>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</si>
  <si>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</si>
  <si>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</si>
  <si>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</si>
  <si>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</si>
  <si>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</si>
  <si>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Факт 2015 года</t>
  </si>
  <si>
    <t>240 мм2</t>
  </si>
  <si>
    <t>Анкерно-угловые - металлические решетчатые; промежуточные - металлические многогранные</t>
  </si>
  <si>
    <t>ПС 110 кВ Знаменск</t>
  </si>
  <si>
    <t>Выключатель силовой</t>
  </si>
  <si>
    <t>Выключатель элегазовый колонковый 110 кВ</t>
  </si>
  <si>
    <t>СВ 110 кВ</t>
  </si>
  <si>
    <t>В 110 Полесск</t>
  </si>
  <si>
    <t>не окупается</t>
  </si>
  <si>
    <t>нет</t>
  </si>
  <si>
    <t>да</t>
  </si>
  <si>
    <t>Акт технического обследования объекта от 25.10.2016</t>
  </si>
  <si>
    <t>Требуется проведение комплексной реконструкции объекта с заменой опор, провода и грозозащитного троса, установкой противоптичьих устройств.</t>
  </si>
  <si>
    <t>Калининградская область, Полесский городской округ, 
Гвардейский городской округ</t>
  </si>
  <si>
    <t>Акционерное общество "Янтарьэнерго" ДЗО  ПАО "Россети"</t>
  </si>
  <si>
    <t>Н_17-1426</t>
  </si>
  <si>
    <t>проектирование</t>
  </si>
  <si>
    <t>Реконструкция 35,64 км ВЛ 110 кВ, монтаж 1 ячейки с выключателем 110 кВ. 
Выполнение требований технических регламентов по замене оборудования со сверхнорматинвым сроком службы: замена метллических опор со сроком службы более 50 лет (18 шт., факт 52 года), замена ж/б опор со сроком службы более 30 лет (129 шт., факт 52 года), замена фундаментов опор со сроком службы более 50 лет (147 шт., факт 52 года)</t>
  </si>
  <si>
    <t>Реконструкция ВЛ 110 кВ О-19 Полесск - О-3 Знаменск с отпайкой на ПС О-33 Красноборская (Л-122/155) протяженностью 35,64 км с установкой выключателя на ПС 110 кВ О-3 Знаменск</t>
  </si>
  <si>
    <t>ПИР</t>
  </si>
  <si>
    <t>Разработка проектной и рабочей документации по объекту «Реконструкция ВЛ 110 кВ О-19 Полесск - О-3 Знаменск с отпайкой на ПС О-33 Красноборская (Л-122/155) с установкой выключателя на ПС 110 кВ О-3 Знаменск»</t>
  </si>
  <si>
    <t>УР</t>
  </si>
  <si>
    <t>ВЗ</t>
  </si>
  <si>
    <t>ООК</t>
  </si>
  <si>
    <t>52863</t>
  </si>
  <si>
    <t>b2b-mrsk.ru</t>
  </si>
  <si>
    <t>Идет прием заявок</t>
  </si>
  <si>
    <t>АО "Янтарьэнерго"/ДУКИП</t>
  </si>
  <si>
    <t>DПsaidi=-0,0004, DПsaifi=-0,0004</t>
  </si>
  <si>
    <t xml:space="preserve"> по состоянию на 01.01.2017</t>
  </si>
  <si>
    <t>3.6.</t>
  </si>
  <si>
    <t xml:space="preserve">4.1. </t>
  </si>
  <si>
    <t>4.6.</t>
  </si>
  <si>
    <t>П</t>
  </si>
  <si>
    <t>В cоответствии с п.21 раздела IV Приказа МинЭнергетики РФ от 14.03.2016 №177 данный показатель территориальными сетевыми организациями не_рассчитывается</t>
  </si>
  <si>
    <r>
      <t>Другое</t>
    </r>
    <r>
      <rPr>
        <vertAlign val="superscript"/>
        <sz val="12"/>
        <color rgb="FF000000"/>
        <rFont val="Times New Roman"/>
        <family val="1"/>
        <charset val="204"/>
      </rPr>
      <t>3)</t>
    </r>
    <r>
      <rPr>
        <sz val="12"/>
        <color rgb="FF000000"/>
        <rFont val="Times New Roman"/>
        <family val="1"/>
        <charset val="204"/>
      </rPr>
      <t>, шт.</t>
    </r>
  </si>
  <si>
    <t>ВЭ 110 кВ - 2 шт.</t>
  </si>
  <si>
    <t>Реконструкция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</si>
  <si>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</si>
  <si>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Замена оборудования, выработавшего ресурс; повышение системной надежности электроснабжения потребителей; повышение маневренности схемы ОРУ 110 кВ ПС О-3 Знаменск; снижение затрат на техническое обслуживание и ремонт.Реконструкция 35,64 км ВЛ 110 кВ, монтаж 1 ячейки с выключателем 110 кВ. Выполнение требований технических регламентов по замене оборудования со сверхнормативным сроком службы: замена метллических опор со сроком службы более 50 лет (18 шт., факт 52 года), замена ж/б опор со сроком службы более 30 лет (129 шт., факт 52 года), замена фундаментов опор со сроком службы более 50 лет (147 шт., факт 52 года)Обеспечение надежности электроснабжения ликвидация «узких  мест»  в  электрической  сети  60  кВ  и  выше энергосистемы  Калининградской  области  в  изолированном  режиме (по сценариям  №№ 1-4),  возникающих  при  нормативных  возмущениях  в нормальной схеме. </t>
  </si>
  <si>
    <t>Нет</t>
  </si>
  <si>
    <t>региональный</t>
  </si>
  <si>
    <t>Цели (указать укрупненные цели в соответствии с приложением 1)</t>
  </si>
  <si>
    <t>0 МВА, 35,64 км (0 км)</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</si>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</sst>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
    <numFmt numFmtId="173"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sz val="10"/>
      <name val="Arial Cyr"/>
      <family val="2"/>
      <charset val="204"/>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6"/>
      <color rgb="FF3366FF"/>
      <name val="Times New Roman"/>
      <family val="1"/>
      <charset val="204"/>
    </font>
    <font>
      <sz val="10"/>
      <color theme="0" tint="-4.9989318521683403E-2"/>
      <name val="Times New Roman"/>
      <family val="1"/>
      <charset val="204"/>
    </font>
    <font>
      <b/>
      <sz val="12"/>
      <name val="Arial"/>
      <family val="2"/>
      <charset val="204"/>
    </font>
    <font>
      <b/>
      <u/>
      <sz val="14"/>
      <name val="Times New Roman"/>
      <family val="1"/>
      <charset val="204"/>
    </font>
    <font>
      <b/>
      <u/>
      <sz val="12"/>
      <name val="Times New Roman"/>
      <family val="1"/>
      <charset val="204"/>
    </font>
    <font>
      <b/>
      <u/>
      <sz val="9"/>
      <name val="Times New Roman"/>
      <family val="1"/>
      <charset val="204"/>
    </font>
    <font>
      <sz val="9"/>
      <name val="Times New Roman"/>
      <family val="1"/>
      <charset val="204"/>
    </font>
    <font>
      <b/>
      <sz val="8"/>
      <name val="Times New Roman"/>
      <family val="1"/>
      <charset val="204"/>
    </font>
    <font>
      <sz val="8"/>
      <name val="Times New Roman"/>
      <family val="1"/>
      <charset val="204"/>
    </font>
    <font>
      <b/>
      <sz val="11"/>
      <name val="Calibri"/>
      <family val="2"/>
      <charset val="204"/>
      <scheme val="minor"/>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12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41" applyNumberFormat="0" applyAlignment="0" applyProtection="0"/>
    <xf numFmtId="0" fontId="20" fillId="20" borderId="42" applyNumberFormat="0" applyAlignment="0" applyProtection="0"/>
    <xf numFmtId="0" fontId="21" fillId="20" borderId="41" applyNumberFormat="0" applyAlignment="0" applyProtection="0"/>
    <xf numFmtId="0" fontId="25" fillId="0" borderId="43" applyNumberFormat="0" applyFill="0" applyAlignment="0" applyProtection="0"/>
    <xf numFmtId="0" fontId="16" fillId="23" borderId="44" applyNumberFormat="0" applyFont="0" applyAlignment="0" applyProtection="0"/>
    <xf numFmtId="9" fontId="43"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62" fillId="0" borderId="0"/>
    <xf numFmtId="164" fontId="43" fillId="0" borderId="0" applyFont="0" applyFill="0" applyBorder="0" applyAlignment="0" applyProtection="0"/>
    <xf numFmtId="164" fontId="62" fillId="0" borderId="0" applyFont="0" applyFill="0" applyBorder="0" applyAlignment="0" applyProtection="0"/>
    <xf numFmtId="164" fontId="1" fillId="0" borderId="0" applyFont="0" applyFill="0" applyBorder="0" applyAlignment="0" applyProtection="0"/>
    <xf numFmtId="0" fontId="19" fillId="7" borderId="59" applyNumberFormat="0" applyAlignment="0" applyProtection="0"/>
    <xf numFmtId="0" fontId="20" fillId="20" borderId="60" applyNumberFormat="0" applyAlignment="0" applyProtection="0"/>
    <xf numFmtId="0" fontId="21" fillId="20" borderId="59" applyNumberFormat="0" applyAlignment="0" applyProtection="0"/>
    <xf numFmtId="0" fontId="25" fillId="0" borderId="61" applyNumberFormat="0" applyFill="0" applyAlignment="0" applyProtection="0"/>
    <xf numFmtId="0" fontId="16" fillId="23" borderId="62" applyNumberFormat="0" applyFont="0" applyAlignment="0" applyProtection="0"/>
    <xf numFmtId="0" fontId="25" fillId="0" borderId="61" applyNumberFormat="0" applyFill="0" applyAlignment="0" applyProtection="0"/>
    <xf numFmtId="0" fontId="21" fillId="20" borderId="59" applyNumberFormat="0" applyAlignment="0" applyProtection="0"/>
    <xf numFmtId="0" fontId="19" fillId="7" borderId="59" applyNumberFormat="0" applyAlignment="0" applyProtection="0"/>
    <xf numFmtId="0" fontId="19" fillId="7" borderId="59" applyNumberFormat="0" applyAlignment="0" applyProtection="0"/>
    <xf numFmtId="0" fontId="21" fillId="20" borderId="59" applyNumberFormat="0" applyAlignment="0" applyProtection="0"/>
    <xf numFmtId="0" fontId="20" fillId="20" borderId="42" applyNumberFormat="0" applyAlignment="0" applyProtection="0"/>
    <xf numFmtId="0" fontId="21" fillId="20" borderId="59" applyNumberFormat="0" applyAlignment="0" applyProtection="0"/>
    <xf numFmtId="0" fontId="25" fillId="0" borderId="61" applyNumberFormat="0" applyFill="0" applyAlignment="0" applyProtection="0"/>
    <xf numFmtId="0" fontId="20" fillId="20" borderId="42" applyNumberFormat="0" applyAlignment="0" applyProtection="0"/>
    <xf numFmtId="0" fontId="19" fillId="7" borderId="59" applyNumberFormat="0" applyAlignment="0" applyProtection="0"/>
    <xf numFmtId="0" fontId="16" fillId="23" borderId="62" applyNumberFormat="0" applyFont="0" applyAlignment="0" applyProtection="0"/>
    <xf numFmtId="0" fontId="25" fillId="0" borderId="61" applyNumberFormat="0" applyFill="0" applyAlignment="0" applyProtection="0"/>
    <xf numFmtId="0" fontId="19" fillId="7" borderId="59" applyNumberFormat="0" applyAlignment="0" applyProtection="0"/>
    <xf numFmtId="0" fontId="20" fillId="20" borderId="42" applyNumberFormat="0" applyAlignment="0" applyProtection="0"/>
    <xf numFmtId="0" fontId="21" fillId="20" borderId="59" applyNumberFormat="0" applyAlignment="0" applyProtection="0"/>
    <xf numFmtId="0" fontId="25" fillId="0" borderId="61" applyNumberFormat="0" applyFill="0" applyAlignment="0" applyProtection="0"/>
    <xf numFmtId="0" fontId="16" fillId="23" borderId="62" applyNumberFormat="0" applyFont="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1" fillId="0" borderId="0"/>
  </cellStyleXfs>
  <cellXfs count="48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2" applyFont="1" applyFill="1" applyAlignment="1">
      <alignment horizontal="right"/>
    </xf>
    <xf numFmtId="0" fontId="38"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44" fillId="0" borderId="0" xfId="62" applyFont="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1" fillId="0" borderId="10" xfId="2"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1" fillId="0" borderId="0" xfId="52" applyFont="1" applyAlignment="1"/>
    <xf numFmtId="0" fontId="48" fillId="0" borderId="0" xfId="2" applyFont="1" applyFill="1" applyAlignment="1"/>
    <xf numFmtId="0" fontId="11" fillId="0" borderId="0" xfId="2" applyFont="1" applyAlignment="1">
      <alignment horizontal="right"/>
    </xf>
    <xf numFmtId="0" fontId="42"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4" fillId="0" borderId="0" xfId="62" applyFont="1" applyBorder="1" applyAlignment="1">
      <alignment horizontal="left"/>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2" applyFont="1" applyFill="1"/>
    <xf numFmtId="2" fontId="49"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6" xfId="2" applyFont="1" applyFill="1" applyBorder="1" applyAlignment="1">
      <alignment horizontal="justify"/>
    </xf>
    <xf numFmtId="0" fontId="40" fillId="0" borderId="26" xfId="2" applyFont="1" applyFill="1" applyBorder="1" applyAlignment="1">
      <alignment vertical="top" wrapText="1"/>
    </xf>
    <xf numFmtId="0" fontId="40" fillId="0" borderId="28" xfId="2" applyFont="1" applyFill="1" applyBorder="1" applyAlignment="1">
      <alignment vertical="top" wrapText="1"/>
    </xf>
    <xf numFmtId="0" fontId="40" fillId="0" borderId="27" xfId="2" applyFont="1" applyFill="1" applyBorder="1" applyAlignment="1">
      <alignment vertical="top" wrapText="1"/>
    </xf>
    <xf numFmtId="0" fontId="39" fillId="0" borderId="26" xfId="2" applyFont="1" applyFill="1" applyBorder="1" applyAlignment="1">
      <alignment horizontal="justify" vertical="top" wrapText="1"/>
    </xf>
    <xf numFmtId="0" fontId="39" fillId="0" borderId="27" xfId="2" applyFont="1" applyFill="1" applyBorder="1" applyAlignment="1">
      <alignment vertical="top" wrapText="1"/>
    </xf>
    <xf numFmtId="0" fontId="39" fillId="0" borderId="30" xfId="2" applyFont="1" applyFill="1" applyBorder="1" applyAlignment="1">
      <alignment vertical="top" wrapText="1"/>
    </xf>
    <xf numFmtId="0" fontId="39" fillId="0" borderId="28"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horizontal="left" vertical="center" wrapText="1"/>
    </xf>
    <xf numFmtId="0" fontId="40" fillId="0" borderId="27" xfId="2" applyFont="1" applyFill="1" applyBorder="1" applyAlignment="1">
      <alignment horizontal="center" vertical="center" wrapText="1"/>
    </xf>
    <xf numFmtId="0" fontId="39" fillId="0" borderId="28"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8" fillId="0" borderId="0" xfId="2" applyFont="1" applyFill="1" applyAlignment="1">
      <alignment horizont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41"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41" fillId="0" borderId="0" xfId="2" applyFont="1" applyFill="1" applyAlignment="1">
      <alignment horizontal="center" vertical="top" wrapText="1"/>
    </xf>
    <xf numFmtId="0" fontId="7" fillId="0" borderId="0" xfId="67" applyFont="1" applyFill="1" applyAlignment="1">
      <alignment vertical="center"/>
    </xf>
    <xf numFmtId="0" fontId="56" fillId="0" borderId="0" xfId="62" applyFont="1" applyFill="1"/>
    <xf numFmtId="0" fontId="37" fillId="0" borderId="0" xfId="67" applyFont="1" applyFill="1" applyAlignment="1">
      <alignment vertical="center" wrapText="1"/>
    </xf>
    <xf numFmtId="0" fontId="37" fillId="0" borderId="0" xfId="67" applyFont="1" applyFill="1" applyAlignment="1">
      <alignment vertical="center"/>
    </xf>
    <xf numFmtId="3" fontId="36" fillId="0" borderId="34" xfId="67" applyNumberFormat="1" applyFont="1" applyFill="1" applyBorder="1" applyAlignment="1">
      <alignment vertical="center"/>
    </xf>
    <xf numFmtId="10" fontId="36" fillId="0" borderId="34" xfId="67" applyNumberFormat="1" applyFont="1" applyFill="1" applyBorder="1" applyAlignment="1">
      <alignment vertical="center"/>
    </xf>
    <xf numFmtId="3" fontId="36" fillId="0" borderId="31" xfId="67" applyNumberFormat="1" applyFont="1" applyFill="1" applyBorder="1" applyAlignment="1">
      <alignment vertical="center"/>
    </xf>
    <xf numFmtId="0" fontId="58" fillId="0" borderId="0" xfId="62" applyFont="1" applyFill="1" applyBorder="1"/>
    <xf numFmtId="10" fontId="36" fillId="0" borderId="35" xfId="67" applyNumberFormat="1" applyFont="1" applyFill="1" applyBorder="1" applyAlignment="1">
      <alignment vertical="center"/>
    </xf>
    <xf numFmtId="10" fontId="36" fillId="0" borderId="33" xfId="67" applyNumberFormat="1" applyFont="1" applyFill="1" applyBorder="1" applyAlignment="1">
      <alignment vertical="center"/>
    </xf>
    <xf numFmtId="1" fontId="7" fillId="0" borderId="25" xfId="67" applyNumberFormat="1" applyFont="1" applyFill="1" applyBorder="1" applyAlignment="1">
      <alignment horizontal="center" vertical="center"/>
    </xf>
    <xf numFmtId="3" fontId="36" fillId="0" borderId="24" xfId="67" applyNumberFormat="1" applyFont="1" applyFill="1" applyBorder="1" applyAlignment="1">
      <alignment vertical="center"/>
    </xf>
    <xf numFmtId="3" fontId="37" fillId="0" borderId="24" xfId="67" applyNumberFormat="1" applyFont="1" applyFill="1" applyBorder="1" applyAlignment="1">
      <alignment vertical="center"/>
    </xf>
    <xf numFmtId="0" fontId="60" fillId="0" borderId="0" xfId="62" applyFont="1" applyFill="1" applyBorder="1"/>
    <xf numFmtId="0" fontId="7" fillId="0" borderId="0" xfId="67" applyFont="1" applyFill="1" applyBorder="1" applyAlignment="1">
      <alignment vertical="center"/>
    </xf>
    <xf numFmtId="3" fontId="59" fillId="0" borderId="0" xfId="67" applyNumberFormat="1" applyFont="1" applyFill="1" applyBorder="1" applyAlignment="1">
      <alignment horizontal="center" vertical="center"/>
    </xf>
    <xf numFmtId="167" fontId="61" fillId="0" borderId="0" xfId="67" applyNumberFormat="1" applyFont="1" applyFill="1" applyBorder="1" applyAlignment="1">
      <alignment horizontal="center" vertical="center"/>
    </xf>
    <xf numFmtId="170" fontId="37" fillId="0" borderId="24" xfId="67" applyNumberFormat="1" applyFont="1" applyFill="1" applyBorder="1" applyAlignment="1">
      <alignment vertical="center"/>
    </xf>
    <xf numFmtId="171" fontId="7" fillId="0" borderId="0" xfId="67" applyNumberFormat="1" applyFont="1" applyFill="1" applyAlignment="1">
      <alignment vertical="center"/>
    </xf>
    <xf numFmtId="0" fontId="54" fillId="0" borderId="0" xfId="1" applyFont="1" applyAlignment="1">
      <alignment vertical="center"/>
    </xf>
    <xf numFmtId="0" fontId="54" fillId="0" borderId="0" xfId="1" applyFont="1" applyAlignment="1">
      <alignment vertical="center" wrapText="1"/>
    </xf>
    <xf numFmtId="0" fontId="55" fillId="0" borderId="0" xfId="0" applyFont="1" applyAlignment="1">
      <alignment horizontal="left" vertical="top"/>
    </xf>
    <xf numFmtId="0" fontId="11" fillId="0" borderId="0" xfId="2" applyFont="1" applyFill="1" applyAlignment="1">
      <alignment horizontal="center" vertical="center"/>
    </xf>
    <xf numFmtId="0" fontId="44"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1" fillId="0" borderId="0" xfId="2" applyFont="1"/>
    <xf numFmtId="2" fontId="41" fillId="0" borderId="1" xfId="2" applyNumberFormat="1" applyFont="1" applyFill="1" applyBorder="1" applyAlignment="1">
      <alignment horizontal="center" vertical="center" wrapText="1"/>
    </xf>
    <xf numFmtId="0" fontId="56" fillId="0" borderId="0" xfId="0" applyFont="1" applyFill="1"/>
    <xf numFmtId="0" fontId="58" fillId="0" borderId="0" xfId="0" applyFont="1" applyFill="1" applyBorder="1"/>
    <xf numFmtId="0" fontId="60" fillId="0" borderId="0" xfId="0" applyFont="1" applyFill="1" applyBorder="1"/>
    <xf numFmtId="3" fontId="36" fillId="0" borderId="32" xfId="67" applyNumberFormat="1" applyFont="1" applyFill="1" applyBorder="1" applyAlignment="1">
      <alignment vertical="center"/>
    </xf>
    <xf numFmtId="0" fontId="38" fillId="0" borderId="1" xfId="1" applyFont="1" applyBorder="1" applyAlignment="1">
      <alignment horizontal="center" vertical="center" wrapText="1"/>
    </xf>
    <xf numFmtId="0" fontId="41"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1"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6" fillId="0" borderId="1" xfId="45" applyNumberFormat="1" applyFont="1" applyFill="1" applyBorder="1" applyAlignment="1">
      <alignment horizontal="center" vertical="center" wrapText="1"/>
    </xf>
    <xf numFmtId="4" fontId="42" fillId="0" borderId="1" xfId="45" applyNumberFormat="1" applyFont="1" applyFill="1" applyBorder="1" applyAlignment="1">
      <alignment horizontal="center" vertical="center" wrapText="1"/>
    </xf>
    <xf numFmtId="0" fontId="38"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11" fillId="0" borderId="0" xfId="0" applyFont="1" applyFill="1" applyAlignment="1">
      <alignment horizontal="center" vertical="center"/>
    </xf>
    <xf numFmtId="0" fontId="2" fillId="0" borderId="1" xfId="0" applyFont="1" applyBorder="1" applyAlignment="1">
      <alignment horizontal="center" vertical="center"/>
    </xf>
    <xf numFmtId="0" fontId="0" fillId="0" borderId="0" xfId="0"/>
    <xf numFmtId="0" fontId="41" fillId="0" borderId="40" xfId="62" applyFont="1" applyBorder="1" applyAlignment="1">
      <alignment horizontal="center" vertical="top"/>
    </xf>
    <xf numFmtId="0" fontId="11" fillId="0" borderId="40" xfId="62" applyFont="1" applyBorder="1" applyAlignment="1">
      <alignment horizontal="center" vertical="center" wrapText="1"/>
    </xf>
    <xf numFmtId="49" fontId="11" fillId="0" borderId="40" xfId="62" applyNumberFormat="1" applyFont="1" applyBorder="1" applyAlignment="1">
      <alignment horizontal="center" vertical="center" wrapText="1"/>
    </xf>
    <xf numFmtId="0" fontId="11" fillId="0" borderId="40" xfId="62" applyFont="1" applyBorder="1" applyAlignment="1">
      <alignment horizontal="center" vertical="center"/>
    </xf>
    <xf numFmtId="0" fontId="11" fillId="0" borderId="40" xfId="62" applyNumberFormat="1" applyFont="1" applyBorder="1" applyAlignment="1">
      <alignment horizontal="center" vertical="center" wrapText="1"/>
    </xf>
    <xf numFmtId="49" fontId="11" fillId="0" borderId="40" xfId="62" applyNumberFormat="1" applyFont="1" applyBorder="1" applyAlignment="1">
      <alignment horizontal="center" vertical="center"/>
    </xf>
    <xf numFmtId="0" fontId="0" fillId="0" borderId="0" xfId="0"/>
    <xf numFmtId="0" fontId="63" fillId="0" borderId="39" xfId="0" applyFont="1" applyBorder="1" applyAlignment="1">
      <alignment wrapText="1"/>
    </xf>
    <xf numFmtId="0" fontId="63" fillId="0" borderId="39" xfId="0" applyFont="1" applyFill="1" applyBorder="1" applyAlignment="1">
      <alignment wrapText="1"/>
    </xf>
    <xf numFmtId="0" fontId="63" fillId="0" borderId="39" xfId="0" applyFont="1" applyBorder="1" applyAlignment="1">
      <alignment horizontal="center" vertical="center"/>
    </xf>
    <xf numFmtId="0" fontId="63" fillId="0" borderId="39" xfId="0" applyFont="1" applyBorder="1"/>
    <xf numFmtId="0" fontId="63" fillId="0" borderId="39" xfId="0" applyFont="1" applyFill="1" applyBorder="1" applyAlignment="1">
      <alignment horizontal="center" vertical="center"/>
    </xf>
    <xf numFmtId="0" fontId="63" fillId="0" borderId="37" xfId="0" applyFont="1" applyFill="1" applyBorder="1" applyAlignment="1">
      <alignment horizontal="center" vertical="center"/>
    </xf>
    <xf numFmtId="0" fontId="63" fillId="0" borderId="39" xfId="0" applyFont="1" applyBorder="1" applyAlignment="1">
      <alignment horizontal="center" wrapText="1"/>
    </xf>
    <xf numFmtId="0" fontId="41" fillId="0" borderId="45" xfId="2" applyNumberFormat="1" applyFont="1" applyFill="1" applyBorder="1" applyAlignment="1">
      <alignment horizontal="center" vertical="top" wrapText="1"/>
    </xf>
    <xf numFmtId="0" fontId="41" fillId="0" borderId="45" xfId="2" applyFont="1" applyFill="1" applyBorder="1" applyAlignment="1">
      <alignment horizontal="center" vertical="center" wrapText="1" shrinkToFit="1"/>
    </xf>
    <xf numFmtId="0" fontId="11" fillId="0" borderId="45" xfId="2" applyNumberFormat="1" applyFont="1" applyFill="1" applyBorder="1" applyAlignment="1">
      <alignment horizontal="center" vertical="top" wrapText="1"/>
    </xf>
    <xf numFmtId="0" fontId="11" fillId="0" borderId="45" xfId="2" applyFont="1" applyFill="1" applyBorder="1"/>
    <xf numFmtId="0" fontId="63" fillId="0" borderId="45" xfId="0" applyFont="1" applyFill="1" applyBorder="1" applyAlignment="1">
      <alignment wrapText="1"/>
    </xf>
    <xf numFmtId="0" fontId="11" fillId="0" borderId="45" xfId="2" applyNumberFormat="1" applyFont="1" applyFill="1" applyBorder="1" applyAlignment="1">
      <alignment horizontal="left" vertical="top" wrapText="1"/>
    </xf>
    <xf numFmtId="172" fontId="41" fillId="0" borderId="45" xfId="2" applyNumberFormat="1" applyFont="1" applyFill="1" applyBorder="1" applyAlignment="1">
      <alignment horizontal="right" vertical="top" wrapText="1"/>
    </xf>
    <xf numFmtId="0" fontId="41"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2" applyFont="1" applyAlignment="1">
      <alignment horizontal="center" vertical="center" wrapText="1"/>
    </xf>
    <xf numFmtId="0" fontId="12" fillId="0" borderId="0" xfId="2" applyFont="1" applyAlignment="1">
      <alignment horizontal="center" vertical="center" wrapText="1"/>
    </xf>
    <xf numFmtId="0" fontId="15" fillId="0" borderId="0" xfId="1" applyFont="1" applyAlignment="1">
      <alignment horizontal="center" vertical="center" wrapText="1"/>
    </xf>
    <xf numFmtId="0" fontId="10" fillId="0" borderId="0" xfId="1" applyFont="1" applyAlignment="1">
      <alignment horizontal="center" vertical="center" wrapText="1"/>
    </xf>
    <xf numFmtId="0" fontId="10" fillId="0" borderId="0" xfId="1" applyFont="1" applyFill="1" applyAlignment="1">
      <alignment horizontal="center" vertical="center" wrapText="1"/>
    </xf>
    <xf numFmtId="0" fontId="10" fillId="0" borderId="0" xfId="1" applyFont="1" applyBorder="1" applyAlignment="1">
      <alignment horizontal="center" vertical="center" wrapText="1"/>
    </xf>
    <xf numFmtId="0" fontId="6" fillId="0" borderId="0" xfId="1" applyFont="1" applyAlignment="1">
      <alignment horizontal="center" vertical="center" wrapText="1"/>
    </xf>
    <xf numFmtId="0" fontId="11" fillId="0" borderId="1" xfId="62" applyFont="1" applyBorder="1" applyAlignment="1">
      <alignment horizontal="center" vertical="center" wrapText="1"/>
    </xf>
    <xf numFmtId="0" fontId="44" fillId="0" borderId="0" xfId="62" applyFont="1" applyAlignment="1">
      <alignment horizontal="center" vertical="center" wrapText="1"/>
    </xf>
    <xf numFmtId="0" fontId="45" fillId="0" borderId="0" xfId="62" applyFont="1" applyAlignment="1">
      <alignment horizontal="center" vertical="center" wrapText="1"/>
    </xf>
    <xf numFmtId="0" fontId="11" fillId="0" borderId="0" xfId="62" applyNumberFormat="1" applyFont="1" applyBorder="1" applyAlignment="1">
      <alignment horizontal="center" vertical="center" wrapText="1"/>
    </xf>
    <xf numFmtId="0" fontId="11" fillId="0" borderId="0" xfId="62" applyFont="1" applyBorder="1" applyAlignment="1">
      <alignment horizontal="center" vertical="center" wrapText="1"/>
    </xf>
    <xf numFmtId="0" fontId="11" fillId="0" borderId="45" xfId="62" applyFont="1" applyBorder="1" applyAlignment="1">
      <alignment horizontal="center" vertical="center" wrapText="1"/>
    </xf>
    <xf numFmtId="0" fontId="67" fillId="0" borderId="0" xfId="67" applyFont="1" applyFill="1" applyAlignment="1">
      <alignment vertical="center"/>
    </xf>
    <xf numFmtId="0" fontId="7" fillId="0" borderId="0" xfId="67" applyFont="1" applyFill="1" applyAlignment="1">
      <alignment horizontal="right" vertical="center"/>
    </xf>
    <xf numFmtId="0" fontId="37" fillId="0" borderId="0" xfId="67" applyFont="1" applyFill="1" applyBorder="1" applyAlignment="1">
      <alignment horizontal="center" vertical="center"/>
    </xf>
    <xf numFmtId="0" fontId="57" fillId="0" borderId="0" xfId="67" applyFont="1" applyFill="1" applyBorder="1" applyAlignment="1">
      <alignment horizontal="left" vertical="center"/>
    </xf>
    <xf numFmtId="0" fontId="55" fillId="0" borderId="0" xfId="67" applyFont="1" applyFill="1" applyBorder="1" applyAlignment="1">
      <alignment vertical="center"/>
    </xf>
    <xf numFmtId="0" fontId="56" fillId="0" borderId="0" xfId="0" applyFont="1" applyFill="1" applyBorder="1"/>
    <xf numFmtId="0" fontId="7" fillId="0" borderId="32" xfId="67" applyFont="1" applyFill="1" applyBorder="1" applyAlignment="1">
      <alignment vertical="center"/>
    </xf>
    <xf numFmtId="0" fontId="7" fillId="0" borderId="47" xfId="67" applyFont="1" applyFill="1" applyBorder="1" applyAlignment="1">
      <alignment vertical="center"/>
    </xf>
    <xf numFmtId="3" fontId="36" fillId="0" borderId="47" xfId="67" applyNumberFormat="1" applyFont="1" applyFill="1" applyBorder="1" applyAlignment="1">
      <alignment vertical="center"/>
    </xf>
    <xf numFmtId="0" fontId="37" fillId="0" borderId="0" xfId="67" applyFont="1" applyFill="1" applyBorder="1" applyAlignment="1">
      <alignment vertical="center"/>
    </xf>
    <xf numFmtId="0" fontId="7" fillId="0" borderId="34" xfId="67" applyFont="1" applyFill="1" applyBorder="1" applyAlignment="1">
      <alignment vertical="center"/>
    </xf>
    <xf numFmtId="4" fontId="55" fillId="0" borderId="45" xfId="67" applyNumberFormat="1" applyFont="1" applyFill="1" applyBorder="1" applyAlignment="1">
      <alignment horizontal="center" vertical="center"/>
    </xf>
    <xf numFmtId="4" fontId="68" fillId="0" borderId="5" xfId="67" applyNumberFormat="1" applyFont="1" applyFill="1" applyBorder="1" applyAlignment="1">
      <alignment horizontal="center" vertical="center"/>
    </xf>
    <xf numFmtId="3" fontId="55" fillId="0" borderId="45" xfId="67" applyNumberFormat="1" applyFont="1" applyFill="1" applyBorder="1" applyAlignment="1">
      <alignment horizontal="center" vertical="center"/>
    </xf>
    <xf numFmtId="3" fontId="68" fillId="0" borderId="5" xfId="67" applyNumberFormat="1" applyFont="1" applyFill="1" applyBorder="1" applyAlignment="1">
      <alignment horizontal="center" vertical="center"/>
    </xf>
    <xf numFmtId="0" fontId="55" fillId="0" borderId="45" xfId="67" applyFont="1" applyFill="1" applyBorder="1" applyAlignment="1">
      <alignment horizontal="center" vertical="center"/>
    </xf>
    <xf numFmtId="0" fontId="68" fillId="0" borderId="5" xfId="67" applyFont="1" applyFill="1" applyBorder="1" applyAlignment="1">
      <alignment horizontal="center" vertical="center"/>
    </xf>
    <xf numFmtId="0" fontId="7" fillId="0" borderId="51" xfId="67" applyFont="1" applyFill="1" applyBorder="1" applyAlignment="1">
      <alignment vertical="center"/>
    </xf>
    <xf numFmtId="9" fontId="36" fillId="0" borderId="51" xfId="67" applyNumberFormat="1" applyFont="1" applyFill="1" applyBorder="1" applyAlignment="1">
      <alignment vertical="center"/>
    </xf>
    <xf numFmtId="0" fontId="7" fillId="0" borderId="52" xfId="67" applyFont="1" applyFill="1" applyBorder="1" applyAlignment="1">
      <alignment vertical="center"/>
    </xf>
    <xf numFmtId="0" fontId="7" fillId="0" borderId="49" xfId="67" applyFont="1" applyFill="1" applyBorder="1" applyAlignment="1">
      <alignment vertical="center"/>
    </xf>
    <xf numFmtId="10" fontId="36" fillId="0" borderId="53" xfId="67" applyNumberFormat="1" applyFont="1" applyFill="1" applyBorder="1" applyAlignment="1">
      <alignment vertical="center"/>
    </xf>
    <xf numFmtId="0" fontId="59" fillId="0" borderId="0" xfId="67" applyFont="1" applyFill="1" applyBorder="1" applyAlignment="1">
      <alignment vertical="center"/>
    </xf>
    <xf numFmtId="0" fontId="56" fillId="0" borderId="54" xfId="0" applyFont="1" applyFill="1" applyBorder="1"/>
    <xf numFmtId="0" fontId="60" fillId="0" borderId="54" xfId="0" applyFont="1" applyFill="1" applyBorder="1"/>
    <xf numFmtId="0" fontId="7" fillId="0" borderId="55" xfId="67" applyFont="1" applyFill="1" applyBorder="1" applyAlignment="1">
      <alignment horizontal="left" vertical="center"/>
    </xf>
    <xf numFmtId="1" fontId="7" fillId="0" borderId="2" xfId="67" applyNumberFormat="1" applyFont="1" applyFill="1" applyBorder="1" applyAlignment="1">
      <alignment horizontal="center" vertical="center"/>
    </xf>
    <xf numFmtId="0" fontId="7" fillId="0" borderId="50" xfId="67" applyFont="1" applyFill="1" applyBorder="1" applyAlignment="1">
      <alignment vertical="center"/>
    </xf>
    <xf numFmtId="10" fontId="36" fillId="0" borderId="45" xfId="67" applyNumberFormat="1" applyFont="1" applyFill="1" applyBorder="1" applyAlignment="1">
      <alignment vertical="center"/>
    </xf>
    <xf numFmtId="10" fontId="36" fillId="0" borderId="48" xfId="67" applyNumberFormat="1" applyFont="1" applyFill="1" applyBorder="1" applyAlignment="1">
      <alignment vertical="center"/>
    </xf>
    <xf numFmtId="0" fontId="7" fillId="0" borderId="56" xfId="67" applyFont="1" applyFill="1" applyBorder="1" applyAlignment="1">
      <alignment vertical="center"/>
    </xf>
    <xf numFmtId="3" fontId="36" fillId="0" borderId="57" xfId="67" applyNumberFormat="1" applyFont="1" applyFill="1" applyBorder="1" applyAlignment="1">
      <alignment vertical="center"/>
    </xf>
    <xf numFmtId="0" fontId="7" fillId="0" borderId="54" xfId="67" applyFont="1" applyFill="1" applyBorder="1" applyAlignment="1">
      <alignment vertical="center"/>
    </xf>
    <xf numFmtId="0" fontId="37" fillId="0" borderId="55" xfId="67" applyFont="1" applyFill="1" applyBorder="1" applyAlignment="1">
      <alignment vertical="center"/>
    </xf>
    <xf numFmtId="3" fontId="36" fillId="0" borderId="45" xfId="67" applyNumberFormat="1" applyFont="1" applyFill="1" applyBorder="1" applyAlignment="1">
      <alignment vertical="center"/>
    </xf>
    <xf numFmtId="3" fontId="36" fillId="0" borderId="48" xfId="67" applyNumberFormat="1" applyFont="1" applyFill="1" applyBorder="1" applyAlignment="1">
      <alignment vertical="center"/>
    </xf>
    <xf numFmtId="0" fontId="37" fillId="0" borderId="50" xfId="67" applyFont="1" applyFill="1" applyBorder="1" applyAlignment="1">
      <alignment vertical="center"/>
    </xf>
    <xf numFmtId="3" fontId="37" fillId="0" borderId="45" xfId="67" applyNumberFormat="1" applyFont="1" applyFill="1" applyBorder="1" applyAlignment="1">
      <alignment vertical="center"/>
    </xf>
    <xf numFmtId="3" fontId="37" fillId="0" borderId="48" xfId="67" applyNumberFormat="1" applyFont="1" applyFill="1" applyBorder="1" applyAlignment="1">
      <alignment vertical="center"/>
    </xf>
    <xf numFmtId="0" fontId="7" fillId="0" borderId="50" xfId="67" applyFont="1" applyFill="1" applyBorder="1" applyAlignment="1">
      <alignment horizontal="left" vertical="center"/>
    </xf>
    <xf numFmtId="0" fontId="37" fillId="0" borderId="50" xfId="67" applyFont="1" applyFill="1" applyBorder="1" applyAlignment="1">
      <alignment horizontal="left" vertical="center"/>
    </xf>
    <xf numFmtId="0" fontId="37" fillId="0" borderId="56" xfId="67" applyFont="1" applyFill="1" applyBorder="1" applyAlignment="1">
      <alignment horizontal="left" vertical="center"/>
    </xf>
    <xf numFmtId="3" fontId="37" fillId="0" borderId="57" xfId="67" applyNumberFormat="1" applyFont="1" applyFill="1" applyBorder="1" applyAlignment="1">
      <alignment vertical="center"/>
    </xf>
    <xf numFmtId="0" fontId="7" fillId="0" borderId="50" xfId="67" applyFont="1" applyFill="1" applyBorder="1" applyAlignment="1">
      <alignment horizontal="left" vertical="center" wrapText="1"/>
    </xf>
    <xf numFmtId="168" fontId="36" fillId="0" borderId="45" xfId="67" applyNumberFormat="1" applyFont="1" applyFill="1" applyBorder="1" applyAlignment="1">
      <alignment horizontal="center" vertical="center"/>
    </xf>
    <xf numFmtId="168" fontId="36" fillId="0" borderId="48" xfId="67" applyNumberFormat="1" applyFont="1" applyFill="1" applyBorder="1" applyAlignment="1">
      <alignment horizontal="center" vertical="center"/>
    </xf>
    <xf numFmtId="169" fontId="37" fillId="0" borderId="45" xfId="67" applyNumberFormat="1" applyFont="1" applyFill="1" applyBorder="1" applyAlignment="1">
      <alignment vertical="center"/>
    </xf>
    <xf numFmtId="169" fontId="37" fillId="0" borderId="48" xfId="67" applyNumberFormat="1" applyFont="1" applyFill="1" applyBorder="1" applyAlignment="1">
      <alignment vertical="center"/>
    </xf>
    <xf numFmtId="170" fontId="37" fillId="0" borderId="45" xfId="67" applyNumberFormat="1" applyFont="1" applyFill="1" applyBorder="1" applyAlignment="1">
      <alignment vertical="center"/>
    </xf>
    <xf numFmtId="170" fontId="37" fillId="0" borderId="48" xfId="67" applyNumberFormat="1" applyFont="1" applyFill="1" applyBorder="1" applyAlignment="1">
      <alignment vertical="center"/>
    </xf>
    <xf numFmtId="0" fontId="37" fillId="0" borderId="56" xfId="67" applyFont="1" applyFill="1" applyBorder="1" applyAlignment="1">
      <alignment vertical="center"/>
    </xf>
    <xf numFmtId="170" fontId="37" fillId="0" borderId="57" xfId="67" applyNumberFormat="1" applyFont="1" applyFill="1" applyBorder="1" applyAlignment="1">
      <alignment vertical="center"/>
    </xf>
    <xf numFmtId="0" fontId="7" fillId="0" borderId="58" xfId="67" applyFont="1" applyFill="1" applyBorder="1" applyAlignment="1">
      <alignment vertical="center"/>
    </xf>
    <xf numFmtId="0" fontId="7" fillId="0" borderId="38" xfId="67" applyFont="1" applyFill="1" applyBorder="1" applyAlignment="1">
      <alignment vertical="center"/>
    </xf>
    <xf numFmtId="1" fontId="7" fillId="0" borderId="22" xfId="67" applyNumberFormat="1" applyFont="1" applyFill="1" applyBorder="1" applyAlignment="1">
      <alignment horizontal="center" vertical="center"/>
    </xf>
    <xf numFmtId="1" fontId="7" fillId="0" borderId="45" xfId="67" applyNumberFormat="1" applyFont="1" applyFill="1" applyBorder="1" applyAlignment="1">
      <alignment horizontal="center" vertical="center"/>
    </xf>
    <xf numFmtId="167" fontId="61" fillId="0" borderId="36" xfId="67" applyNumberFormat="1" applyFont="1" applyFill="1" applyBorder="1" applyAlignment="1">
      <alignment horizontal="center" vertical="center"/>
    </xf>
    <xf numFmtId="0" fontId="60" fillId="0" borderId="36" xfId="0" applyFont="1" applyFill="1" applyBorder="1"/>
    <xf numFmtId="0" fontId="41" fillId="0" borderId="1" xfId="2" applyFont="1" applyFill="1" applyBorder="1" applyAlignment="1">
      <alignment horizontal="center" vertical="center" wrapText="1"/>
    </xf>
    <xf numFmtId="0" fontId="69"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48" fillId="0" borderId="0" xfId="1" applyFont="1" applyAlignment="1">
      <alignment vertical="center"/>
    </xf>
    <xf numFmtId="0" fontId="72"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69" fillId="0" borderId="0" xfId="1" applyFont="1" applyAlignment="1">
      <alignment horizontal="center" vertical="center" wrapText="1"/>
    </xf>
    <xf numFmtId="0" fontId="41" fillId="0" borderId="0" xfId="0" applyFont="1" applyFill="1" applyAlignment="1">
      <alignment horizontal="left" vertical="center"/>
    </xf>
    <xf numFmtId="0" fontId="15" fillId="0" borderId="0" xfId="1" applyFont="1" applyFill="1" applyAlignment="1">
      <alignment horizontal="center" vertical="center" wrapText="1"/>
    </xf>
    <xf numFmtId="0" fontId="11" fillId="0" borderId="0" xfId="49" applyFont="1" applyAlignment="1">
      <alignment horizontal="center" vertical="center" wrapText="1"/>
    </xf>
    <xf numFmtId="1" fontId="11" fillId="0" borderId="45" xfId="49" applyNumberFormat="1" applyFont="1" applyBorder="1" applyAlignment="1">
      <alignment horizontal="center" vertical="center" wrapText="1"/>
    </xf>
    <xf numFmtId="0" fontId="75" fillId="0" borderId="0" xfId="49" applyFont="1"/>
    <xf numFmtId="0" fontId="41" fillId="0" borderId="1" xfId="49" applyFont="1" applyFill="1" applyBorder="1" applyAlignment="1">
      <alignment horizontal="center" vertical="center"/>
    </xf>
    <xf numFmtId="0" fontId="41" fillId="0" borderId="1" xfId="49" applyFont="1" applyFill="1" applyBorder="1" applyAlignment="1">
      <alignment horizontal="center" vertical="center" wrapText="1"/>
    </xf>
    <xf numFmtId="0" fontId="39" fillId="0" borderId="45" xfId="49" applyFont="1" applyBorder="1" applyAlignment="1">
      <alignment horizontal="center" vertical="center" wrapText="1"/>
    </xf>
    <xf numFmtId="0" fontId="75" fillId="0" borderId="1" xfId="49" applyFont="1" applyBorder="1" applyAlignment="1">
      <alignment horizontal="center" vertical="center"/>
    </xf>
    <xf numFmtId="0" fontId="39" fillId="0" borderId="0" xfId="49" applyFont="1" applyFill="1"/>
    <xf numFmtId="0" fontId="12" fillId="0" borderId="0" xfId="2" applyFont="1" applyAlignment="1">
      <alignment horizontal="right"/>
    </xf>
    <xf numFmtId="0" fontId="15" fillId="0" borderId="0" xfId="1" applyFont="1"/>
    <xf numFmtId="0" fontId="12" fillId="0" borderId="0" xfId="2" applyFont="1" applyAlignment="1">
      <alignment horizontal="right" vertical="center"/>
    </xf>
    <xf numFmtId="0" fontId="11" fillId="0" borderId="0" xfId="62" applyNumberFormat="1"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center" vertical="center"/>
    </xf>
    <xf numFmtId="4" fontId="11" fillId="0" borderId="6" xfId="2" applyNumberFormat="1" applyFont="1" applyFill="1" applyBorder="1" applyAlignment="1">
      <alignment horizontal="center" vertical="center" wrapText="1"/>
    </xf>
    <xf numFmtId="4" fontId="46" fillId="0" borderId="2" xfId="45" applyNumberFormat="1" applyFont="1" applyFill="1" applyBorder="1" applyAlignment="1">
      <alignment horizontal="center" vertical="center" wrapText="1"/>
    </xf>
    <xf numFmtId="0" fontId="69"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70" fillId="0" borderId="0" xfId="2" applyFont="1" applyFill="1" applyAlignment="1">
      <alignment vertical="center"/>
    </xf>
    <xf numFmtId="0" fontId="63" fillId="0" borderId="0" xfId="0" applyFont="1"/>
    <xf numFmtId="0" fontId="73" fillId="0" borderId="0" xfId="1" applyFont="1"/>
    <xf numFmtId="0" fontId="48" fillId="0" borderId="0" xfId="1" applyFont="1" applyAlignment="1">
      <alignment vertical="center"/>
    </xf>
    <xf numFmtId="0" fontId="15" fillId="0" borderId="0" xfId="1" applyFont="1" applyFill="1"/>
    <xf numFmtId="0" fontId="39" fillId="0" borderId="0" xfId="49" applyFont="1"/>
    <xf numFmtId="0" fontId="12" fillId="0" borderId="0" xfId="1" applyFont="1" applyFill="1" applyBorder="1" applyAlignment="1">
      <alignment vertical="center"/>
    </xf>
    <xf numFmtId="0" fontId="12" fillId="0" borderId="0" xfId="2" applyFont="1" applyFill="1" applyAlignment="1"/>
    <xf numFmtId="0" fontId="41" fillId="0" borderId="0" xfId="0" applyFont="1" applyFill="1" applyAlignment="1">
      <alignment horizontal="center" vertical="center"/>
    </xf>
    <xf numFmtId="4" fontId="41" fillId="0" borderId="6" xfId="2" applyNumberFormat="1" applyFont="1" applyFill="1" applyBorder="1" applyAlignment="1">
      <alignment horizontal="center" vertical="center" wrapText="1"/>
    </xf>
    <xf numFmtId="4" fontId="42" fillId="0" borderId="2" xfId="45" applyNumberFormat="1" applyFont="1" applyFill="1" applyBorder="1" applyAlignment="1">
      <alignment horizontal="center" vertical="center" wrapText="1"/>
    </xf>
    <xf numFmtId="0" fontId="39" fillId="0" borderId="26" xfId="2" applyFont="1" applyFill="1" applyBorder="1" applyAlignment="1">
      <alignment horizontal="left" vertical="center" wrapText="1"/>
    </xf>
    <xf numFmtId="0" fontId="39" fillId="0" borderId="27" xfId="2" applyFont="1" applyFill="1" applyBorder="1" applyAlignment="1">
      <alignment horizontal="left" vertical="center"/>
    </xf>
    <xf numFmtId="0" fontId="39" fillId="0" borderId="27" xfId="2" applyFont="1" applyFill="1" applyBorder="1" applyAlignment="1">
      <alignment horizontal="left"/>
    </xf>
    <xf numFmtId="0" fontId="39" fillId="0" borderId="26" xfId="2" applyFont="1" applyFill="1" applyBorder="1" applyAlignment="1">
      <alignment horizontal="left" vertical="center"/>
    </xf>
    <xf numFmtId="0" fontId="39" fillId="0" borderId="29" xfId="2" applyFont="1" applyFill="1" applyBorder="1" applyAlignment="1">
      <alignment horizontal="left" vertical="center" wrapText="1"/>
    </xf>
    <xf numFmtId="0" fontId="39" fillId="0" borderId="26" xfId="2" applyFont="1" applyFill="1" applyBorder="1" applyAlignment="1">
      <alignment horizontal="left" vertical="top" wrapText="1"/>
    </xf>
    <xf numFmtId="0" fontId="39" fillId="0" borderId="27" xfId="2" applyFont="1" applyFill="1" applyBorder="1" applyAlignment="1">
      <alignment horizontal="left" vertical="top" wrapText="1"/>
    </xf>
    <xf numFmtId="0" fontId="39" fillId="0" borderId="30" xfId="2" applyFont="1" applyFill="1" applyBorder="1" applyAlignment="1">
      <alignment horizontal="left" vertical="center" wrapText="1"/>
    </xf>
    <xf numFmtId="0" fontId="39" fillId="0" borderId="28" xfId="2" applyFont="1" applyFill="1" applyBorder="1" applyAlignment="1">
      <alignment horizontal="left" vertical="center" wrapText="1"/>
    </xf>
    <xf numFmtId="2" fontId="39" fillId="0" borderId="29" xfId="2" applyNumberFormat="1" applyFont="1" applyFill="1" applyBorder="1" applyAlignment="1">
      <alignment horizontal="left" vertical="center" wrapText="1"/>
    </xf>
    <xf numFmtId="0" fontId="11" fillId="0" borderId="0" xfId="2" applyFill="1"/>
    <xf numFmtId="10" fontId="39" fillId="0" borderId="29" xfId="121" applyNumberFormat="1" applyFont="1" applyFill="1" applyBorder="1" applyAlignment="1">
      <alignment horizontal="left" vertical="center" wrapText="1"/>
    </xf>
    <xf numFmtId="14" fontId="39" fillId="0" borderId="45" xfId="49" applyNumberFormat="1" applyFont="1" applyBorder="1" applyAlignment="1">
      <alignment horizontal="center" vertical="center" wrapText="1"/>
    </xf>
    <xf numFmtId="4" fontId="41" fillId="0" borderId="45" xfId="2" applyNumberFormat="1" applyFont="1" applyFill="1" applyBorder="1" applyAlignment="1">
      <alignment horizontal="center" vertical="center" wrapText="1"/>
    </xf>
    <xf numFmtId="4" fontId="39" fillId="0" borderId="45" xfId="49" applyNumberFormat="1" applyFont="1" applyBorder="1" applyAlignment="1">
      <alignment horizontal="center" vertical="center" wrapText="1"/>
    </xf>
    <xf numFmtId="0" fontId="76" fillId="0" borderId="39" xfId="0" applyFont="1" applyBorder="1" applyAlignment="1">
      <alignment horizontal="center" wrapText="1"/>
    </xf>
    <xf numFmtId="0" fontId="41" fillId="0" borderId="45" xfId="2" applyNumberFormat="1" applyFont="1" applyBorder="1" applyAlignment="1">
      <alignment horizontal="center" vertical="top" wrapText="1" shrinkToFit="1"/>
    </xf>
    <xf numFmtId="0" fontId="41" fillId="0" borderId="45" xfId="2" applyFont="1" applyBorder="1" applyAlignment="1">
      <alignment horizontal="left" vertical="top" wrapText="1" shrinkToFit="1"/>
    </xf>
    <xf numFmtId="14" fontId="11" fillId="0" borderId="45" xfId="2" applyNumberFormat="1" applyFont="1" applyFill="1" applyBorder="1" applyAlignment="1">
      <alignment horizontal="center" vertical="center" wrapText="1" shrinkToFit="1"/>
    </xf>
    <xf numFmtId="0" fontId="11" fillId="0" borderId="45" xfId="2" applyFont="1" applyBorder="1" applyAlignment="1">
      <alignment horizontal="left" vertical="top" wrapText="1" shrinkToFit="1"/>
    </xf>
    <xf numFmtId="14" fontId="41" fillId="0" borderId="45" xfId="2" applyNumberFormat="1" applyFont="1" applyBorder="1" applyAlignment="1">
      <alignment horizontal="center" vertical="top" wrapText="1" shrinkToFit="1"/>
    </xf>
    <xf numFmtId="0" fontId="11" fillId="0" borderId="45" xfId="2" applyFont="1" applyFill="1" applyBorder="1" applyAlignment="1">
      <alignment horizontal="left" vertical="top" wrapText="1" shrinkToFit="1"/>
    </xf>
    <xf numFmtId="14" fontId="44" fillId="25" borderId="45" xfId="0"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46" xfId="2" applyFont="1" applyFill="1" applyBorder="1" applyAlignment="1">
      <alignment horizontal="center" vertical="center" wrapText="1"/>
    </xf>
    <xf numFmtId="0" fontId="11" fillId="0" borderId="46" xfId="2" applyFont="1" applyFill="1" applyBorder="1" applyAlignment="1">
      <alignment horizontal="center" vertical="center" wrapText="1"/>
    </xf>
    <xf numFmtId="0" fontId="41" fillId="0" borderId="45" xfId="2" applyFont="1" applyFill="1" applyBorder="1" applyAlignment="1">
      <alignment horizontal="center" vertical="center" textRotation="90" wrapText="1"/>
    </xf>
    <xf numFmtId="49" fontId="41" fillId="0" borderId="45" xfId="2" applyNumberFormat="1" applyFont="1" applyFill="1" applyBorder="1" applyAlignment="1">
      <alignment horizontal="center" vertical="center" wrapText="1"/>
    </xf>
    <xf numFmtId="0" fontId="41" fillId="0" borderId="45" xfId="2" applyFont="1" applyFill="1" applyBorder="1" applyAlignment="1">
      <alignment horizontal="left" vertical="center" wrapText="1"/>
    </xf>
    <xf numFmtId="173" fontId="41" fillId="0" borderId="45" xfId="2" applyNumberFormat="1" applyFont="1" applyFill="1" applyBorder="1" applyAlignment="1">
      <alignment horizontal="center" vertical="center" wrapText="1"/>
    </xf>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0" fontId="11" fillId="0" borderId="45" xfId="45" applyFont="1" applyFill="1" applyBorder="1" applyAlignment="1">
      <alignment horizontal="left" vertical="center" wrapText="1"/>
    </xf>
    <xf numFmtId="173" fontId="11" fillId="0" borderId="45" xfId="45" applyNumberFormat="1" applyFont="1" applyFill="1" applyBorder="1" applyAlignment="1">
      <alignment horizontal="center" vertical="center" wrapText="1"/>
    </xf>
    <xf numFmtId="0" fontId="41" fillId="0" borderId="45" xfId="45" applyFont="1" applyFill="1" applyBorder="1" applyAlignment="1">
      <alignment horizontal="left" vertical="center" wrapText="1"/>
    </xf>
    <xf numFmtId="173" fontId="41" fillId="0" borderId="45"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3" fontId="11" fillId="0" borderId="2" xfId="45" applyNumberFormat="1" applyFont="1" applyFill="1" applyBorder="1" applyAlignment="1">
      <alignment horizontal="center" vertical="center" wrapText="1"/>
    </xf>
    <xf numFmtId="14" fontId="11" fillId="25" borderId="45" xfId="2" applyNumberFormat="1" applyFont="1" applyFill="1" applyBorder="1" applyAlignment="1">
      <alignment horizontal="center" vertical="center" wrapText="1" shrinkToFit="1"/>
    </xf>
    <xf numFmtId="14" fontId="44" fillId="25" borderId="45" xfId="3" applyNumberFormat="1" applyFont="1" applyFill="1" applyBorder="1" applyAlignment="1">
      <alignment horizontal="center" vertical="center" wrapText="1"/>
    </xf>
    <xf numFmtId="0" fontId="44" fillId="25" borderId="45" xfId="3"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70" fillId="0" borderId="0" xfId="1" applyFont="1" applyAlignment="1">
      <alignment horizontal="center" vertical="center" wrapText="1"/>
    </xf>
    <xf numFmtId="0" fontId="41" fillId="0" borderId="0" xfId="0" applyFont="1" applyFill="1" applyAlignment="1">
      <alignment horizontal="right" vertical="center"/>
    </xf>
    <xf numFmtId="0" fontId="48" fillId="0" borderId="0" xfId="1" applyFont="1" applyAlignment="1">
      <alignment horizontal="center" vertical="center"/>
    </xf>
    <xf numFmtId="0" fontId="11" fillId="0" borderId="0" xfId="1" applyFont="1" applyAlignment="1">
      <alignment horizontal="center" vertical="center"/>
    </xf>
    <xf numFmtId="0" fontId="70" fillId="0" borderId="0" xfId="1" applyFont="1" applyAlignment="1">
      <alignment horizontal="center" vertical="center"/>
    </xf>
    <xf numFmtId="0" fontId="54" fillId="0" borderId="0" xfId="1" applyFont="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71" fillId="0" borderId="0" xfId="1" applyFont="1" applyAlignment="1">
      <alignment horizontal="center" vertical="center"/>
    </xf>
    <xf numFmtId="0" fontId="12" fillId="0" borderId="0" xfId="1" applyFont="1" applyFill="1" applyBorder="1" applyAlignment="1">
      <alignment horizontal="center" vertical="center"/>
    </xf>
    <xf numFmtId="0" fontId="41" fillId="0" borderId="0" xfId="0" applyFont="1" applyFill="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0" borderId="0" xfId="0" applyFont="1" applyFill="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48" fillId="0" borderId="0" xfId="1" applyFont="1" applyAlignment="1">
      <alignment horizontal="center" vertical="center" wrapText="1"/>
    </xf>
    <xf numFmtId="0" fontId="11" fillId="0" borderId="0" xfId="1" applyFont="1" applyAlignment="1">
      <alignment horizontal="center" vertical="center" wrapText="1"/>
    </xf>
    <xf numFmtId="0" fontId="12" fillId="0" borderId="0" xfId="1" applyFont="1" applyFill="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wrapText="1"/>
    </xf>
    <xf numFmtId="0" fontId="11" fillId="0" borderId="20" xfId="62" applyFont="1" applyBorder="1" applyAlignment="1">
      <alignment horizontal="center" vertical="center" wrapText="1"/>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49" fontId="11" fillId="0" borderId="0" xfId="62" applyNumberFormat="1" applyFont="1" applyBorder="1" applyAlignment="1">
      <alignment horizontal="center" vertical="center" wrapText="1"/>
    </xf>
    <xf numFmtId="0" fontId="41" fillId="0" borderId="6" xfId="62" applyFont="1" applyFill="1" applyBorder="1" applyAlignment="1">
      <alignment horizontal="center" vertical="center" wrapText="1"/>
    </xf>
    <xf numFmtId="0" fontId="11" fillId="0" borderId="46" xfId="62" applyFont="1" applyBorder="1" applyAlignment="1">
      <alignment horizontal="center" vertical="center" wrapText="1"/>
    </xf>
    <xf numFmtId="0" fontId="1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Border="1" applyAlignment="1">
      <alignment horizontal="left" vertical="center" wrapText="1"/>
    </xf>
    <xf numFmtId="0" fontId="55" fillId="0" borderId="48" xfId="67" applyFont="1" applyFill="1" applyBorder="1" applyAlignment="1">
      <alignment horizontal="center" vertical="center"/>
    </xf>
    <xf numFmtId="0" fontId="55" fillId="0" borderId="49" xfId="67" applyFont="1" applyFill="1" applyBorder="1" applyAlignment="1">
      <alignment horizontal="center" vertical="center"/>
    </xf>
    <xf numFmtId="0" fontId="55" fillId="0" borderId="50" xfId="67" applyFont="1" applyFill="1" applyBorder="1" applyAlignment="1">
      <alignment horizontal="center" vertical="center"/>
    </xf>
    <xf numFmtId="0" fontId="41" fillId="0" borderId="0" xfId="2" applyFont="1" applyFill="1" applyAlignment="1">
      <alignment horizontal="center" vertical="top" wrapText="1"/>
    </xf>
    <xf numFmtId="0" fontId="41" fillId="0" borderId="45" xfId="2" applyFont="1" applyFill="1" applyBorder="1" applyAlignment="1">
      <alignment horizontal="center" vertical="center" wrapText="1"/>
    </xf>
    <xf numFmtId="0" fontId="41" fillId="0" borderId="45" xfId="0"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1" fillId="0" borderId="45" xfId="2" applyFont="1" applyFill="1" applyBorder="1" applyAlignment="1">
      <alignment horizontal="center" vertical="center"/>
    </xf>
    <xf numFmtId="0" fontId="41" fillId="0" borderId="45" xfId="2" applyNumberFormat="1" applyFont="1" applyFill="1" applyBorder="1" applyAlignment="1">
      <alignment horizontal="center" vertical="center" wrapText="1"/>
    </xf>
    <xf numFmtId="0" fontId="41" fillId="0" borderId="46"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wrapText="1"/>
    </xf>
    <xf numFmtId="0" fontId="11"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9" xfId="52" applyFont="1" applyFill="1" applyBorder="1" applyAlignment="1">
      <alignment horizontal="center" vertical="center" wrapText="1"/>
    </xf>
    <xf numFmtId="0" fontId="41" fillId="0" borderId="23"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0" xfId="5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1" fillId="0" borderId="46" xfId="2" applyFont="1" applyFill="1" applyBorder="1" applyAlignment="1">
      <alignment horizontal="center" vertical="center" wrapText="1"/>
    </xf>
    <xf numFmtId="0" fontId="41" fillId="0" borderId="45" xfId="2" applyFont="1" applyBorder="1" applyAlignment="1">
      <alignment horizontal="center" vertical="center"/>
    </xf>
    <xf numFmtId="0" fontId="41" fillId="0" borderId="48" xfId="52" applyFont="1" applyFill="1" applyBorder="1" applyAlignment="1">
      <alignment horizontal="center" vertical="center"/>
    </xf>
    <xf numFmtId="0" fontId="41" fillId="0" borderId="49" xfId="52" applyFont="1" applyFill="1" applyBorder="1" applyAlignment="1">
      <alignment horizontal="center" vertical="center"/>
    </xf>
    <xf numFmtId="0" fontId="41" fillId="0" borderId="45" xfId="52" applyFont="1" applyFill="1" applyBorder="1" applyAlignment="1">
      <alignment horizontal="center" vertical="center" wrapText="1"/>
    </xf>
    <xf numFmtId="0" fontId="39" fillId="0" borderId="0" xfId="49" applyFont="1" applyAlignment="1">
      <alignment horizontal="center"/>
    </xf>
    <xf numFmtId="0" fontId="39" fillId="0" borderId="0" xfId="49" applyFont="1" applyFill="1" applyAlignment="1">
      <alignment horizontal="center"/>
    </xf>
    <xf numFmtId="0" fontId="40" fillId="0" borderId="20" xfId="49" applyFont="1" applyFill="1" applyBorder="1" applyAlignment="1">
      <alignment horizontal="center"/>
    </xf>
    <xf numFmtId="0" fontId="41" fillId="0" borderId="10" xfId="49" applyFont="1" applyFill="1" applyBorder="1" applyAlignment="1">
      <alignment horizontal="center" vertical="center" wrapText="1"/>
    </xf>
    <xf numFmtId="0" fontId="41" fillId="0" borderId="6"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74"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39" fillId="0" borderId="27" xfId="2" applyFont="1" applyFill="1" applyBorder="1" applyAlignment="1">
      <alignment horizontal="left" vertical="center" wrapText="1"/>
    </xf>
    <xf numFmtId="0" fontId="39" fillId="0" borderId="30" xfId="2" applyFont="1" applyFill="1" applyBorder="1" applyAlignment="1">
      <alignment horizontal="left" vertical="center" wrapText="1"/>
    </xf>
    <xf numFmtId="0" fontId="39" fillId="0" borderId="28" xfId="2" applyFont="1" applyFill="1" applyBorder="1" applyAlignment="1">
      <alignment horizontal="left" vertical="center" wrapText="1"/>
    </xf>
    <xf numFmtId="0" fontId="40" fillId="0" borderId="0" xfId="2" applyFont="1" applyFill="1" applyAlignment="1">
      <alignment horizontal="center" wrapText="1"/>
    </xf>
    <xf numFmtId="0" fontId="40" fillId="0" borderId="0" xfId="2" applyFont="1" applyFill="1" applyAlignment="1">
      <alignment horizontal="center"/>
    </xf>
  </cellXfs>
  <cellStyles count="12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6"/>
    <cellStyle name="Ввод  2 2 2" xfId="106"/>
    <cellStyle name="Ввод  2 3" xfId="112"/>
    <cellStyle name="Ввод  2 4" xfId="105"/>
    <cellStyle name="Ввод  2 5" xfId="115"/>
    <cellStyle name="Ввод  2 6" xfId="98"/>
    <cellStyle name="Вывод 2" xfId="30"/>
    <cellStyle name="Вывод 2 2" xfId="77"/>
    <cellStyle name="Вывод 2 3" xfId="111"/>
    <cellStyle name="Вывод 2 4" xfId="108"/>
    <cellStyle name="Вывод 2 5" xfId="116"/>
    <cellStyle name="Вывод 2 6" xfId="99"/>
    <cellStyle name="Вычисление 2" xfId="31"/>
    <cellStyle name="Вычисление 2 2" xfId="78"/>
    <cellStyle name="Вычисление 2 2 2" xfId="107"/>
    <cellStyle name="Вычисление 2 3" xfId="104"/>
    <cellStyle name="Вычисление 2 4" xfId="109"/>
    <cellStyle name="Вычисление 2 5" xfId="117"/>
    <cellStyle name="Вычисление 2 6" xfId="100"/>
    <cellStyle name="Заголовок 1 2" xfId="32"/>
    <cellStyle name="Заголовок 2 2" xfId="33"/>
    <cellStyle name="Заголовок 3 2" xfId="34"/>
    <cellStyle name="Заголовок 4 2" xfId="35"/>
    <cellStyle name="Итог 2" xfId="36"/>
    <cellStyle name="Итог 2 2" xfId="79"/>
    <cellStyle name="Итог 2 2 2" xfId="110"/>
    <cellStyle name="Итог 2 3" xfId="103"/>
    <cellStyle name="Итог 2 4" xfId="114"/>
    <cellStyle name="Итог 2 5" xfId="118"/>
    <cellStyle name="Итог 2 6" xfId="101"/>
    <cellStyle name="Контрольная ячейка 2" xfId="37"/>
    <cellStyle name="Название 2" xfId="38"/>
    <cellStyle name="Нейтральный 2" xfId="39"/>
    <cellStyle name="Обычный" xfId="0" builtinId="0"/>
    <cellStyle name="Обычный 12 2" xfId="40"/>
    <cellStyle name="Обычный 19" xfId="123"/>
    <cellStyle name="Обычный 2" xfId="3"/>
    <cellStyle name="Обычный 2 2" xfId="62"/>
    <cellStyle name="Обычный 2 2 2" xfId="71"/>
    <cellStyle name="Обычный 2 3" xfId="72"/>
    <cellStyle name="Обычный 2 3 2" xfId="82"/>
    <cellStyle name="Обычный 2 4" xfId="75"/>
    <cellStyle name="Обычный 3" xfId="2"/>
    <cellStyle name="Обычный 3 2" xfId="41"/>
    <cellStyle name="Обычный 3 2 2 2" xfId="42"/>
    <cellStyle name="Обычный 3 21" xfId="63"/>
    <cellStyle name="Обычный 3 3" xfId="94"/>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0"/>
    <cellStyle name="Примечание 2 2 2" xfId="113"/>
    <cellStyle name="Примечание 2 3" xfId="119"/>
    <cellStyle name="Примечание 2 4" xfId="102"/>
    <cellStyle name="Процентный" xfId="121" builtinId="5"/>
    <cellStyle name="Процентный 2" xfId="64"/>
    <cellStyle name="Процентный 2 2" xfId="73"/>
    <cellStyle name="Процентный 3" xfId="65"/>
    <cellStyle name="Процентный 4" xfId="68"/>
    <cellStyle name="Процентный 4 2" xfId="81"/>
    <cellStyle name="Связанная ячейка 2" xfId="56"/>
    <cellStyle name="Стиль 1" xfId="66"/>
    <cellStyle name="Текст предупреждения 2" xfId="57"/>
    <cellStyle name="Финансовый 2" xfId="58"/>
    <cellStyle name="Финансовый 2 2" xfId="83"/>
    <cellStyle name="Финансовый 2 2 2" xfId="85"/>
    <cellStyle name="Финансовый 2 2 2 2" xfId="92"/>
    <cellStyle name="Финансовый 2 2 2 2 2" xfId="59"/>
    <cellStyle name="Финансовый 2 2 2 3" xfId="89"/>
    <cellStyle name="Финансовый 2 2 3" xfId="90"/>
    <cellStyle name="Финансовый 2 2 4" xfId="87"/>
    <cellStyle name="Финансовый 2 2 5" xfId="95"/>
    <cellStyle name="Финансовый 2 3" xfId="84"/>
    <cellStyle name="Финансовый 2 3 2" xfId="91"/>
    <cellStyle name="Финансовый 2 3 3" xfId="88"/>
    <cellStyle name="Финансовый 2 3 4" xfId="97"/>
    <cellStyle name="Финансовый 2 4" xfId="74"/>
    <cellStyle name="Финансовый 2 5" xfId="86"/>
    <cellStyle name="Финансовый 2 6" xfId="93"/>
    <cellStyle name="Финансовый 3" xfId="60"/>
    <cellStyle name="Финансовый 3 2" xfId="70"/>
    <cellStyle name="Финансовый 3 2 2" xfId="96"/>
    <cellStyle name="Финансовый 3 2 2 2" xfId="120"/>
    <cellStyle name="Финансовый 5" xfId="122"/>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7174024"/>
        <c:axId val="327174416"/>
      </c:lineChart>
      <c:catAx>
        <c:axId val="327174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7174416"/>
        <c:crosses val="autoZero"/>
        <c:auto val="1"/>
        <c:lblAlgn val="ctr"/>
        <c:lblOffset val="100"/>
        <c:noMultiLvlLbl val="0"/>
      </c:catAx>
      <c:valAx>
        <c:axId val="327174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71740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1165412</xdr:colOff>
      <xdr:row>29</xdr:row>
      <xdr:rowOff>0</xdr:rowOff>
    </xdr:from>
    <xdr:to>
      <xdr:col>9</xdr:col>
      <xdr:colOff>1069601</xdr:colOff>
      <xdr:row>40</xdr:row>
      <xdr:rowOff>96930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4"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360" t="s">
        <v>426</v>
      </c>
      <c r="B5" s="360"/>
      <c r="C5" s="272" t="s">
        <v>576</v>
      </c>
      <c r="D5" s="114"/>
      <c r="E5" s="114"/>
      <c r="F5" s="114"/>
      <c r="G5" s="114"/>
      <c r="H5" s="114"/>
      <c r="I5" s="114"/>
      <c r="J5" s="114"/>
    </row>
    <row r="6" spans="1:22" s="10" customFormat="1" ht="18.75" x14ac:dyDescent="0.3">
      <c r="A6" s="264"/>
      <c r="B6" s="16"/>
      <c r="C6" s="16"/>
      <c r="F6" s="14"/>
      <c r="G6" s="14"/>
      <c r="H6" s="13"/>
    </row>
    <row r="7" spans="1:22" s="10" customFormat="1" ht="18.75" x14ac:dyDescent="0.2">
      <c r="A7" s="361" t="s">
        <v>7</v>
      </c>
      <c r="B7" s="361"/>
      <c r="C7" s="361"/>
      <c r="D7" s="11"/>
      <c r="E7" s="11"/>
      <c r="F7" s="11"/>
      <c r="G7" s="11"/>
      <c r="H7" s="11"/>
      <c r="I7" s="11"/>
      <c r="J7" s="11"/>
      <c r="K7" s="11"/>
      <c r="L7" s="11"/>
      <c r="M7" s="11"/>
      <c r="N7" s="11"/>
      <c r="O7" s="11"/>
      <c r="P7" s="11"/>
      <c r="Q7" s="11"/>
      <c r="R7" s="11"/>
      <c r="S7" s="11"/>
      <c r="T7" s="11"/>
      <c r="U7" s="11"/>
      <c r="V7" s="11"/>
    </row>
    <row r="8" spans="1:22" s="10" customFormat="1" ht="18.75" x14ac:dyDescent="0.2">
      <c r="A8" s="265"/>
      <c r="B8" s="265"/>
      <c r="C8" s="265"/>
      <c r="D8" s="12"/>
      <c r="E8" s="12"/>
      <c r="F8" s="12"/>
      <c r="G8" s="12"/>
      <c r="H8" s="12"/>
      <c r="I8" s="11"/>
      <c r="J8" s="11"/>
      <c r="K8" s="11"/>
      <c r="L8" s="11"/>
      <c r="M8" s="11"/>
      <c r="N8" s="11"/>
      <c r="O8" s="11"/>
      <c r="P8" s="11"/>
      <c r="Q8" s="11"/>
      <c r="R8" s="11"/>
      <c r="S8" s="11"/>
      <c r="T8" s="11"/>
      <c r="U8" s="11"/>
      <c r="V8" s="11"/>
    </row>
    <row r="9" spans="1:22" s="10" customFormat="1" ht="18.75" x14ac:dyDescent="0.2">
      <c r="A9" s="364" t="s">
        <v>546</v>
      </c>
      <c r="B9" s="364"/>
      <c r="C9" s="364"/>
      <c r="D9" s="6"/>
      <c r="E9" s="6"/>
      <c r="F9" s="6"/>
      <c r="G9" s="6"/>
      <c r="H9" s="6"/>
      <c r="I9" s="11"/>
      <c r="J9" s="11"/>
      <c r="K9" s="11"/>
      <c r="L9" s="11"/>
      <c r="M9" s="11"/>
      <c r="N9" s="11"/>
      <c r="O9" s="11"/>
      <c r="P9" s="11"/>
      <c r="Q9" s="11"/>
      <c r="R9" s="11"/>
      <c r="S9" s="11"/>
      <c r="T9" s="11"/>
      <c r="U9" s="11"/>
      <c r="V9" s="11"/>
    </row>
    <row r="10" spans="1:22" s="10" customFormat="1" ht="18.75" x14ac:dyDescent="0.2">
      <c r="A10" s="362" t="s">
        <v>6</v>
      </c>
      <c r="B10" s="362"/>
      <c r="C10" s="362"/>
      <c r="D10" s="4"/>
      <c r="E10" s="4"/>
      <c r="F10" s="4"/>
      <c r="G10" s="4"/>
      <c r="H10" s="4"/>
      <c r="I10" s="11"/>
      <c r="J10" s="11"/>
      <c r="K10" s="11"/>
      <c r="L10" s="11"/>
      <c r="M10" s="11"/>
      <c r="N10" s="11"/>
      <c r="O10" s="11"/>
      <c r="P10" s="11"/>
      <c r="Q10" s="11"/>
      <c r="R10" s="11"/>
      <c r="S10" s="11"/>
      <c r="T10" s="11"/>
      <c r="U10" s="11"/>
      <c r="V10" s="11"/>
    </row>
    <row r="11" spans="1:22" s="10" customFormat="1" ht="18.75" x14ac:dyDescent="0.2">
      <c r="A11" s="265"/>
      <c r="B11" s="265"/>
      <c r="C11" s="265"/>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3" t="s">
        <v>547</v>
      </c>
      <c r="B12" s="363"/>
      <c r="C12" s="363"/>
      <c r="D12" s="6"/>
      <c r="E12" s="6"/>
      <c r="F12" s="6"/>
      <c r="G12" s="6"/>
      <c r="H12" s="6"/>
      <c r="I12" s="11"/>
      <c r="J12" s="11"/>
      <c r="K12" s="11"/>
      <c r="L12" s="11"/>
      <c r="M12" s="11"/>
      <c r="N12" s="11"/>
      <c r="O12" s="11"/>
      <c r="P12" s="11"/>
      <c r="Q12" s="11"/>
      <c r="R12" s="11"/>
      <c r="S12" s="11"/>
      <c r="T12" s="11"/>
      <c r="U12" s="11"/>
      <c r="V12" s="11"/>
    </row>
    <row r="13" spans="1:22" s="10" customFormat="1" ht="18.75" x14ac:dyDescent="0.2">
      <c r="A13" s="362" t="s">
        <v>5</v>
      </c>
      <c r="B13" s="362"/>
      <c r="C13" s="36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66"/>
      <c r="B14" s="266"/>
      <c r="C14" s="266"/>
      <c r="D14" s="8"/>
      <c r="E14" s="8"/>
      <c r="F14" s="8"/>
      <c r="G14" s="8"/>
      <c r="H14" s="8"/>
      <c r="I14" s="8"/>
      <c r="J14" s="8"/>
      <c r="K14" s="8"/>
      <c r="L14" s="8"/>
      <c r="M14" s="8"/>
      <c r="N14" s="8"/>
      <c r="O14" s="8"/>
      <c r="P14" s="8"/>
      <c r="Q14" s="8"/>
      <c r="R14" s="8"/>
      <c r="S14" s="8"/>
      <c r="T14" s="8"/>
      <c r="U14" s="8"/>
      <c r="V14" s="8"/>
    </row>
    <row r="15" spans="1:22" s="2" customFormat="1" ht="75.75" customHeight="1" x14ac:dyDescent="0.2">
      <c r="A15" s="359" t="s">
        <v>550</v>
      </c>
      <c r="B15" s="359"/>
      <c r="C15" s="359"/>
      <c r="D15" s="6"/>
      <c r="E15" s="6"/>
      <c r="F15" s="6"/>
      <c r="G15" s="6"/>
      <c r="H15" s="6"/>
      <c r="I15" s="6"/>
      <c r="J15" s="6"/>
      <c r="K15" s="6"/>
      <c r="L15" s="6"/>
      <c r="M15" s="6"/>
      <c r="N15" s="6"/>
      <c r="O15" s="6"/>
      <c r="P15" s="6"/>
      <c r="Q15" s="6"/>
      <c r="R15" s="6"/>
      <c r="S15" s="6"/>
      <c r="T15" s="6"/>
      <c r="U15" s="6"/>
      <c r="V15" s="6"/>
    </row>
    <row r="16" spans="1:22" s="2" customFormat="1" ht="15" customHeight="1" x14ac:dyDescent="0.2">
      <c r="A16" s="356" t="s">
        <v>4</v>
      </c>
      <c r="B16" s="356"/>
      <c r="C16" s="35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57" t="s">
        <v>383</v>
      </c>
      <c r="B18" s="358"/>
      <c r="C18" s="35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31" t="s">
        <v>64</v>
      </c>
      <c r="C20" s="30" t="s">
        <v>63</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30">
        <v>1</v>
      </c>
      <c r="B21" s="31">
        <v>2</v>
      </c>
      <c r="C21" s="30">
        <v>3</v>
      </c>
      <c r="D21" s="23"/>
      <c r="E21" s="23"/>
      <c r="F21" s="23"/>
      <c r="G21" s="23"/>
      <c r="H21" s="23"/>
      <c r="I21" s="22"/>
      <c r="J21" s="22"/>
      <c r="K21" s="22"/>
      <c r="L21" s="22"/>
      <c r="M21" s="22"/>
      <c r="N21" s="22"/>
      <c r="O21" s="22"/>
      <c r="P21" s="22"/>
      <c r="Q21" s="22"/>
      <c r="R21" s="22"/>
      <c r="S21" s="22"/>
      <c r="T21" s="21"/>
      <c r="U21" s="21"/>
      <c r="V21" s="21"/>
    </row>
    <row r="22" spans="1:22" s="2" customFormat="1" ht="55.5" customHeight="1" x14ac:dyDescent="0.2">
      <c r="A22" s="18" t="s">
        <v>62</v>
      </c>
      <c r="B22" s="34" t="s">
        <v>265</v>
      </c>
      <c r="C22" s="30" t="s">
        <v>569</v>
      </c>
      <c r="D22" s="23"/>
      <c r="E22" s="23"/>
      <c r="F22" s="23"/>
      <c r="G22" s="23"/>
      <c r="H22" s="23"/>
      <c r="I22" s="22"/>
      <c r="J22" s="22"/>
      <c r="K22" s="22"/>
      <c r="L22" s="22"/>
      <c r="M22" s="22"/>
      <c r="N22" s="22"/>
      <c r="O22" s="22"/>
      <c r="P22" s="22"/>
      <c r="Q22" s="22"/>
      <c r="R22" s="22"/>
      <c r="S22" s="22"/>
      <c r="T22" s="21"/>
      <c r="U22" s="21"/>
      <c r="V22" s="21"/>
    </row>
    <row r="23" spans="1:22" s="2" customFormat="1" ht="101.25" customHeight="1" x14ac:dyDescent="0.2">
      <c r="A23" s="18" t="s">
        <v>61</v>
      </c>
      <c r="B23" s="29" t="s">
        <v>574</v>
      </c>
      <c r="C23" s="30" t="s">
        <v>570</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353"/>
      <c r="B24" s="354"/>
      <c r="C24" s="355"/>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8" t="s">
        <v>60</v>
      </c>
      <c r="B25" s="112" t="s">
        <v>332</v>
      </c>
      <c r="C25" s="30" t="s">
        <v>400</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59</v>
      </c>
      <c r="B26" s="112" t="s">
        <v>72</v>
      </c>
      <c r="C26" s="30" t="s">
        <v>401</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57</v>
      </c>
      <c r="B27" s="112" t="s">
        <v>71</v>
      </c>
      <c r="C27" s="30" t="s">
        <v>435</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56</v>
      </c>
      <c r="B28" s="112" t="s">
        <v>333</v>
      </c>
      <c r="C28" s="30" t="s">
        <v>485</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54</v>
      </c>
      <c r="B29" s="112" t="s">
        <v>334</v>
      </c>
      <c r="C29" s="30" t="s">
        <v>485</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52</v>
      </c>
      <c r="B30" s="112" t="s">
        <v>335</v>
      </c>
      <c r="C30" s="30" t="s">
        <v>485</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70</v>
      </c>
      <c r="B31" s="33" t="s">
        <v>336</v>
      </c>
      <c r="C31" s="30" t="s">
        <v>572</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68</v>
      </c>
      <c r="B32" s="33" t="s">
        <v>337</v>
      </c>
      <c r="C32" s="30" t="s">
        <v>572</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67</v>
      </c>
      <c r="B33" s="33" t="s">
        <v>338</v>
      </c>
      <c r="C33" s="30" t="s">
        <v>573</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352</v>
      </c>
      <c r="B34" s="33" t="s">
        <v>339</v>
      </c>
      <c r="C34" s="30" t="s">
        <v>542</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342</v>
      </c>
      <c r="B35" s="33" t="s">
        <v>69</v>
      </c>
      <c r="C35" s="30" t="s">
        <v>485</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353</v>
      </c>
      <c r="B36" s="33" t="s">
        <v>340</v>
      </c>
      <c r="C36" s="30" t="s">
        <v>572</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343</v>
      </c>
      <c r="B37" s="33" t="s">
        <v>341</v>
      </c>
      <c r="C37" s="30" t="s">
        <v>572</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354</v>
      </c>
      <c r="B38" s="33" t="s">
        <v>203</v>
      </c>
      <c r="C38" s="30" t="s">
        <v>572</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53"/>
      <c r="B39" s="354"/>
      <c r="C39" s="355"/>
      <c r="D39" s="17"/>
      <c r="E39" s="17"/>
      <c r="F39" s="17"/>
      <c r="G39" s="17"/>
      <c r="H39" s="17"/>
      <c r="I39" s="17"/>
      <c r="J39" s="17"/>
      <c r="K39" s="17"/>
      <c r="L39" s="17"/>
      <c r="M39" s="17"/>
      <c r="N39" s="17"/>
      <c r="O39" s="17"/>
      <c r="P39" s="17"/>
      <c r="Q39" s="17"/>
      <c r="R39" s="17"/>
      <c r="S39" s="17"/>
      <c r="T39" s="17"/>
      <c r="U39" s="17"/>
      <c r="V39" s="17"/>
    </row>
    <row r="40" spans="1:22" ht="63" x14ac:dyDescent="0.25">
      <c r="A40" s="18" t="s">
        <v>344</v>
      </c>
      <c r="B40" s="33" t="s">
        <v>396</v>
      </c>
      <c r="C40" s="30" t="s">
        <v>560</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355</v>
      </c>
      <c r="B41" s="33" t="s">
        <v>378</v>
      </c>
      <c r="C41" s="30" t="s">
        <v>436</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345</v>
      </c>
      <c r="B42" s="33" t="s">
        <v>393</v>
      </c>
      <c r="C42" s="30" t="s">
        <v>436</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358</v>
      </c>
      <c r="B43" s="33" t="s">
        <v>359</v>
      </c>
      <c r="C43" s="30" t="s">
        <v>431</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346</v>
      </c>
      <c r="B44" s="33" t="s">
        <v>384</v>
      </c>
      <c r="C44" s="30" t="s">
        <v>432</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379</v>
      </c>
      <c r="B45" s="33" t="s">
        <v>385</v>
      </c>
      <c r="C45" s="30" t="s">
        <v>432</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347</v>
      </c>
      <c r="B46" s="33" t="s">
        <v>386</v>
      </c>
      <c r="C46" s="30" t="s">
        <v>432</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53"/>
      <c r="B47" s="354"/>
      <c r="C47" s="355"/>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380</v>
      </c>
      <c r="B48" s="33" t="s">
        <v>394</v>
      </c>
      <c r="C48" s="30" t="str">
        <f>CONCATENATE(ROUND('6.2. Паспорт фин осв ввод факт'!AB24,2)," млн.руб.")</f>
        <v>613,92 млн.руб.</v>
      </c>
      <c r="D48" s="17" t="s">
        <v>589</v>
      </c>
      <c r="E48" s="17"/>
      <c r="F48" s="17"/>
      <c r="G48" s="17"/>
      <c r="H48" s="17"/>
      <c r="I48" s="17"/>
      <c r="J48" s="17"/>
      <c r="K48" s="17"/>
      <c r="L48" s="17"/>
      <c r="M48" s="17"/>
      <c r="N48" s="17"/>
      <c r="O48" s="17"/>
      <c r="P48" s="17"/>
      <c r="Q48" s="17"/>
      <c r="R48" s="17"/>
      <c r="S48" s="17"/>
      <c r="T48" s="17"/>
      <c r="U48" s="17"/>
      <c r="V48" s="17"/>
    </row>
    <row r="49" spans="1:22" ht="71.25" customHeight="1" x14ac:dyDescent="0.25">
      <c r="A49" s="18" t="s">
        <v>348</v>
      </c>
      <c r="B49" s="33" t="s">
        <v>395</v>
      </c>
      <c r="C49" s="30" t="str">
        <f>CONCATENATE(ROUND('6.2. Паспорт фин осв ввод факт'!AB30,2)," млн.руб.")</f>
        <v>520,27 млн.руб.</v>
      </c>
      <c r="D49" s="17" t="s">
        <v>589</v>
      </c>
      <c r="E49" s="17"/>
      <c r="F49" s="17"/>
      <c r="G49" s="17"/>
      <c r="H49" s="17"/>
      <c r="I49" s="17"/>
      <c r="J49" s="17"/>
      <c r="K49" s="17"/>
      <c r="L49" s="17"/>
      <c r="M49" s="17"/>
      <c r="N49" s="17"/>
      <c r="O49" s="17"/>
      <c r="P49" s="17"/>
      <c r="Q49" s="17"/>
      <c r="R49" s="17"/>
      <c r="S49" s="17"/>
      <c r="T49" s="17"/>
      <c r="U49" s="17"/>
      <c r="V49" s="17"/>
    </row>
    <row r="50" spans="1:22" ht="75.75" hidden="1" customHeight="1" x14ac:dyDescent="0.25">
      <c r="A50" s="18" t="s">
        <v>380</v>
      </c>
      <c r="B50" s="33" t="s">
        <v>394</v>
      </c>
      <c r="C50" s="30" t="str">
        <f>CONCATENATE(ROUND('6.2. Паспорт фин осв ввод'!AG24,2)," млн.руб.")</f>
        <v>402,49 млн.руб.</v>
      </c>
      <c r="D50" s="17" t="s">
        <v>590</v>
      </c>
      <c r="E50" s="17"/>
      <c r="F50" s="17"/>
      <c r="G50" s="17"/>
      <c r="H50" s="17"/>
      <c r="I50" s="17"/>
      <c r="J50" s="17"/>
      <c r="K50" s="17"/>
      <c r="L50" s="17"/>
      <c r="M50" s="17"/>
      <c r="N50" s="17"/>
      <c r="O50" s="17"/>
      <c r="P50" s="17"/>
      <c r="Q50" s="17"/>
      <c r="R50" s="17"/>
      <c r="S50" s="17"/>
      <c r="T50" s="17"/>
      <c r="U50" s="17"/>
      <c r="V50" s="17"/>
    </row>
    <row r="51" spans="1:22" ht="71.25" hidden="1" customHeight="1" x14ac:dyDescent="0.25">
      <c r="A51" s="18" t="s">
        <v>348</v>
      </c>
      <c r="B51" s="33" t="s">
        <v>395</v>
      </c>
      <c r="C51" s="30" t="str">
        <f>CONCATENATE(ROUND('6.2. Паспорт фин осв ввод'!AG30,2)," млн.руб.")</f>
        <v>487,28 млн.руб.</v>
      </c>
      <c r="D51" s="17" t="s">
        <v>590</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15:C15"/>
    <mergeCell ref="A5:B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D26" sqref="D26"/>
      <selection pane="topRight" activeCell="D26" sqref="D26"/>
      <selection pane="bottomLeft" activeCell="D26" sqref="D26"/>
      <selection pane="bottomRight" activeCell="J37" sqref="J37"/>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18.28515625" style="45" bestFit="1" customWidth="1"/>
    <col min="8" max="11" width="8.7109375" style="45" customWidth="1"/>
    <col min="12" max="27" width="8.7109375" style="44" customWidth="1"/>
    <col min="28" max="28" width="13.140625" style="44" customWidth="1"/>
    <col min="29" max="29" width="24.85546875" style="44" customWidth="1"/>
    <col min="30" max="16384" width="9.140625" style="44"/>
  </cols>
  <sheetData>
    <row r="1" spans="1:29" ht="18.75" x14ac:dyDescent="0.25">
      <c r="A1" s="45"/>
      <c r="B1" s="45"/>
      <c r="C1" s="45"/>
      <c r="D1" s="45"/>
      <c r="E1" s="45"/>
      <c r="F1" s="45"/>
      <c r="L1" s="45"/>
      <c r="M1" s="45"/>
      <c r="AC1" s="32" t="s">
        <v>66</v>
      </c>
    </row>
    <row r="2" spans="1:29" ht="18.75" x14ac:dyDescent="0.3">
      <c r="A2" s="45"/>
      <c r="B2" s="45"/>
      <c r="C2" s="45"/>
      <c r="D2" s="45"/>
      <c r="E2" s="45"/>
      <c r="F2" s="45"/>
      <c r="L2" s="45"/>
      <c r="M2" s="45"/>
      <c r="AC2" s="13" t="s">
        <v>8</v>
      </c>
    </row>
    <row r="3" spans="1:29" ht="18.75" x14ac:dyDescent="0.3">
      <c r="A3" s="45"/>
      <c r="B3" s="45"/>
      <c r="C3" s="45"/>
      <c r="D3" s="45"/>
      <c r="E3" s="45"/>
      <c r="F3" s="45"/>
      <c r="L3" s="45"/>
      <c r="M3" s="45"/>
      <c r="AC3" s="13" t="s">
        <v>65</v>
      </c>
    </row>
    <row r="4" spans="1:29" ht="18.75" customHeight="1" x14ac:dyDescent="0.25">
      <c r="A4" s="370" t="str">
        <f>'6.1. Паспорт сетевой график'!A5</f>
        <v>Год раскрытия информации: 2018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5" s="287"/>
      <c r="B5" s="287"/>
      <c r="C5" s="287"/>
      <c r="D5" s="287"/>
      <c r="E5" s="287"/>
      <c r="F5" s="287"/>
      <c r="G5" s="287"/>
      <c r="H5" s="287"/>
      <c r="I5" s="287"/>
      <c r="J5" s="287"/>
      <c r="K5" s="287"/>
      <c r="L5" s="287"/>
      <c r="M5" s="287"/>
      <c r="N5" s="286"/>
      <c r="O5" s="286"/>
      <c r="P5" s="286"/>
      <c r="Q5" s="286"/>
      <c r="R5" s="286"/>
      <c r="S5" s="286"/>
      <c r="T5" s="286"/>
      <c r="U5" s="286"/>
      <c r="V5" s="286"/>
      <c r="W5" s="286"/>
      <c r="X5" s="286"/>
      <c r="Y5" s="286"/>
      <c r="Z5" s="286"/>
      <c r="AA5" s="286"/>
      <c r="AB5" s="286"/>
      <c r="AC5" s="28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298"/>
      <c r="B7" s="298"/>
      <c r="C7" s="298"/>
      <c r="D7" s="298"/>
      <c r="E7" s="298"/>
      <c r="F7" s="298"/>
      <c r="G7" s="298"/>
      <c r="H7" s="298"/>
      <c r="I7" s="298"/>
      <c r="J7" s="295"/>
      <c r="K7" s="295"/>
      <c r="L7" s="295"/>
      <c r="M7" s="295"/>
      <c r="N7" s="295"/>
      <c r="O7" s="295"/>
      <c r="P7" s="295"/>
      <c r="Q7" s="295"/>
      <c r="R7" s="295"/>
      <c r="S7" s="295"/>
      <c r="T7" s="295"/>
      <c r="U7" s="295"/>
      <c r="V7" s="295"/>
      <c r="W7" s="295"/>
      <c r="X7" s="295"/>
      <c r="Y7" s="295"/>
      <c r="Z7" s="295"/>
      <c r="AA7" s="295"/>
      <c r="AB7" s="295"/>
      <c r="AC7" s="295"/>
    </row>
    <row r="8" spans="1:29" x14ac:dyDescent="0.25">
      <c r="A8" s="368" t="str">
        <f>'6.1. Паспорт сетевой график'!A9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298"/>
      <c r="B10" s="298"/>
      <c r="C10" s="298"/>
      <c r="D10" s="298"/>
      <c r="E10" s="298"/>
      <c r="F10" s="298"/>
      <c r="G10" s="298"/>
      <c r="H10" s="298"/>
      <c r="I10" s="298"/>
      <c r="J10" s="295"/>
      <c r="K10" s="295"/>
      <c r="L10" s="295"/>
      <c r="M10" s="295"/>
      <c r="N10" s="295"/>
      <c r="O10" s="295"/>
      <c r="P10" s="295"/>
      <c r="Q10" s="295"/>
      <c r="R10" s="295"/>
      <c r="S10" s="295"/>
      <c r="T10" s="295"/>
      <c r="U10" s="295"/>
      <c r="V10" s="295"/>
      <c r="W10" s="295"/>
      <c r="X10" s="295"/>
      <c r="Y10" s="295"/>
      <c r="Z10" s="295"/>
      <c r="AA10" s="295"/>
      <c r="AB10" s="295"/>
      <c r="AC10" s="295"/>
    </row>
    <row r="11" spans="1:29" x14ac:dyDescent="0.25">
      <c r="A11" s="368" t="str">
        <f>'6.1. Паспорт сетевой график'!A12</f>
        <v>Н_17-1426</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301"/>
      <c r="B13" s="301"/>
      <c r="C13" s="301"/>
      <c r="D13" s="301"/>
      <c r="E13" s="301"/>
      <c r="F13" s="301"/>
      <c r="G13" s="301"/>
      <c r="H13" s="301"/>
      <c r="I13" s="301"/>
      <c r="J13" s="302"/>
      <c r="K13" s="302"/>
      <c r="L13" s="302"/>
      <c r="M13" s="302"/>
      <c r="N13" s="302"/>
      <c r="O13" s="302"/>
      <c r="P13" s="302"/>
      <c r="Q13" s="302"/>
      <c r="R13" s="302"/>
      <c r="S13" s="302"/>
      <c r="T13" s="302"/>
      <c r="U13" s="302"/>
      <c r="V13" s="302"/>
      <c r="W13" s="302"/>
      <c r="X13" s="302"/>
      <c r="Y13" s="302"/>
      <c r="Z13" s="302"/>
      <c r="AA13" s="302"/>
      <c r="AB13" s="302"/>
      <c r="AC13" s="302"/>
    </row>
    <row r="14" spans="1:29" ht="36" customHeight="1" x14ac:dyDescent="0.25">
      <c r="A14" s="365" t="str">
        <f>'6.1. Паспорт сетевой график'!A15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45"/>
      <c r="L17" s="45"/>
      <c r="M17" s="45"/>
      <c r="N17" s="45"/>
      <c r="O17" s="45"/>
      <c r="P17" s="45"/>
      <c r="Q17" s="45"/>
      <c r="R17" s="45"/>
      <c r="S17" s="45"/>
      <c r="T17" s="45"/>
      <c r="U17" s="45"/>
      <c r="V17" s="45"/>
      <c r="W17" s="45"/>
      <c r="X17" s="45"/>
      <c r="Y17" s="45"/>
      <c r="Z17" s="45"/>
      <c r="AA17" s="45"/>
      <c r="AB17" s="45"/>
    </row>
    <row r="18" spans="1:32" x14ac:dyDescent="0.25">
      <c r="A18" s="434" t="s">
        <v>368</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45"/>
      <c r="B19" s="45"/>
      <c r="C19" s="45"/>
      <c r="D19" s="45"/>
      <c r="E19" s="45"/>
      <c r="F19" s="45"/>
      <c r="L19" s="45"/>
      <c r="M19" s="45"/>
      <c r="N19" s="45"/>
      <c r="O19" s="45"/>
      <c r="P19" s="45"/>
      <c r="Q19" s="45"/>
      <c r="R19" s="45"/>
      <c r="S19" s="45"/>
      <c r="T19" s="45"/>
      <c r="U19" s="45"/>
      <c r="V19" s="45"/>
      <c r="W19" s="45"/>
      <c r="X19" s="45"/>
      <c r="Y19" s="45"/>
      <c r="Z19" s="45"/>
      <c r="AA19" s="45"/>
      <c r="AB19" s="45"/>
    </row>
    <row r="20" spans="1:32" ht="33" customHeight="1" x14ac:dyDescent="0.25">
      <c r="A20" s="430" t="s">
        <v>181</v>
      </c>
      <c r="B20" s="430" t="s">
        <v>180</v>
      </c>
      <c r="C20" s="428" t="s">
        <v>179</v>
      </c>
      <c r="D20" s="428"/>
      <c r="E20" s="433" t="s">
        <v>178</v>
      </c>
      <c r="F20" s="433"/>
      <c r="G20" s="430" t="s">
        <v>532</v>
      </c>
      <c r="H20" s="439">
        <v>2016</v>
      </c>
      <c r="I20" s="440"/>
      <c r="J20" s="440"/>
      <c r="K20" s="440"/>
      <c r="L20" s="439">
        <v>2017</v>
      </c>
      <c r="M20" s="440"/>
      <c r="N20" s="440"/>
      <c r="O20" s="440"/>
      <c r="P20" s="439">
        <v>2018</v>
      </c>
      <c r="Q20" s="440"/>
      <c r="R20" s="440"/>
      <c r="S20" s="440"/>
      <c r="T20" s="439">
        <v>2019</v>
      </c>
      <c r="U20" s="440"/>
      <c r="V20" s="440"/>
      <c r="W20" s="440"/>
      <c r="X20" s="439">
        <v>2020</v>
      </c>
      <c r="Y20" s="440"/>
      <c r="Z20" s="440"/>
      <c r="AA20" s="440"/>
      <c r="AB20" s="435" t="s">
        <v>177</v>
      </c>
      <c r="AC20" s="436"/>
      <c r="AD20" s="66"/>
      <c r="AE20" s="66"/>
      <c r="AF20" s="66"/>
    </row>
    <row r="21" spans="1:32" ht="99.75" customHeight="1" x14ac:dyDescent="0.25">
      <c r="A21" s="431"/>
      <c r="B21" s="431"/>
      <c r="C21" s="428"/>
      <c r="D21" s="428"/>
      <c r="E21" s="433"/>
      <c r="F21" s="433"/>
      <c r="G21" s="431"/>
      <c r="H21" s="428" t="s">
        <v>2</v>
      </c>
      <c r="I21" s="428"/>
      <c r="J21" s="428" t="s">
        <v>9</v>
      </c>
      <c r="K21" s="428"/>
      <c r="L21" s="428" t="s">
        <v>2</v>
      </c>
      <c r="M21" s="428"/>
      <c r="N21" s="428" t="s">
        <v>9</v>
      </c>
      <c r="O21" s="428"/>
      <c r="P21" s="428" t="s">
        <v>2</v>
      </c>
      <c r="Q21" s="428"/>
      <c r="R21" s="428" t="s">
        <v>9</v>
      </c>
      <c r="S21" s="428"/>
      <c r="T21" s="428" t="s">
        <v>2</v>
      </c>
      <c r="U21" s="428"/>
      <c r="V21" s="428" t="s">
        <v>9</v>
      </c>
      <c r="W21" s="428"/>
      <c r="X21" s="428" t="s">
        <v>2</v>
      </c>
      <c r="Y21" s="428"/>
      <c r="Z21" s="428" t="s">
        <v>9</v>
      </c>
      <c r="AA21" s="428"/>
      <c r="AB21" s="437"/>
      <c r="AC21" s="438"/>
    </row>
    <row r="22" spans="1:32" ht="89.25" customHeight="1" x14ac:dyDescent="0.25">
      <c r="A22" s="432"/>
      <c r="B22" s="432"/>
      <c r="C22" s="63" t="s">
        <v>2</v>
      </c>
      <c r="D22" s="63" t="s">
        <v>176</v>
      </c>
      <c r="E22" s="65" t="s">
        <v>429</v>
      </c>
      <c r="F22" s="65" t="s">
        <v>561</v>
      </c>
      <c r="G22" s="432"/>
      <c r="H22" s="64" t="s">
        <v>349</v>
      </c>
      <c r="I22" s="64" t="s">
        <v>350</v>
      </c>
      <c r="J22" s="64" t="s">
        <v>349</v>
      </c>
      <c r="K22" s="64" t="s">
        <v>350</v>
      </c>
      <c r="L22" s="64" t="s">
        <v>349</v>
      </c>
      <c r="M22" s="64" t="s">
        <v>350</v>
      </c>
      <c r="N22" s="64" t="s">
        <v>349</v>
      </c>
      <c r="O22" s="64" t="s">
        <v>350</v>
      </c>
      <c r="P22" s="64" t="s">
        <v>349</v>
      </c>
      <c r="Q22" s="64" t="s">
        <v>350</v>
      </c>
      <c r="R22" s="64" t="s">
        <v>349</v>
      </c>
      <c r="S22" s="64" t="s">
        <v>350</v>
      </c>
      <c r="T22" s="64" t="s">
        <v>349</v>
      </c>
      <c r="U22" s="64" t="s">
        <v>350</v>
      </c>
      <c r="V22" s="64" t="s">
        <v>349</v>
      </c>
      <c r="W22" s="64" t="s">
        <v>350</v>
      </c>
      <c r="X22" s="64" t="s">
        <v>349</v>
      </c>
      <c r="Y22" s="64" t="s">
        <v>350</v>
      </c>
      <c r="Z22" s="64" t="s">
        <v>349</v>
      </c>
      <c r="AA22" s="64" t="s">
        <v>350</v>
      </c>
      <c r="AB22" s="63" t="s">
        <v>2</v>
      </c>
      <c r="AC22" s="63" t="s">
        <v>9</v>
      </c>
    </row>
    <row r="23" spans="1:32" ht="19.5" customHeight="1" x14ac:dyDescent="0.25">
      <c r="A23" s="56">
        <v>1</v>
      </c>
      <c r="B23" s="56">
        <v>2</v>
      </c>
      <c r="C23" s="56">
        <v>3</v>
      </c>
      <c r="D23" s="56">
        <v>4</v>
      </c>
      <c r="E23" s="56">
        <v>5</v>
      </c>
      <c r="F23" s="56">
        <v>6</v>
      </c>
      <c r="G23" s="107">
        <v>7</v>
      </c>
      <c r="H23" s="107">
        <v>8</v>
      </c>
      <c r="I23" s="107">
        <v>9</v>
      </c>
      <c r="J23" s="153">
        <v>10</v>
      </c>
      <c r="K23" s="153">
        <v>11</v>
      </c>
      <c r="L23" s="153">
        <v>12</v>
      </c>
      <c r="M23" s="153">
        <v>13</v>
      </c>
      <c r="N23" s="153">
        <v>14</v>
      </c>
      <c r="O23" s="153">
        <v>15</v>
      </c>
      <c r="P23" s="153">
        <v>16</v>
      </c>
      <c r="Q23" s="153">
        <v>17</v>
      </c>
      <c r="R23" s="153">
        <v>18</v>
      </c>
      <c r="S23" s="153">
        <v>19</v>
      </c>
      <c r="T23" s="153">
        <v>20</v>
      </c>
      <c r="U23" s="153">
        <v>21</v>
      </c>
      <c r="V23" s="153">
        <v>22</v>
      </c>
      <c r="W23" s="153">
        <v>23</v>
      </c>
      <c r="X23" s="153">
        <v>24</v>
      </c>
      <c r="Y23" s="153">
        <v>25</v>
      </c>
      <c r="Z23" s="153">
        <v>26</v>
      </c>
      <c r="AA23" s="153">
        <v>27</v>
      </c>
      <c r="AB23" s="263">
        <v>28</v>
      </c>
      <c r="AC23" s="263">
        <v>29</v>
      </c>
    </row>
    <row r="24" spans="1:32" s="146" customFormat="1" ht="47.25" customHeight="1" x14ac:dyDescent="0.25">
      <c r="A24" s="61">
        <v>1</v>
      </c>
      <c r="B24" s="60" t="s">
        <v>175</v>
      </c>
      <c r="C24" s="156">
        <f>SUM(C25:C29)</f>
        <v>613.92382027999997</v>
      </c>
      <c r="D24" s="156">
        <v>0</v>
      </c>
      <c r="E24" s="156">
        <f t="shared" ref="E24:G24" si="0">SUM(E25:E29)</f>
        <v>613.92382027999997</v>
      </c>
      <c r="F24" s="156">
        <f t="shared" si="0"/>
        <v>613.92382027999997</v>
      </c>
      <c r="G24" s="156">
        <f t="shared" si="0"/>
        <v>0</v>
      </c>
      <c r="H24" s="156">
        <f>SUM(H25:H29)</f>
        <v>0</v>
      </c>
      <c r="I24" s="156">
        <f t="shared" ref="I24" si="1">SUM(I25:I29)</f>
        <v>0</v>
      </c>
      <c r="J24" s="156">
        <f t="shared" ref="J24" si="2">SUM(J25:J29)</f>
        <v>0</v>
      </c>
      <c r="K24" s="156">
        <f t="shared" ref="K24:AA24" si="3">SUM(K25:K29)</f>
        <v>0</v>
      </c>
      <c r="L24" s="156">
        <f t="shared" si="3"/>
        <v>38.939027090000103</v>
      </c>
      <c r="M24" s="156">
        <f t="shared" si="3"/>
        <v>0</v>
      </c>
      <c r="N24" s="156">
        <f t="shared" si="3"/>
        <v>0</v>
      </c>
      <c r="O24" s="156">
        <f t="shared" si="3"/>
        <v>0</v>
      </c>
      <c r="P24" s="156">
        <f t="shared" si="3"/>
        <v>172.49553035699898</v>
      </c>
      <c r="Q24" s="156">
        <f t="shared" si="3"/>
        <v>0</v>
      </c>
      <c r="R24" s="156">
        <f t="shared" si="3"/>
        <v>0</v>
      </c>
      <c r="S24" s="156">
        <f t="shared" si="3"/>
        <v>0</v>
      </c>
      <c r="T24" s="156">
        <f t="shared" si="3"/>
        <v>402.48957083300115</v>
      </c>
      <c r="U24" s="156">
        <f t="shared" si="3"/>
        <v>0</v>
      </c>
      <c r="V24" s="156">
        <f t="shared" si="3"/>
        <v>0</v>
      </c>
      <c r="W24" s="156">
        <f t="shared" si="3"/>
        <v>0</v>
      </c>
      <c r="X24" s="156">
        <f t="shared" si="3"/>
        <v>0</v>
      </c>
      <c r="Y24" s="156">
        <f t="shared" si="3"/>
        <v>0</v>
      </c>
      <c r="Z24" s="156">
        <f t="shared" si="3"/>
        <v>0</v>
      </c>
      <c r="AA24" s="156">
        <f t="shared" si="3"/>
        <v>0</v>
      </c>
      <c r="AB24" s="147">
        <f t="shared" ref="AB24:AB64" si="4">H24+L24+P24+T24+X24</f>
        <v>613.92412828000022</v>
      </c>
      <c r="AC24" s="147">
        <f>J24+N24+R24+V24+Z24</f>
        <v>0</v>
      </c>
    </row>
    <row r="25" spans="1:32" ht="24" customHeight="1" x14ac:dyDescent="0.25">
      <c r="A25" s="58" t="s">
        <v>174</v>
      </c>
      <c r="B25" s="39" t="s">
        <v>173</v>
      </c>
      <c r="C25" s="156">
        <v>0</v>
      </c>
      <c r="D25" s="156">
        <v>0</v>
      </c>
      <c r="E25" s="319">
        <f t="shared" ref="E25:E64" si="5">C25</f>
        <v>0</v>
      </c>
      <c r="F25" s="319">
        <f t="shared" ref="F25:F64" si="6">E25-G25-H25</f>
        <v>0</v>
      </c>
      <c r="G25" s="157">
        <v>0</v>
      </c>
      <c r="H25" s="157">
        <v>0</v>
      </c>
      <c r="I25" s="157">
        <f t="shared" ref="I25:I39" si="7">SUM(I26:I30)</f>
        <v>0</v>
      </c>
      <c r="J25" s="157">
        <v>0</v>
      </c>
      <c r="K25" s="157">
        <v>0</v>
      </c>
      <c r="L25" s="157">
        <v>0</v>
      </c>
      <c r="M25" s="157">
        <v>0</v>
      </c>
      <c r="N25" s="157">
        <v>0</v>
      </c>
      <c r="O25" s="157">
        <v>0</v>
      </c>
      <c r="P25" s="157">
        <v>0</v>
      </c>
      <c r="Q25" s="157">
        <v>0</v>
      </c>
      <c r="R25" s="157">
        <v>0</v>
      </c>
      <c r="S25" s="157">
        <v>0</v>
      </c>
      <c r="T25" s="157">
        <v>0</v>
      </c>
      <c r="U25" s="157">
        <v>0</v>
      </c>
      <c r="V25" s="157">
        <v>0</v>
      </c>
      <c r="W25" s="157">
        <v>0</v>
      </c>
      <c r="X25" s="157">
        <v>0</v>
      </c>
      <c r="Y25" s="157">
        <v>0</v>
      </c>
      <c r="Z25" s="157">
        <v>0</v>
      </c>
      <c r="AA25" s="157">
        <v>0</v>
      </c>
      <c r="AB25" s="147">
        <f t="shared" si="4"/>
        <v>0</v>
      </c>
      <c r="AC25" s="147">
        <f t="shared" ref="AC25:AC64" si="8">J25+N25+R25+V25+Z25</f>
        <v>0</v>
      </c>
    </row>
    <row r="26" spans="1:32" x14ac:dyDescent="0.25">
      <c r="A26" s="58" t="s">
        <v>172</v>
      </c>
      <c r="B26" s="39" t="s">
        <v>171</v>
      </c>
      <c r="C26" s="156">
        <v>0</v>
      </c>
      <c r="D26" s="156">
        <v>0</v>
      </c>
      <c r="E26" s="319">
        <f t="shared" si="5"/>
        <v>0</v>
      </c>
      <c r="F26" s="319">
        <f t="shared" si="6"/>
        <v>0</v>
      </c>
      <c r="G26" s="157">
        <v>0</v>
      </c>
      <c r="H26" s="157">
        <v>0</v>
      </c>
      <c r="I26" s="157">
        <f t="shared" si="7"/>
        <v>0</v>
      </c>
      <c r="J26" s="157">
        <v>0</v>
      </c>
      <c r="K26" s="157">
        <v>0</v>
      </c>
      <c r="L26" s="157">
        <v>0</v>
      </c>
      <c r="M26" s="157">
        <v>0</v>
      </c>
      <c r="N26" s="157">
        <v>0</v>
      </c>
      <c r="O26" s="157">
        <v>0</v>
      </c>
      <c r="P26" s="157">
        <v>0</v>
      </c>
      <c r="Q26" s="157">
        <v>0</v>
      </c>
      <c r="R26" s="157">
        <v>0</v>
      </c>
      <c r="S26" s="157">
        <v>0</v>
      </c>
      <c r="T26" s="157">
        <v>0</v>
      </c>
      <c r="U26" s="157">
        <v>0</v>
      </c>
      <c r="V26" s="157">
        <v>0</v>
      </c>
      <c r="W26" s="157">
        <v>0</v>
      </c>
      <c r="X26" s="157">
        <v>0</v>
      </c>
      <c r="Y26" s="157">
        <v>0</v>
      </c>
      <c r="Z26" s="157">
        <v>0</v>
      </c>
      <c r="AA26" s="157">
        <v>0</v>
      </c>
      <c r="AB26" s="147">
        <f t="shared" si="4"/>
        <v>0</v>
      </c>
      <c r="AC26" s="147">
        <f t="shared" si="8"/>
        <v>0</v>
      </c>
    </row>
    <row r="27" spans="1:32" ht="31.5" x14ac:dyDescent="0.25">
      <c r="A27" s="58" t="s">
        <v>170</v>
      </c>
      <c r="B27" s="39" t="s">
        <v>330</v>
      </c>
      <c r="C27" s="156">
        <v>0</v>
      </c>
      <c r="D27" s="156">
        <v>0</v>
      </c>
      <c r="E27" s="319">
        <f t="shared" si="5"/>
        <v>0</v>
      </c>
      <c r="F27" s="319">
        <f t="shared" si="6"/>
        <v>0</v>
      </c>
      <c r="G27" s="157">
        <v>0</v>
      </c>
      <c r="H27" s="157">
        <v>0</v>
      </c>
      <c r="I27" s="157">
        <f t="shared" si="7"/>
        <v>0</v>
      </c>
      <c r="J27" s="157">
        <v>0</v>
      </c>
      <c r="K27" s="157">
        <v>0</v>
      </c>
      <c r="L27" s="157">
        <v>0</v>
      </c>
      <c r="M27" s="157">
        <v>0</v>
      </c>
      <c r="N27" s="157">
        <v>0</v>
      </c>
      <c r="O27" s="157">
        <v>0</v>
      </c>
      <c r="P27" s="157">
        <v>0</v>
      </c>
      <c r="Q27" s="157">
        <v>0</v>
      </c>
      <c r="R27" s="157">
        <v>0</v>
      </c>
      <c r="S27" s="157">
        <v>0</v>
      </c>
      <c r="T27" s="157">
        <v>0</v>
      </c>
      <c r="U27" s="157">
        <v>0</v>
      </c>
      <c r="V27" s="157">
        <v>0</v>
      </c>
      <c r="W27" s="157">
        <v>0</v>
      </c>
      <c r="X27" s="157">
        <v>0</v>
      </c>
      <c r="Y27" s="157">
        <v>0</v>
      </c>
      <c r="Z27" s="157">
        <v>0</v>
      </c>
      <c r="AA27" s="157">
        <v>0</v>
      </c>
      <c r="AB27" s="147">
        <f t="shared" si="4"/>
        <v>0</v>
      </c>
      <c r="AC27" s="147">
        <f t="shared" si="8"/>
        <v>0</v>
      </c>
    </row>
    <row r="28" spans="1:32" x14ac:dyDescent="0.25">
      <c r="A28" s="58" t="s">
        <v>169</v>
      </c>
      <c r="B28" s="39" t="s">
        <v>430</v>
      </c>
      <c r="C28" s="156">
        <v>0</v>
      </c>
      <c r="D28" s="156">
        <v>0</v>
      </c>
      <c r="E28" s="319">
        <f t="shared" si="5"/>
        <v>0</v>
      </c>
      <c r="F28" s="319">
        <f t="shared" si="6"/>
        <v>0</v>
      </c>
      <c r="G28" s="157">
        <v>0</v>
      </c>
      <c r="H28" s="157">
        <v>0</v>
      </c>
      <c r="I28" s="157">
        <f t="shared" si="7"/>
        <v>0</v>
      </c>
      <c r="J28" s="157">
        <v>0</v>
      </c>
      <c r="K28" s="157">
        <v>0</v>
      </c>
      <c r="L28" s="157">
        <v>0</v>
      </c>
      <c r="M28" s="157">
        <v>0</v>
      </c>
      <c r="N28" s="157">
        <v>0</v>
      </c>
      <c r="O28" s="157">
        <v>0</v>
      </c>
      <c r="P28" s="157">
        <v>0</v>
      </c>
      <c r="Q28" s="157">
        <v>0</v>
      </c>
      <c r="R28" s="157">
        <v>0</v>
      </c>
      <c r="S28" s="157">
        <v>0</v>
      </c>
      <c r="T28" s="157">
        <v>0</v>
      </c>
      <c r="U28" s="157">
        <v>0</v>
      </c>
      <c r="V28" s="157">
        <v>0</v>
      </c>
      <c r="W28" s="157">
        <v>0</v>
      </c>
      <c r="X28" s="157">
        <v>0</v>
      </c>
      <c r="Y28" s="157">
        <v>0</v>
      </c>
      <c r="Z28" s="157">
        <v>0</v>
      </c>
      <c r="AA28" s="157">
        <v>0</v>
      </c>
      <c r="AB28" s="147">
        <f t="shared" si="4"/>
        <v>0</v>
      </c>
      <c r="AC28" s="147">
        <f t="shared" si="8"/>
        <v>0</v>
      </c>
    </row>
    <row r="29" spans="1:32" x14ac:dyDescent="0.25">
      <c r="A29" s="58" t="s">
        <v>168</v>
      </c>
      <c r="B29" s="62" t="s">
        <v>167</v>
      </c>
      <c r="C29" s="304">
        <v>613.92382027999997</v>
      </c>
      <c r="D29" s="304">
        <v>0</v>
      </c>
      <c r="E29" s="319">
        <f t="shared" si="5"/>
        <v>613.92382027999997</v>
      </c>
      <c r="F29" s="319">
        <f t="shared" si="6"/>
        <v>613.92382027999997</v>
      </c>
      <c r="G29" s="289">
        <v>0</v>
      </c>
      <c r="H29" s="289">
        <v>0</v>
      </c>
      <c r="I29" s="157">
        <f t="shared" si="7"/>
        <v>0</v>
      </c>
      <c r="J29" s="289">
        <v>0</v>
      </c>
      <c r="K29" s="289">
        <v>0</v>
      </c>
      <c r="L29" s="289">
        <v>38.939027090000103</v>
      </c>
      <c r="M29" s="289">
        <v>0</v>
      </c>
      <c r="N29" s="289">
        <v>0</v>
      </c>
      <c r="O29" s="289">
        <v>0</v>
      </c>
      <c r="P29" s="289">
        <v>172.49553035699898</v>
      </c>
      <c r="Q29" s="289">
        <v>0</v>
      </c>
      <c r="R29" s="289">
        <v>0</v>
      </c>
      <c r="S29" s="289">
        <v>0</v>
      </c>
      <c r="T29" s="289">
        <v>402.48957083300115</v>
      </c>
      <c r="U29" s="289">
        <v>0</v>
      </c>
      <c r="V29" s="289">
        <v>0</v>
      </c>
      <c r="W29" s="289">
        <v>0</v>
      </c>
      <c r="X29" s="289">
        <v>0</v>
      </c>
      <c r="Y29" s="289">
        <v>0</v>
      </c>
      <c r="Z29" s="289">
        <v>0</v>
      </c>
      <c r="AA29" s="289">
        <v>0</v>
      </c>
      <c r="AB29" s="147">
        <f t="shared" si="4"/>
        <v>613.92412828000022</v>
      </c>
      <c r="AC29" s="147">
        <f t="shared" si="8"/>
        <v>0</v>
      </c>
    </row>
    <row r="30" spans="1:32" s="146" customFormat="1" ht="47.25" x14ac:dyDescent="0.25">
      <c r="A30" s="61" t="s">
        <v>61</v>
      </c>
      <c r="B30" s="60" t="s">
        <v>166</v>
      </c>
      <c r="C30" s="156">
        <v>520.27442396610172</v>
      </c>
      <c r="D30" s="156">
        <v>0</v>
      </c>
      <c r="E30" s="319">
        <f t="shared" si="5"/>
        <v>520.27442396610172</v>
      </c>
      <c r="F30" s="319">
        <f t="shared" si="6"/>
        <v>520.27442396610172</v>
      </c>
      <c r="G30" s="156">
        <v>0</v>
      </c>
      <c r="H30" s="156">
        <v>0</v>
      </c>
      <c r="I30" s="156">
        <f t="shared" si="7"/>
        <v>0</v>
      </c>
      <c r="J30" s="156">
        <v>0</v>
      </c>
      <c r="K30" s="156">
        <v>0</v>
      </c>
      <c r="L30" s="156">
        <v>1</v>
      </c>
      <c r="M30" s="156">
        <v>0</v>
      </c>
      <c r="N30" s="156">
        <v>0</v>
      </c>
      <c r="O30" s="156">
        <v>0</v>
      </c>
      <c r="P30" s="156">
        <v>31.999175500000099</v>
      </c>
      <c r="Q30" s="156">
        <v>0</v>
      </c>
      <c r="R30" s="156">
        <v>0</v>
      </c>
      <c r="S30" s="156">
        <v>0</v>
      </c>
      <c r="T30" s="156">
        <v>487.275509483051</v>
      </c>
      <c r="U30" s="156">
        <v>0</v>
      </c>
      <c r="V30" s="156">
        <v>0</v>
      </c>
      <c r="W30" s="156">
        <v>0</v>
      </c>
      <c r="X30" s="156">
        <v>0</v>
      </c>
      <c r="Y30" s="156">
        <v>0</v>
      </c>
      <c r="Z30" s="156">
        <v>0</v>
      </c>
      <c r="AA30" s="156">
        <v>0</v>
      </c>
      <c r="AB30" s="147">
        <f t="shared" si="4"/>
        <v>520.27468498305109</v>
      </c>
      <c r="AC30" s="147">
        <f t="shared" si="8"/>
        <v>0</v>
      </c>
    </row>
    <row r="31" spans="1:32" x14ac:dyDescent="0.25">
      <c r="A31" s="61" t="s">
        <v>165</v>
      </c>
      <c r="B31" s="39" t="s">
        <v>164</v>
      </c>
      <c r="C31" s="156">
        <v>29.111514483084576</v>
      </c>
      <c r="D31" s="156">
        <v>0</v>
      </c>
      <c r="E31" s="319">
        <f t="shared" si="5"/>
        <v>29.111514483084576</v>
      </c>
      <c r="F31" s="319">
        <f t="shared" si="6"/>
        <v>29.111514483084576</v>
      </c>
      <c r="G31" s="157">
        <v>0</v>
      </c>
      <c r="H31" s="157">
        <v>0</v>
      </c>
      <c r="I31" s="157">
        <f t="shared" si="7"/>
        <v>0</v>
      </c>
      <c r="J31" s="157">
        <v>0</v>
      </c>
      <c r="K31" s="157">
        <v>0</v>
      </c>
      <c r="L31" s="157">
        <v>1</v>
      </c>
      <c r="M31" s="157">
        <v>0</v>
      </c>
      <c r="N31" s="157">
        <v>0</v>
      </c>
      <c r="O31" s="157">
        <v>0</v>
      </c>
      <c r="P31" s="157">
        <f>C31-L31</f>
        <v>28.111514483084576</v>
      </c>
      <c r="Q31" s="157">
        <v>0</v>
      </c>
      <c r="R31" s="157">
        <v>0</v>
      </c>
      <c r="S31" s="157">
        <v>0</v>
      </c>
      <c r="T31" s="157">
        <f>C31-G31-H31-L31-P31</f>
        <v>0</v>
      </c>
      <c r="U31" s="157">
        <v>0</v>
      </c>
      <c r="V31" s="157">
        <v>0</v>
      </c>
      <c r="W31" s="157">
        <v>0</v>
      </c>
      <c r="X31" s="157">
        <v>0</v>
      </c>
      <c r="Y31" s="157">
        <v>0</v>
      </c>
      <c r="Z31" s="157">
        <v>0</v>
      </c>
      <c r="AA31" s="157">
        <v>0</v>
      </c>
      <c r="AB31" s="147">
        <f t="shared" si="4"/>
        <v>29.111514483084576</v>
      </c>
      <c r="AC31" s="147">
        <f t="shared" si="8"/>
        <v>0</v>
      </c>
    </row>
    <row r="32" spans="1:32" ht="31.5" x14ac:dyDescent="0.25">
      <c r="A32" s="61" t="s">
        <v>163</v>
      </c>
      <c r="B32" s="39" t="s">
        <v>162</v>
      </c>
      <c r="C32" s="156">
        <v>342.4870339011382</v>
      </c>
      <c r="D32" s="156">
        <v>0</v>
      </c>
      <c r="E32" s="319">
        <f t="shared" si="5"/>
        <v>342.4870339011382</v>
      </c>
      <c r="F32" s="319">
        <f t="shared" si="6"/>
        <v>342.4870339011382</v>
      </c>
      <c r="G32" s="157">
        <v>0</v>
      </c>
      <c r="H32" s="157">
        <v>0</v>
      </c>
      <c r="I32" s="157">
        <f t="shared" si="7"/>
        <v>0</v>
      </c>
      <c r="J32" s="157">
        <v>0</v>
      </c>
      <c r="K32" s="157">
        <v>0</v>
      </c>
      <c r="L32" s="157">
        <v>0</v>
      </c>
      <c r="M32" s="157">
        <v>0</v>
      </c>
      <c r="N32" s="157">
        <v>0</v>
      </c>
      <c r="O32" s="157">
        <v>0</v>
      </c>
      <c r="P32" s="157">
        <v>0</v>
      </c>
      <c r="Q32" s="157">
        <v>0</v>
      </c>
      <c r="R32" s="157">
        <v>0</v>
      </c>
      <c r="S32" s="157">
        <v>0</v>
      </c>
      <c r="T32" s="157">
        <f>C32-G32-H32-L32-P32</f>
        <v>342.4870339011382</v>
      </c>
      <c r="U32" s="157">
        <v>0</v>
      </c>
      <c r="V32" s="157">
        <v>0</v>
      </c>
      <c r="W32" s="157">
        <v>0</v>
      </c>
      <c r="X32" s="157">
        <v>0</v>
      </c>
      <c r="Y32" s="157">
        <v>0</v>
      </c>
      <c r="Z32" s="157">
        <v>0</v>
      </c>
      <c r="AA32" s="157">
        <v>0</v>
      </c>
      <c r="AB32" s="147">
        <f t="shared" si="4"/>
        <v>342.4870339011382</v>
      </c>
      <c r="AC32" s="147">
        <f t="shared" si="8"/>
        <v>0</v>
      </c>
    </row>
    <row r="33" spans="1:29" x14ac:dyDescent="0.25">
      <c r="A33" s="61" t="s">
        <v>161</v>
      </c>
      <c r="B33" s="39" t="s">
        <v>160</v>
      </c>
      <c r="C33" s="156">
        <v>42.456301425851862</v>
      </c>
      <c r="D33" s="156">
        <v>0</v>
      </c>
      <c r="E33" s="319">
        <f t="shared" si="5"/>
        <v>42.456301425851862</v>
      </c>
      <c r="F33" s="319">
        <f t="shared" si="6"/>
        <v>42.456301425851862</v>
      </c>
      <c r="G33" s="157">
        <v>0</v>
      </c>
      <c r="H33" s="157">
        <v>0</v>
      </c>
      <c r="I33" s="157">
        <f t="shared" si="7"/>
        <v>0</v>
      </c>
      <c r="J33" s="157">
        <v>0</v>
      </c>
      <c r="K33" s="157">
        <v>0</v>
      </c>
      <c r="L33" s="157">
        <v>0</v>
      </c>
      <c r="M33" s="157">
        <v>0</v>
      </c>
      <c r="N33" s="157">
        <v>0</v>
      </c>
      <c r="O33" s="157">
        <v>0</v>
      </c>
      <c r="P33" s="157">
        <v>0</v>
      </c>
      <c r="Q33" s="157">
        <v>0</v>
      </c>
      <c r="R33" s="157">
        <v>0</v>
      </c>
      <c r="S33" s="157">
        <v>0</v>
      </c>
      <c r="T33" s="157">
        <f>C33-G33-H33-L33-P33</f>
        <v>42.456301425851862</v>
      </c>
      <c r="U33" s="157">
        <v>0</v>
      </c>
      <c r="V33" s="157">
        <v>0</v>
      </c>
      <c r="W33" s="157">
        <v>0</v>
      </c>
      <c r="X33" s="157">
        <v>0</v>
      </c>
      <c r="Y33" s="157">
        <v>0</v>
      </c>
      <c r="Z33" s="157">
        <v>0</v>
      </c>
      <c r="AA33" s="157">
        <v>0</v>
      </c>
      <c r="AB33" s="147">
        <f t="shared" si="4"/>
        <v>42.456301425851862</v>
      </c>
      <c r="AC33" s="147">
        <f t="shared" si="8"/>
        <v>0</v>
      </c>
    </row>
    <row r="34" spans="1:29" x14ac:dyDescent="0.25">
      <c r="A34" s="61" t="s">
        <v>159</v>
      </c>
      <c r="B34" s="39" t="s">
        <v>158</v>
      </c>
      <c r="C34" s="156">
        <v>106.21957415602712</v>
      </c>
      <c r="D34" s="156">
        <v>0</v>
      </c>
      <c r="E34" s="319">
        <f t="shared" si="5"/>
        <v>106.21957415602712</v>
      </c>
      <c r="F34" s="319">
        <f t="shared" si="6"/>
        <v>106.21957415602712</v>
      </c>
      <c r="G34" s="157">
        <v>0</v>
      </c>
      <c r="H34" s="157">
        <v>0</v>
      </c>
      <c r="I34" s="157">
        <f t="shared" si="7"/>
        <v>0</v>
      </c>
      <c r="J34" s="157">
        <v>0</v>
      </c>
      <c r="K34" s="157">
        <v>0</v>
      </c>
      <c r="L34" s="157">
        <v>0</v>
      </c>
      <c r="M34" s="157">
        <v>0</v>
      </c>
      <c r="N34" s="157">
        <v>0</v>
      </c>
      <c r="O34" s="157">
        <v>0</v>
      </c>
      <c r="P34" s="157">
        <f>P30-P31</f>
        <v>3.8876610169155228</v>
      </c>
      <c r="Q34" s="157">
        <v>0</v>
      </c>
      <c r="R34" s="157">
        <v>0</v>
      </c>
      <c r="S34" s="157">
        <v>0</v>
      </c>
      <c r="T34" s="157">
        <f>C34-G34-H34-L34-P34</f>
        <v>102.33191313911161</v>
      </c>
      <c r="U34" s="157">
        <v>0</v>
      </c>
      <c r="V34" s="157">
        <v>0</v>
      </c>
      <c r="W34" s="157">
        <v>0</v>
      </c>
      <c r="X34" s="157">
        <v>0</v>
      </c>
      <c r="Y34" s="157">
        <v>0</v>
      </c>
      <c r="Z34" s="157">
        <v>0</v>
      </c>
      <c r="AA34" s="157">
        <v>0</v>
      </c>
      <c r="AB34" s="147">
        <f t="shared" si="4"/>
        <v>106.21957415602714</v>
      </c>
      <c r="AC34" s="147">
        <f t="shared" si="8"/>
        <v>0</v>
      </c>
    </row>
    <row r="35" spans="1:29" s="146" customFormat="1" ht="31.5" x14ac:dyDescent="0.25">
      <c r="A35" s="61" t="s">
        <v>60</v>
      </c>
      <c r="B35" s="60" t="s">
        <v>157</v>
      </c>
      <c r="C35" s="156">
        <v>0</v>
      </c>
      <c r="D35" s="156">
        <v>0</v>
      </c>
      <c r="E35" s="319">
        <f t="shared" si="5"/>
        <v>0</v>
      </c>
      <c r="F35" s="319">
        <f t="shared" si="6"/>
        <v>0</v>
      </c>
      <c r="G35" s="156">
        <v>0</v>
      </c>
      <c r="H35" s="156">
        <v>0</v>
      </c>
      <c r="I35" s="156">
        <f t="shared" si="7"/>
        <v>0</v>
      </c>
      <c r="J35" s="156">
        <v>0</v>
      </c>
      <c r="K35" s="156">
        <v>0</v>
      </c>
      <c r="L35" s="156">
        <v>0</v>
      </c>
      <c r="M35" s="156">
        <v>0</v>
      </c>
      <c r="N35" s="156">
        <v>0</v>
      </c>
      <c r="O35" s="156">
        <v>0</v>
      </c>
      <c r="P35" s="156">
        <v>0</v>
      </c>
      <c r="Q35" s="156">
        <v>0</v>
      </c>
      <c r="R35" s="156">
        <v>0</v>
      </c>
      <c r="S35" s="156">
        <v>0</v>
      </c>
      <c r="T35" s="156">
        <v>0</v>
      </c>
      <c r="U35" s="156">
        <v>0</v>
      </c>
      <c r="V35" s="156">
        <v>0</v>
      </c>
      <c r="W35" s="156">
        <v>0</v>
      </c>
      <c r="X35" s="156">
        <v>0</v>
      </c>
      <c r="Y35" s="156">
        <v>0</v>
      </c>
      <c r="Z35" s="156">
        <v>0</v>
      </c>
      <c r="AA35" s="156">
        <v>0</v>
      </c>
      <c r="AB35" s="147">
        <f t="shared" si="4"/>
        <v>0</v>
      </c>
      <c r="AC35" s="147">
        <f t="shared" si="8"/>
        <v>0</v>
      </c>
    </row>
    <row r="36" spans="1:29" ht="31.5" x14ac:dyDescent="0.25">
      <c r="A36" s="58" t="s">
        <v>156</v>
      </c>
      <c r="B36" s="57" t="s">
        <v>155</v>
      </c>
      <c r="C36" s="159">
        <v>0</v>
      </c>
      <c r="D36" s="159">
        <v>0</v>
      </c>
      <c r="E36" s="319">
        <f t="shared" si="5"/>
        <v>0</v>
      </c>
      <c r="F36" s="319">
        <f t="shared" si="6"/>
        <v>0</v>
      </c>
      <c r="G36" s="158">
        <v>0</v>
      </c>
      <c r="H36" s="158">
        <v>0</v>
      </c>
      <c r="I36" s="157">
        <f t="shared" si="7"/>
        <v>0</v>
      </c>
      <c r="J36" s="158">
        <v>0</v>
      </c>
      <c r="K36" s="158">
        <v>0</v>
      </c>
      <c r="L36" s="158">
        <v>0</v>
      </c>
      <c r="M36" s="158">
        <v>0</v>
      </c>
      <c r="N36" s="158">
        <v>0</v>
      </c>
      <c r="O36" s="158">
        <v>0</v>
      </c>
      <c r="P36" s="158">
        <v>0</v>
      </c>
      <c r="Q36" s="158">
        <v>0</v>
      </c>
      <c r="R36" s="158">
        <v>0</v>
      </c>
      <c r="S36" s="158">
        <v>0</v>
      </c>
      <c r="T36" s="158">
        <v>0</v>
      </c>
      <c r="U36" s="158">
        <v>0</v>
      </c>
      <c r="V36" s="158">
        <v>0</v>
      </c>
      <c r="W36" s="158">
        <v>0</v>
      </c>
      <c r="X36" s="158">
        <v>0</v>
      </c>
      <c r="Y36" s="158">
        <v>0</v>
      </c>
      <c r="Z36" s="158">
        <v>0</v>
      </c>
      <c r="AA36" s="158">
        <v>0</v>
      </c>
      <c r="AB36" s="147">
        <f t="shared" si="4"/>
        <v>0</v>
      </c>
      <c r="AC36" s="147">
        <f t="shared" si="8"/>
        <v>0</v>
      </c>
    </row>
    <row r="37" spans="1:29" x14ac:dyDescent="0.25">
      <c r="A37" s="58" t="s">
        <v>154</v>
      </c>
      <c r="B37" s="57" t="s">
        <v>144</v>
      </c>
      <c r="C37" s="159">
        <v>0</v>
      </c>
      <c r="D37" s="159">
        <v>0</v>
      </c>
      <c r="E37" s="319">
        <f t="shared" si="5"/>
        <v>0</v>
      </c>
      <c r="F37" s="319">
        <f t="shared" si="6"/>
        <v>0</v>
      </c>
      <c r="G37" s="158">
        <v>0</v>
      </c>
      <c r="H37" s="158">
        <v>0</v>
      </c>
      <c r="I37" s="157">
        <f t="shared" si="7"/>
        <v>0</v>
      </c>
      <c r="J37" s="158">
        <v>0</v>
      </c>
      <c r="K37" s="158">
        <v>0</v>
      </c>
      <c r="L37" s="158">
        <v>0</v>
      </c>
      <c r="M37" s="158">
        <v>0</v>
      </c>
      <c r="N37" s="158">
        <v>0</v>
      </c>
      <c r="O37" s="158">
        <v>0</v>
      </c>
      <c r="P37" s="158">
        <v>0</v>
      </c>
      <c r="Q37" s="158">
        <v>0</v>
      </c>
      <c r="R37" s="158">
        <v>0</v>
      </c>
      <c r="S37" s="158">
        <v>0</v>
      </c>
      <c r="T37" s="158">
        <v>0</v>
      </c>
      <c r="U37" s="158">
        <v>0</v>
      </c>
      <c r="V37" s="158">
        <v>0</v>
      </c>
      <c r="W37" s="158">
        <v>0</v>
      </c>
      <c r="X37" s="158">
        <v>0</v>
      </c>
      <c r="Y37" s="158">
        <v>0</v>
      </c>
      <c r="Z37" s="158">
        <v>0</v>
      </c>
      <c r="AA37" s="158">
        <v>0</v>
      </c>
      <c r="AB37" s="147">
        <f t="shared" si="4"/>
        <v>0</v>
      </c>
      <c r="AC37" s="147">
        <f t="shared" si="8"/>
        <v>0</v>
      </c>
    </row>
    <row r="38" spans="1:29" x14ac:dyDescent="0.25">
      <c r="A38" s="58" t="s">
        <v>153</v>
      </c>
      <c r="B38" s="57" t="s">
        <v>142</v>
      </c>
      <c r="C38" s="159">
        <v>0</v>
      </c>
      <c r="D38" s="159">
        <v>0</v>
      </c>
      <c r="E38" s="319">
        <f t="shared" si="5"/>
        <v>0</v>
      </c>
      <c r="F38" s="319">
        <f t="shared" si="6"/>
        <v>0</v>
      </c>
      <c r="G38" s="158">
        <v>0</v>
      </c>
      <c r="H38" s="158">
        <v>0</v>
      </c>
      <c r="I38" s="157">
        <f t="shared" si="7"/>
        <v>0</v>
      </c>
      <c r="J38" s="158">
        <v>0</v>
      </c>
      <c r="K38" s="158">
        <v>0</v>
      </c>
      <c r="L38" s="158">
        <v>0</v>
      </c>
      <c r="M38" s="158">
        <v>0</v>
      </c>
      <c r="N38" s="158">
        <v>0</v>
      </c>
      <c r="O38" s="158">
        <v>0</v>
      </c>
      <c r="P38" s="158">
        <v>0</v>
      </c>
      <c r="Q38" s="158">
        <v>0</v>
      </c>
      <c r="R38" s="158">
        <v>0</v>
      </c>
      <c r="S38" s="158">
        <v>0</v>
      </c>
      <c r="T38" s="158">
        <v>0</v>
      </c>
      <c r="U38" s="158">
        <v>0</v>
      </c>
      <c r="V38" s="158">
        <v>0</v>
      </c>
      <c r="W38" s="158">
        <v>0</v>
      </c>
      <c r="X38" s="158">
        <v>0</v>
      </c>
      <c r="Y38" s="158">
        <v>0</v>
      </c>
      <c r="Z38" s="158">
        <v>0</v>
      </c>
      <c r="AA38" s="158">
        <v>0</v>
      </c>
      <c r="AB38" s="147">
        <f t="shared" si="4"/>
        <v>0</v>
      </c>
      <c r="AC38" s="147">
        <f t="shared" si="8"/>
        <v>0</v>
      </c>
    </row>
    <row r="39" spans="1:29" ht="31.5" x14ac:dyDescent="0.25">
      <c r="A39" s="58" t="s">
        <v>152</v>
      </c>
      <c r="B39" s="39" t="s">
        <v>140</v>
      </c>
      <c r="C39" s="156">
        <v>35.64</v>
      </c>
      <c r="D39" s="156">
        <v>0</v>
      </c>
      <c r="E39" s="319">
        <f t="shared" si="5"/>
        <v>35.64</v>
      </c>
      <c r="F39" s="319">
        <f t="shared" si="6"/>
        <v>35.64</v>
      </c>
      <c r="G39" s="157">
        <v>0</v>
      </c>
      <c r="H39" s="157">
        <v>0</v>
      </c>
      <c r="I39" s="157">
        <f t="shared" si="7"/>
        <v>0</v>
      </c>
      <c r="J39" s="157">
        <v>0</v>
      </c>
      <c r="K39" s="157">
        <v>0</v>
      </c>
      <c r="L39" s="157">
        <v>0</v>
      </c>
      <c r="M39" s="157">
        <v>0</v>
      </c>
      <c r="N39" s="157">
        <v>0</v>
      </c>
      <c r="O39" s="157">
        <v>0</v>
      </c>
      <c r="P39" s="157">
        <v>0</v>
      </c>
      <c r="Q39" s="157">
        <v>0</v>
      </c>
      <c r="R39" s="157">
        <v>0</v>
      </c>
      <c r="S39" s="157">
        <v>0</v>
      </c>
      <c r="T39" s="157">
        <f>C39</f>
        <v>35.64</v>
      </c>
      <c r="U39" s="157">
        <v>0</v>
      </c>
      <c r="V39" s="157">
        <v>0</v>
      </c>
      <c r="W39" s="157">
        <v>0</v>
      </c>
      <c r="X39" s="157">
        <v>0</v>
      </c>
      <c r="Y39" s="157">
        <v>0</v>
      </c>
      <c r="Z39" s="157">
        <v>0</v>
      </c>
      <c r="AA39" s="157">
        <v>0</v>
      </c>
      <c r="AB39" s="147">
        <f t="shared" si="4"/>
        <v>35.64</v>
      </c>
      <c r="AC39" s="147">
        <f t="shared" si="8"/>
        <v>0</v>
      </c>
    </row>
    <row r="40" spans="1:29" ht="31.5" x14ac:dyDescent="0.25">
      <c r="A40" s="58" t="s">
        <v>151</v>
      </c>
      <c r="B40" s="39" t="s">
        <v>138</v>
      </c>
      <c r="C40" s="156">
        <v>0</v>
      </c>
      <c r="D40" s="156">
        <v>0</v>
      </c>
      <c r="E40" s="319">
        <f t="shared" si="5"/>
        <v>0</v>
      </c>
      <c r="F40" s="319">
        <f t="shared" si="6"/>
        <v>0</v>
      </c>
      <c r="G40" s="157">
        <v>0</v>
      </c>
      <c r="H40" s="157">
        <v>0</v>
      </c>
      <c r="I40" s="157">
        <v>0</v>
      </c>
      <c r="J40" s="157">
        <v>0</v>
      </c>
      <c r="K40" s="157">
        <v>0</v>
      </c>
      <c r="L40" s="157">
        <v>0</v>
      </c>
      <c r="M40" s="157">
        <v>0</v>
      </c>
      <c r="N40" s="157">
        <v>0</v>
      </c>
      <c r="O40" s="157">
        <v>0</v>
      </c>
      <c r="P40" s="157">
        <v>0</v>
      </c>
      <c r="Q40" s="157">
        <v>0</v>
      </c>
      <c r="R40" s="157">
        <v>0</v>
      </c>
      <c r="S40" s="157">
        <v>0</v>
      </c>
      <c r="T40" s="157">
        <v>0</v>
      </c>
      <c r="U40" s="157">
        <v>0</v>
      </c>
      <c r="V40" s="157">
        <v>0</v>
      </c>
      <c r="W40" s="157">
        <v>0</v>
      </c>
      <c r="X40" s="157">
        <v>0</v>
      </c>
      <c r="Y40" s="157">
        <v>0</v>
      </c>
      <c r="Z40" s="157">
        <v>0</v>
      </c>
      <c r="AA40" s="157">
        <v>0</v>
      </c>
      <c r="AB40" s="147">
        <f t="shared" si="4"/>
        <v>0</v>
      </c>
      <c r="AC40" s="147">
        <f t="shared" si="8"/>
        <v>0</v>
      </c>
    </row>
    <row r="41" spans="1:29" x14ac:dyDescent="0.25">
      <c r="A41" s="58" t="s">
        <v>150</v>
      </c>
      <c r="B41" s="39" t="s">
        <v>136</v>
      </c>
      <c r="C41" s="156">
        <v>0</v>
      </c>
      <c r="D41" s="156">
        <v>0</v>
      </c>
      <c r="E41" s="319">
        <f t="shared" si="5"/>
        <v>0</v>
      </c>
      <c r="F41" s="319">
        <f t="shared" si="6"/>
        <v>0</v>
      </c>
      <c r="G41" s="157">
        <v>0</v>
      </c>
      <c r="H41" s="157">
        <v>0</v>
      </c>
      <c r="I41" s="157">
        <v>0</v>
      </c>
      <c r="J41" s="157">
        <v>0</v>
      </c>
      <c r="K41" s="157">
        <v>0</v>
      </c>
      <c r="L41" s="157">
        <v>0</v>
      </c>
      <c r="M41" s="157">
        <v>0</v>
      </c>
      <c r="N41" s="157">
        <v>0</v>
      </c>
      <c r="O41" s="157">
        <v>0</v>
      </c>
      <c r="P41" s="157">
        <v>0</v>
      </c>
      <c r="Q41" s="157">
        <v>0</v>
      </c>
      <c r="R41" s="157">
        <v>0</v>
      </c>
      <c r="S41" s="157">
        <v>0</v>
      </c>
      <c r="T41" s="157">
        <v>0</v>
      </c>
      <c r="U41" s="157">
        <v>0</v>
      </c>
      <c r="V41" s="157">
        <v>0</v>
      </c>
      <c r="W41" s="157">
        <v>0</v>
      </c>
      <c r="X41" s="157">
        <v>0</v>
      </c>
      <c r="Y41" s="157">
        <v>0</v>
      </c>
      <c r="Z41" s="157">
        <v>0</v>
      </c>
      <c r="AA41" s="157">
        <v>0</v>
      </c>
      <c r="AB41" s="147">
        <f t="shared" si="4"/>
        <v>0</v>
      </c>
      <c r="AC41" s="147">
        <f t="shared" si="8"/>
        <v>0</v>
      </c>
    </row>
    <row r="42" spans="1:29" ht="18.75" x14ac:dyDescent="0.25">
      <c r="A42" s="58" t="s">
        <v>149</v>
      </c>
      <c r="B42" s="57" t="s">
        <v>567</v>
      </c>
      <c r="C42" s="159">
        <v>2</v>
      </c>
      <c r="D42" s="159">
        <v>0</v>
      </c>
      <c r="E42" s="319">
        <f t="shared" si="5"/>
        <v>2</v>
      </c>
      <c r="F42" s="319">
        <f t="shared" si="6"/>
        <v>2</v>
      </c>
      <c r="G42" s="158">
        <v>0</v>
      </c>
      <c r="H42" s="158">
        <v>0</v>
      </c>
      <c r="I42" s="158">
        <v>0</v>
      </c>
      <c r="J42" s="158">
        <v>0</v>
      </c>
      <c r="K42" s="158">
        <v>0</v>
      </c>
      <c r="L42" s="158">
        <v>0</v>
      </c>
      <c r="M42" s="158">
        <v>0</v>
      </c>
      <c r="N42" s="158">
        <v>0</v>
      </c>
      <c r="O42" s="158">
        <v>0</v>
      </c>
      <c r="P42" s="158">
        <v>0</v>
      </c>
      <c r="Q42" s="158">
        <v>0</v>
      </c>
      <c r="R42" s="158">
        <v>0</v>
      </c>
      <c r="S42" s="158">
        <v>0</v>
      </c>
      <c r="T42" s="158">
        <v>2</v>
      </c>
      <c r="U42" s="158">
        <v>0</v>
      </c>
      <c r="V42" s="158">
        <v>0</v>
      </c>
      <c r="W42" s="158">
        <v>0</v>
      </c>
      <c r="X42" s="158">
        <v>0</v>
      </c>
      <c r="Y42" s="158">
        <v>0</v>
      </c>
      <c r="Z42" s="158">
        <v>0</v>
      </c>
      <c r="AA42" s="158">
        <v>0</v>
      </c>
      <c r="AB42" s="147">
        <f t="shared" si="4"/>
        <v>2</v>
      </c>
      <c r="AC42" s="147">
        <f t="shared" si="8"/>
        <v>0</v>
      </c>
    </row>
    <row r="43" spans="1:29" s="146" customFormat="1" x14ac:dyDescent="0.25">
      <c r="A43" s="61" t="s">
        <v>59</v>
      </c>
      <c r="B43" s="60" t="s">
        <v>148</v>
      </c>
      <c r="C43" s="156">
        <v>0</v>
      </c>
      <c r="D43" s="156">
        <v>0</v>
      </c>
      <c r="E43" s="319">
        <f t="shared" si="5"/>
        <v>0</v>
      </c>
      <c r="F43" s="319">
        <f t="shared" si="6"/>
        <v>0</v>
      </c>
      <c r="G43" s="156">
        <v>0</v>
      </c>
      <c r="H43" s="156">
        <v>0</v>
      </c>
      <c r="I43" s="156">
        <v>0</v>
      </c>
      <c r="J43" s="156">
        <v>0</v>
      </c>
      <c r="K43" s="156">
        <v>0</v>
      </c>
      <c r="L43" s="156">
        <v>0</v>
      </c>
      <c r="M43" s="156">
        <v>0</v>
      </c>
      <c r="N43" s="156">
        <v>0</v>
      </c>
      <c r="O43" s="156">
        <v>0</v>
      </c>
      <c r="P43" s="156">
        <v>0</v>
      </c>
      <c r="Q43" s="156">
        <v>0</v>
      </c>
      <c r="R43" s="156">
        <v>0</v>
      </c>
      <c r="S43" s="156">
        <v>0</v>
      </c>
      <c r="T43" s="156">
        <v>0</v>
      </c>
      <c r="U43" s="156">
        <v>0</v>
      </c>
      <c r="V43" s="156">
        <v>0</v>
      </c>
      <c r="W43" s="156">
        <v>0</v>
      </c>
      <c r="X43" s="156">
        <v>0</v>
      </c>
      <c r="Y43" s="156">
        <v>0</v>
      </c>
      <c r="Z43" s="156">
        <v>0</v>
      </c>
      <c r="AA43" s="156">
        <v>0</v>
      </c>
      <c r="AB43" s="147">
        <f t="shared" si="4"/>
        <v>0</v>
      </c>
      <c r="AC43" s="147">
        <f t="shared" si="8"/>
        <v>0</v>
      </c>
    </row>
    <row r="44" spans="1:29" x14ac:dyDescent="0.25">
      <c r="A44" s="58" t="s">
        <v>147</v>
      </c>
      <c r="B44" s="39" t="s">
        <v>146</v>
      </c>
      <c r="C44" s="156">
        <v>0</v>
      </c>
      <c r="D44" s="156">
        <v>0</v>
      </c>
      <c r="E44" s="319">
        <f t="shared" si="5"/>
        <v>0</v>
      </c>
      <c r="F44" s="319">
        <f t="shared" si="6"/>
        <v>0</v>
      </c>
      <c r="G44" s="157">
        <v>0</v>
      </c>
      <c r="H44" s="157">
        <v>0</v>
      </c>
      <c r="I44" s="157">
        <v>0</v>
      </c>
      <c r="J44" s="157">
        <v>0</v>
      </c>
      <c r="K44" s="157">
        <v>0</v>
      </c>
      <c r="L44" s="157">
        <v>0</v>
      </c>
      <c r="M44" s="157">
        <v>0</v>
      </c>
      <c r="N44" s="157">
        <v>0</v>
      </c>
      <c r="O44" s="157">
        <v>0</v>
      </c>
      <c r="P44" s="157">
        <v>0</v>
      </c>
      <c r="Q44" s="157">
        <v>0</v>
      </c>
      <c r="R44" s="157">
        <v>0</v>
      </c>
      <c r="S44" s="157">
        <v>0</v>
      </c>
      <c r="T44" s="157">
        <v>0</v>
      </c>
      <c r="U44" s="157">
        <v>0</v>
      </c>
      <c r="V44" s="157">
        <v>0</v>
      </c>
      <c r="W44" s="157">
        <v>0</v>
      </c>
      <c r="X44" s="157">
        <v>0</v>
      </c>
      <c r="Y44" s="157">
        <v>0</v>
      </c>
      <c r="Z44" s="157">
        <v>0</v>
      </c>
      <c r="AA44" s="157">
        <v>0</v>
      </c>
      <c r="AB44" s="147">
        <f t="shared" si="4"/>
        <v>0</v>
      </c>
      <c r="AC44" s="147">
        <f t="shared" si="8"/>
        <v>0</v>
      </c>
    </row>
    <row r="45" spans="1:29" x14ac:dyDescent="0.25">
      <c r="A45" s="58" t="s">
        <v>145</v>
      </c>
      <c r="B45" s="39" t="s">
        <v>144</v>
      </c>
      <c r="C45" s="156">
        <v>0</v>
      </c>
      <c r="D45" s="156">
        <v>0</v>
      </c>
      <c r="E45" s="319">
        <f t="shared" si="5"/>
        <v>0</v>
      </c>
      <c r="F45" s="319">
        <f t="shared" si="6"/>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47">
        <f t="shared" si="4"/>
        <v>0</v>
      </c>
      <c r="AC45" s="147">
        <f t="shared" si="8"/>
        <v>0</v>
      </c>
    </row>
    <row r="46" spans="1:29" x14ac:dyDescent="0.25">
      <c r="A46" s="58" t="s">
        <v>143</v>
      </c>
      <c r="B46" s="39" t="s">
        <v>142</v>
      </c>
      <c r="C46" s="156">
        <v>0</v>
      </c>
      <c r="D46" s="156">
        <v>0</v>
      </c>
      <c r="E46" s="319">
        <f t="shared" si="5"/>
        <v>0</v>
      </c>
      <c r="F46" s="319">
        <f t="shared" si="6"/>
        <v>0</v>
      </c>
      <c r="G46" s="157">
        <v>0</v>
      </c>
      <c r="H46" s="157">
        <v>0</v>
      </c>
      <c r="I46" s="157">
        <v>0</v>
      </c>
      <c r="J46" s="157">
        <v>0</v>
      </c>
      <c r="K46" s="157">
        <v>0</v>
      </c>
      <c r="L46" s="157">
        <v>0</v>
      </c>
      <c r="M46" s="157">
        <v>0</v>
      </c>
      <c r="N46" s="157">
        <v>0</v>
      </c>
      <c r="O46" s="157">
        <v>0</v>
      </c>
      <c r="P46" s="157">
        <v>0</v>
      </c>
      <c r="Q46" s="157">
        <v>0</v>
      </c>
      <c r="R46" s="157">
        <v>0</v>
      </c>
      <c r="S46" s="157">
        <v>0</v>
      </c>
      <c r="T46" s="157">
        <v>0</v>
      </c>
      <c r="U46" s="157">
        <v>0</v>
      </c>
      <c r="V46" s="157">
        <v>0</v>
      </c>
      <c r="W46" s="157">
        <v>0</v>
      </c>
      <c r="X46" s="157">
        <v>0</v>
      </c>
      <c r="Y46" s="157">
        <v>0</v>
      </c>
      <c r="Z46" s="157">
        <v>0</v>
      </c>
      <c r="AA46" s="157">
        <v>0</v>
      </c>
      <c r="AB46" s="147">
        <f t="shared" si="4"/>
        <v>0</v>
      </c>
      <c r="AC46" s="147">
        <f t="shared" si="8"/>
        <v>0</v>
      </c>
    </row>
    <row r="47" spans="1:29" ht="31.5" x14ac:dyDescent="0.25">
      <c r="A47" s="58" t="s">
        <v>141</v>
      </c>
      <c r="B47" s="39" t="s">
        <v>140</v>
      </c>
      <c r="C47" s="156">
        <f>C39</f>
        <v>35.64</v>
      </c>
      <c r="D47" s="156">
        <v>0</v>
      </c>
      <c r="E47" s="319">
        <f t="shared" si="5"/>
        <v>35.64</v>
      </c>
      <c r="F47" s="319">
        <f t="shared" si="6"/>
        <v>35.64</v>
      </c>
      <c r="G47" s="157">
        <v>0</v>
      </c>
      <c r="H47" s="157">
        <v>0</v>
      </c>
      <c r="I47" s="157">
        <v>0</v>
      </c>
      <c r="J47" s="157">
        <v>0</v>
      </c>
      <c r="K47" s="157">
        <v>0</v>
      </c>
      <c r="L47" s="157">
        <v>0</v>
      </c>
      <c r="M47" s="157">
        <v>0</v>
      </c>
      <c r="N47" s="157">
        <v>0</v>
      </c>
      <c r="O47" s="157">
        <v>0</v>
      </c>
      <c r="P47" s="157">
        <v>0</v>
      </c>
      <c r="Q47" s="157">
        <v>0</v>
      </c>
      <c r="R47" s="157">
        <v>0</v>
      </c>
      <c r="S47" s="157">
        <v>0</v>
      </c>
      <c r="T47" s="157">
        <f>T39</f>
        <v>35.64</v>
      </c>
      <c r="U47" s="157">
        <v>0</v>
      </c>
      <c r="V47" s="157">
        <v>0</v>
      </c>
      <c r="W47" s="157">
        <v>0</v>
      </c>
      <c r="X47" s="157">
        <v>0</v>
      </c>
      <c r="Y47" s="157">
        <v>0</v>
      </c>
      <c r="Z47" s="157">
        <v>0</v>
      </c>
      <c r="AA47" s="157">
        <v>0</v>
      </c>
      <c r="AB47" s="147">
        <f t="shared" si="4"/>
        <v>35.64</v>
      </c>
      <c r="AC47" s="147">
        <f t="shared" si="8"/>
        <v>0</v>
      </c>
    </row>
    <row r="48" spans="1:29" ht="31.5" x14ac:dyDescent="0.25">
      <c r="A48" s="58" t="s">
        <v>139</v>
      </c>
      <c r="B48" s="39" t="s">
        <v>138</v>
      </c>
      <c r="C48" s="156">
        <v>0</v>
      </c>
      <c r="D48" s="156">
        <v>0</v>
      </c>
      <c r="E48" s="319">
        <f t="shared" si="5"/>
        <v>0</v>
      </c>
      <c r="F48" s="319">
        <f t="shared" si="6"/>
        <v>0</v>
      </c>
      <c r="G48" s="157">
        <v>0</v>
      </c>
      <c r="H48" s="157">
        <v>0</v>
      </c>
      <c r="I48" s="157">
        <v>0</v>
      </c>
      <c r="J48" s="157">
        <v>0</v>
      </c>
      <c r="K48" s="157">
        <v>0</v>
      </c>
      <c r="L48" s="157">
        <v>0</v>
      </c>
      <c r="M48" s="157">
        <v>0</v>
      </c>
      <c r="N48" s="157">
        <v>0</v>
      </c>
      <c r="O48" s="157">
        <v>0</v>
      </c>
      <c r="P48" s="157">
        <v>0</v>
      </c>
      <c r="Q48" s="157">
        <v>0</v>
      </c>
      <c r="R48" s="157">
        <v>0</v>
      </c>
      <c r="S48" s="157">
        <v>0</v>
      </c>
      <c r="T48" s="157">
        <v>0</v>
      </c>
      <c r="U48" s="157">
        <v>0</v>
      </c>
      <c r="V48" s="157">
        <v>0</v>
      </c>
      <c r="W48" s="157">
        <v>0</v>
      </c>
      <c r="X48" s="157">
        <v>0</v>
      </c>
      <c r="Y48" s="157">
        <v>0</v>
      </c>
      <c r="Z48" s="157">
        <v>0</v>
      </c>
      <c r="AA48" s="157">
        <v>0</v>
      </c>
      <c r="AB48" s="147">
        <f t="shared" si="4"/>
        <v>0</v>
      </c>
      <c r="AC48" s="147">
        <f t="shared" si="8"/>
        <v>0</v>
      </c>
    </row>
    <row r="49" spans="1:29" x14ac:dyDescent="0.25">
      <c r="A49" s="58" t="s">
        <v>137</v>
      </c>
      <c r="B49" s="39" t="s">
        <v>136</v>
      </c>
      <c r="C49" s="156">
        <v>0</v>
      </c>
      <c r="D49" s="156">
        <v>0</v>
      </c>
      <c r="E49" s="319">
        <f t="shared" si="5"/>
        <v>0</v>
      </c>
      <c r="F49" s="319">
        <f t="shared" si="6"/>
        <v>0</v>
      </c>
      <c r="G49" s="157">
        <v>0</v>
      </c>
      <c r="H49" s="157">
        <v>0</v>
      </c>
      <c r="I49" s="157">
        <v>0</v>
      </c>
      <c r="J49" s="157">
        <v>0</v>
      </c>
      <c r="K49" s="157">
        <v>0</v>
      </c>
      <c r="L49" s="157">
        <v>0</v>
      </c>
      <c r="M49" s="157">
        <v>0</v>
      </c>
      <c r="N49" s="157">
        <v>0</v>
      </c>
      <c r="O49" s="157">
        <v>0</v>
      </c>
      <c r="P49" s="157">
        <v>0</v>
      </c>
      <c r="Q49" s="157">
        <v>0</v>
      </c>
      <c r="R49" s="157">
        <v>0</v>
      </c>
      <c r="S49" s="157">
        <v>0</v>
      </c>
      <c r="T49" s="157">
        <v>0</v>
      </c>
      <c r="U49" s="157">
        <v>0</v>
      </c>
      <c r="V49" s="157">
        <v>0</v>
      </c>
      <c r="W49" s="157">
        <v>0</v>
      </c>
      <c r="X49" s="157">
        <v>0</v>
      </c>
      <c r="Y49" s="157">
        <v>0</v>
      </c>
      <c r="Z49" s="157">
        <v>0</v>
      </c>
      <c r="AA49" s="157">
        <v>0</v>
      </c>
      <c r="AB49" s="147">
        <f t="shared" si="4"/>
        <v>0</v>
      </c>
      <c r="AC49" s="147">
        <f t="shared" si="8"/>
        <v>0</v>
      </c>
    </row>
    <row r="50" spans="1:29" ht="18.75" x14ac:dyDescent="0.25">
      <c r="A50" s="58" t="s">
        <v>135</v>
      </c>
      <c r="B50" s="57" t="s">
        <v>567</v>
      </c>
      <c r="C50" s="159">
        <v>2</v>
      </c>
      <c r="D50" s="159">
        <v>0</v>
      </c>
      <c r="E50" s="319">
        <f t="shared" si="5"/>
        <v>2</v>
      </c>
      <c r="F50" s="319">
        <f t="shared" si="6"/>
        <v>2</v>
      </c>
      <c r="G50" s="158">
        <v>0</v>
      </c>
      <c r="H50" s="158">
        <v>0</v>
      </c>
      <c r="I50" s="158">
        <v>0</v>
      </c>
      <c r="J50" s="158">
        <v>0</v>
      </c>
      <c r="K50" s="158">
        <v>0</v>
      </c>
      <c r="L50" s="158">
        <v>0</v>
      </c>
      <c r="M50" s="158">
        <v>0</v>
      </c>
      <c r="N50" s="158">
        <v>0</v>
      </c>
      <c r="O50" s="158">
        <v>0</v>
      </c>
      <c r="P50" s="158">
        <v>0</v>
      </c>
      <c r="Q50" s="158">
        <v>0</v>
      </c>
      <c r="R50" s="158">
        <v>0</v>
      </c>
      <c r="S50" s="158">
        <v>0</v>
      </c>
      <c r="T50" s="158">
        <v>2</v>
      </c>
      <c r="U50" s="158">
        <v>0</v>
      </c>
      <c r="V50" s="158">
        <v>0</v>
      </c>
      <c r="W50" s="158">
        <v>0</v>
      </c>
      <c r="X50" s="158">
        <v>0</v>
      </c>
      <c r="Y50" s="158">
        <v>0</v>
      </c>
      <c r="Z50" s="158">
        <v>0</v>
      </c>
      <c r="AA50" s="158">
        <v>0</v>
      </c>
      <c r="AB50" s="147">
        <f t="shared" si="4"/>
        <v>2</v>
      </c>
      <c r="AC50" s="147">
        <f t="shared" si="8"/>
        <v>0</v>
      </c>
    </row>
    <row r="51" spans="1:29" s="146" customFormat="1" ht="35.25" customHeight="1" x14ac:dyDescent="0.25">
      <c r="A51" s="61" t="s">
        <v>57</v>
      </c>
      <c r="B51" s="60" t="s">
        <v>134</v>
      </c>
      <c r="C51" s="156">
        <v>0</v>
      </c>
      <c r="D51" s="156">
        <v>0</v>
      </c>
      <c r="E51" s="319">
        <f t="shared" si="5"/>
        <v>0</v>
      </c>
      <c r="F51" s="319">
        <f t="shared" si="6"/>
        <v>0</v>
      </c>
      <c r="G51" s="156">
        <v>0</v>
      </c>
      <c r="H51" s="156">
        <v>0</v>
      </c>
      <c r="I51" s="156">
        <v>0</v>
      </c>
      <c r="J51" s="156">
        <v>0</v>
      </c>
      <c r="K51" s="156">
        <v>0</v>
      </c>
      <c r="L51" s="156">
        <v>0</v>
      </c>
      <c r="M51" s="156">
        <v>0</v>
      </c>
      <c r="N51" s="156">
        <v>0</v>
      </c>
      <c r="O51" s="156">
        <v>0</v>
      </c>
      <c r="P51" s="156">
        <v>0</v>
      </c>
      <c r="Q51" s="156">
        <v>0</v>
      </c>
      <c r="R51" s="156">
        <v>0</v>
      </c>
      <c r="S51" s="156">
        <v>0</v>
      </c>
      <c r="T51" s="156">
        <v>0</v>
      </c>
      <c r="U51" s="156">
        <v>0</v>
      </c>
      <c r="V51" s="156">
        <v>0</v>
      </c>
      <c r="W51" s="156">
        <v>0</v>
      </c>
      <c r="X51" s="156">
        <v>0</v>
      </c>
      <c r="Y51" s="156">
        <v>0</v>
      </c>
      <c r="Z51" s="156">
        <v>0</v>
      </c>
      <c r="AA51" s="156">
        <v>0</v>
      </c>
      <c r="AB51" s="147">
        <f t="shared" si="4"/>
        <v>0</v>
      </c>
      <c r="AC51" s="147">
        <f t="shared" si="8"/>
        <v>0</v>
      </c>
    </row>
    <row r="52" spans="1:29" x14ac:dyDescent="0.25">
      <c r="A52" s="58" t="s">
        <v>133</v>
      </c>
      <c r="B52" s="39" t="s">
        <v>132</v>
      </c>
      <c r="C52" s="156">
        <f>C30</f>
        <v>520.27442396610172</v>
      </c>
      <c r="D52" s="156">
        <v>0</v>
      </c>
      <c r="E52" s="319">
        <f t="shared" si="5"/>
        <v>520.27442396610172</v>
      </c>
      <c r="F52" s="319">
        <f t="shared" si="6"/>
        <v>520.27442396610172</v>
      </c>
      <c r="G52" s="157">
        <v>0</v>
      </c>
      <c r="H52" s="157">
        <v>0</v>
      </c>
      <c r="I52" s="157">
        <v>0</v>
      </c>
      <c r="J52" s="157">
        <v>0</v>
      </c>
      <c r="K52" s="157">
        <v>0</v>
      </c>
      <c r="L52" s="157">
        <v>0</v>
      </c>
      <c r="M52" s="157">
        <v>0</v>
      </c>
      <c r="N52" s="157">
        <v>0</v>
      </c>
      <c r="O52" s="157">
        <v>0</v>
      </c>
      <c r="P52" s="157">
        <v>0</v>
      </c>
      <c r="Q52" s="157">
        <v>0</v>
      </c>
      <c r="R52" s="157">
        <v>0</v>
      </c>
      <c r="S52" s="157">
        <v>0</v>
      </c>
      <c r="T52" s="157">
        <f>C30</f>
        <v>520.27442396610172</v>
      </c>
      <c r="U52" s="157">
        <v>0</v>
      </c>
      <c r="V52" s="157">
        <v>0</v>
      </c>
      <c r="W52" s="157">
        <v>0</v>
      </c>
      <c r="X52" s="157">
        <v>0</v>
      </c>
      <c r="Y52" s="157">
        <v>0</v>
      </c>
      <c r="Z52" s="157">
        <v>0</v>
      </c>
      <c r="AA52" s="157">
        <v>0</v>
      </c>
      <c r="AB52" s="147">
        <f t="shared" si="4"/>
        <v>520.27442396610172</v>
      </c>
      <c r="AC52" s="147">
        <f t="shared" si="8"/>
        <v>0</v>
      </c>
    </row>
    <row r="53" spans="1:29" x14ac:dyDescent="0.25">
      <c r="A53" s="58" t="s">
        <v>131</v>
      </c>
      <c r="B53" s="39" t="s">
        <v>125</v>
      </c>
      <c r="C53" s="156">
        <v>0</v>
      </c>
      <c r="D53" s="156">
        <v>0</v>
      </c>
      <c r="E53" s="319">
        <f t="shared" si="5"/>
        <v>0</v>
      </c>
      <c r="F53" s="319">
        <f t="shared" si="6"/>
        <v>0</v>
      </c>
      <c r="G53" s="157">
        <v>0</v>
      </c>
      <c r="H53" s="157">
        <v>0</v>
      </c>
      <c r="I53" s="157">
        <v>0</v>
      </c>
      <c r="J53" s="157">
        <v>0</v>
      </c>
      <c r="K53" s="157">
        <v>0</v>
      </c>
      <c r="L53" s="157">
        <v>0</v>
      </c>
      <c r="M53" s="157">
        <v>0</v>
      </c>
      <c r="N53" s="157">
        <v>0</v>
      </c>
      <c r="O53" s="157">
        <v>0</v>
      </c>
      <c r="P53" s="157">
        <v>0</v>
      </c>
      <c r="Q53" s="157">
        <v>0</v>
      </c>
      <c r="R53" s="157">
        <v>0</v>
      </c>
      <c r="S53" s="157">
        <v>0</v>
      </c>
      <c r="T53" s="157">
        <v>0</v>
      </c>
      <c r="U53" s="157">
        <v>0</v>
      </c>
      <c r="V53" s="157">
        <v>0</v>
      </c>
      <c r="W53" s="157">
        <v>0</v>
      </c>
      <c r="X53" s="157">
        <v>0</v>
      </c>
      <c r="Y53" s="157">
        <v>0</v>
      </c>
      <c r="Z53" s="157">
        <v>0</v>
      </c>
      <c r="AA53" s="157">
        <v>0</v>
      </c>
      <c r="AB53" s="147">
        <f t="shared" si="4"/>
        <v>0</v>
      </c>
      <c r="AC53" s="147">
        <f t="shared" si="8"/>
        <v>0</v>
      </c>
    </row>
    <row r="54" spans="1:29" x14ac:dyDescent="0.25">
      <c r="A54" s="58" t="s">
        <v>130</v>
      </c>
      <c r="B54" s="57" t="s">
        <v>124</v>
      </c>
      <c r="C54" s="159">
        <v>0</v>
      </c>
      <c r="D54" s="159">
        <v>0</v>
      </c>
      <c r="E54" s="319">
        <f t="shared" si="5"/>
        <v>0</v>
      </c>
      <c r="F54" s="319">
        <f t="shared" si="6"/>
        <v>0</v>
      </c>
      <c r="G54" s="158">
        <v>0</v>
      </c>
      <c r="H54" s="158">
        <v>0</v>
      </c>
      <c r="I54" s="158">
        <v>0</v>
      </c>
      <c r="J54" s="158">
        <v>0</v>
      </c>
      <c r="K54" s="158">
        <v>0</v>
      </c>
      <c r="L54" s="158">
        <v>0</v>
      </c>
      <c r="M54" s="158">
        <v>0</v>
      </c>
      <c r="N54" s="158">
        <v>0</v>
      </c>
      <c r="O54" s="158">
        <v>0</v>
      </c>
      <c r="P54" s="158">
        <v>0</v>
      </c>
      <c r="Q54" s="158">
        <v>0</v>
      </c>
      <c r="R54" s="158">
        <v>0</v>
      </c>
      <c r="S54" s="158">
        <v>0</v>
      </c>
      <c r="T54" s="158">
        <v>0</v>
      </c>
      <c r="U54" s="158">
        <v>0</v>
      </c>
      <c r="V54" s="158">
        <v>0</v>
      </c>
      <c r="W54" s="158">
        <v>0</v>
      </c>
      <c r="X54" s="158">
        <v>0</v>
      </c>
      <c r="Y54" s="158">
        <v>0</v>
      </c>
      <c r="Z54" s="158">
        <v>0</v>
      </c>
      <c r="AA54" s="158">
        <v>0</v>
      </c>
      <c r="AB54" s="147">
        <f t="shared" si="4"/>
        <v>0</v>
      </c>
      <c r="AC54" s="147">
        <f t="shared" si="8"/>
        <v>0</v>
      </c>
    </row>
    <row r="55" spans="1:29" x14ac:dyDescent="0.25">
      <c r="A55" s="58" t="s">
        <v>129</v>
      </c>
      <c r="B55" s="57" t="s">
        <v>123</v>
      </c>
      <c r="C55" s="159">
        <v>0</v>
      </c>
      <c r="D55" s="159">
        <v>0</v>
      </c>
      <c r="E55" s="319">
        <f t="shared" si="5"/>
        <v>0</v>
      </c>
      <c r="F55" s="319">
        <f t="shared" si="6"/>
        <v>0</v>
      </c>
      <c r="G55" s="158">
        <v>0</v>
      </c>
      <c r="H55" s="158">
        <v>0</v>
      </c>
      <c r="I55" s="158">
        <v>0</v>
      </c>
      <c r="J55" s="158">
        <v>0</v>
      </c>
      <c r="K55" s="158">
        <v>0</v>
      </c>
      <c r="L55" s="158">
        <v>0</v>
      </c>
      <c r="M55" s="158">
        <v>0</v>
      </c>
      <c r="N55" s="158">
        <v>0</v>
      </c>
      <c r="O55" s="158">
        <v>0</v>
      </c>
      <c r="P55" s="158">
        <v>0</v>
      </c>
      <c r="Q55" s="158">
        <v>0</v>
      </c>
      <c r="R55" s="158">
        <v>0</v>
      </c>
      <c r="S55" s="158">
        <v>0</v>
      </c>
      <c r="T55" s="158">
        <v>0</v>
      </c>
      <c r="U55" s="158">
        <v>0</v>
      </c>
      <c r="V55" s="158">
        <v>0</v>
      </c>
      <c r="W55" s="158">
        <v>0</v>
      </c>
      <c r="X55" s="158">
        <v>0</v>
      </c>
      <c r="Y55" s="158">
        <v>0</v>
      </c>
      <c r="Z55" s="158">
        <v>0</v>
      </c>
      <c r="AA55" s="158">
        <v>0</v>
      </c>
      <c r="AB55" s="147">
        <f t="shared" si="4"/>
        <v>0</v>
      </c>
      <c r="AC55" s="147">
        <f t="shared" si="8"/>
        <v>0</v>
      </c>
    </row>
    <row r="56" spans="1:29" x14ac:dyDescent="0.25">
      <c r="A56" s="58" t="s">
        <v>128</v>
      </c>
      <c r="B56" s="57" t="s">
        <v>122</v>
      </c>
      <c r="C56" s="159">
        <f>C47</f>
        <v>35.64</v>
      </c>
      <c r="D56" s="159">
        <v>0</v>
      </c>
      <c r="E56" s="319">
        <f t="shared" si="5"/>
        <v>35.64</v>
      </c>
      <c r="F56" s="319">
        <f t="shared" si="6"/>
        <v>35.64</v>
      </c>
      <c r="G56" s="158">
        <v>0</v>
      </c>
      <c r="H56" s="158">
        <v>0</v>
      </c>
      <c r="I56" s="158">
        <v>0</v>
      </c>
      <c r="J56" s="158">
        <v>0</v>
      </c>
      <c r="K56" s="158">
        <v>0</v>
      </c>
      <c r="L56" s="158">
        <v>0</v>
      </c>
      <c r="M56" s="158">
        <v>0</v>
      </c>
      <c r="N56" s="158">
        <v>0</v>
      </c>
      <c r="O56" s="158">
        <v>0</v>
      </c>
      <c r="P56" s="158">
        <v>0</v>
      </c>
      <c r="Q56" s="158">
        <v>0</v>
      </c>
      <c r="R56" s="158">
        <v>0</v>
      </c>
      <c r="S56" s="158">
        <v>0</v>
      </c>
      <c r="T56" s="158">
        <f>T47</f>
        <v>35.64</v>
      </c>
      <c r="U56" s="158">
        <v>0</v>
      </c>
      <c r="V56" s="158">
        <v>0</v>
      </c>
      <c r="W56" s="158">
        <v>0</v>
      </c>
      <c r="X56" s="158">
        <v>0</v>
      </c>
      <c r="Y56" s="158">
        <v>0</v>
      </c>
      <c r="Z56" s="158">
        <v>0</v>
      </c>
      <c r="AA56" s="158">
        <v>0</v>
      </c>
      <c r="AB56" s="147">
        <f t="shared" si="4"/>
        <v>35.64</v>
      </c>
      <c r="AC56" s="147">
        <f t="shared" si="8"/>
        <v>0</v>
      </c>
    </row>
    <row r="57" spans="1:29" ht="18.75" x14ac:dyDescent="0.25">
      <c r="A57" s="58" t="s">
        <v>127</v>
      </c>
      <c r="B57" s="57" t="s">
        <v>567</v>
      </c>
      <c r="C57" s="159">
        <v>2</v>
      </c>
      <c r="D57" s="159">
        <v>0</v>
      </c>
      <c r="E57" s="319">
        <f t="shared" si="5"/>
        <v>2</v>
      </c>
      <c r="F57" s="319">
        <f t="shared" si="6"/>
        <v>2</v>
      </c>
      <c r="G57" s="158">
        <v>0</v>
      </c>
      <c r="H57" s="158">
        <v>0</v>
      </c>
      <c r="I57" s="158">
        <v>0</v>
      </c>
      <c r="J57" s="158">
        <v>0</v>
      </c>
      <c r="K57" s="158">
        <v>0</v>
      </c>
      <c r="L57" s="158">
        <v>0</v>
      </c>
      <c r="M57" s="158">
        <v>0</v>
      </c>
      <c r="N57" s="158">
        <v>0</v>
      </c>
      <c r="O57" s="158">
        <v>0</v>
      </c>
      <c r="P57" s="158">
        <v>0</v>
      </c>
      <c r="Q57" s="158">
        <v>0</v>
      </c>
      <c r="R57" s="158">
        <v>0</v>
      </c>
      <c r="S57" s="158">
        <v>0</v>
      </c>
      <c r="T57" s="158">
        <v>2</v>
      </c>
      <c r="U57" s="158">
        <v>0</v>
      </c>
      <c r="V57" s="158">
        <v>0</v>
      </c>
      <c r="W57" s="158">
        <v>0</v>
      </c>
      <c r="X57" s="158">
        <v>0</v>
      </c>
      <c r="Y57" s="158">
        <v>0</v>
      </c>
      <c r="Z57" s="158">
        <v>0</v>
      </c>
      <c r="AA57" s="158">
        <v>0</v>
      </c>
      <c r="AB57" s="147">
        <f t="shared" si="4"/>
        <v>2</v>
      </c>
      <c r="AC57" s="147">
        <f t="shared" si="8"/>
        <v>0</v>
      </c>
    </row>
    <row r="58" spans="1:29" s="146" customFormat="1" ht="36.75" customHeight="1" x14ac:dyDescent="0.25">
      <c r="A58" s="61" t="s">
        <v>56</v>
      </c>
      <c r="B58" s="69" t="s">
        <v>201</v>
      </c>
      <c r="C58" s="159">
        <v>0</v>
      </c>
      <c r="D58" s="159">
        <v>0</v>
      </c>
      <c r="E58" s="319">
        <f t="shared" si="5"/>
        <v>0</v>
      </c>
      <c r="F58" s="319">
        <f t="shared" si="6"/>
        <v>0</v>
      </c>
      <c r="G58" s="159">
        <v>0</v>
      </c>
      <c r="H58" s="159">
        <v>0</v>
      </c>
      <c r="I58" s="159">
        <v>0</v>
      </c>
      <c r="J58" s="159">
        <v>0</v>
      </c>
      <c r="K58" s="159">
        <v>0</v>
      </c>
      <c r="L58" s="159">
        <v>0</v>
      </c>
      <c r="M58" s="159">
        <v>0</v>
      </c>
      <c r="N58" s="159">
        <v>0</v>
      </c>
      <c r="O58" s="159">
        <v>0</v>
      </c>
      <c r="P58" s="159">
        <v>0</v>
      </c>
      <c r="Q58" s="159">
        <v>0</v>
      </c>
      <c r="R58" s="159">
        <v>0</v>
      </c>
      <c r="S58" s="159">
        <v>0</v>
      </c>
      <c r="T58" s="159">
        <v>0</v>
      </c>
      <c r="U58" s="159">
        <v>0</v>
      </c>
      <c r="V58" s="159">
        <v>0</v>
      </c>
      <c r="W58" s="159">
        <v>0</v>
      </c>
      <c r="X58" s="159">
        <v>0</v>
      </c>
      <c r="Y58" s="159">
        <v>0</v>
      </c>
      <c r="Z58" s="159">
        <v>0</v>
      </c>
      <c r="AA58" s="159">
        <v>0</v>
      </c>
      <c r="AB58" s="147">
        <f t="shared" si="4"/>
        <v>0</v>
      </c>
      <c r="AC58" s="147">
        <f t="shared" si="8"/>
        <v>0</v>
      </c>
    </row>
    <row r="59" spans="1:29" x14ac:dyDescent="0.25">
      <c r="A59" s="61" t="s">
        <v>54</v>
      </c>
      <c r="B59" s="60" t="s">
        <v>126</v>
      </c>
      <c r="C59" s="156">
        <v>0</v>
      </c>
      <c r="D59" s="156">
        <v>0</v>
      </c>
      <c r="E59" s="319">
        <f t="shared" si="5"/>
        <v>0</v>
      </c>
      <c r="F59" s="319">
        <f t="shared" si="6"/>
        <v>0</v>
      </c>
      <c r="G59" s="157">
        <v>0</v>
      </c>
      <c r="H59" s="157">
        <v>0</v>
      </c>
      <c r="I59" s="157">
        <v>0</v>
      </c>
      <c r="J59" s="157">
        <v>0</v>
      </c>
      <c r="K59" s="157">
        <v>0</v>
      </c>
      <c r="L59" s="157">
        <v>0</v>
      </c>
      <c r="M59" s="157">
        <v>0</v>
      </c>
      <c r="N59" s="157">
        <v>0</v>
      </c>
      <c r="O59" s="157">
        <v>0</v>
      </c>
      <c r="P59" s="157">
        <v>0</v>
      </c>
      <c r="Q59" s="157">
        <v>0</v>
      </c>
      <c r="R59" s="157">
        <v>0</v>
      </c>
      <c r="S59" s="157">
        <v>0</v>
      </c>
      <c r="T59" s="157">
        <v>0</v>
      </c>
      <c r="U59" s="157">
        <v>0</v>
      </c>
      <c r="V59" s="157">
        <v>0</v>
      </c>
      <c r="W59" s="157">
        <v>0</v>
      </c>
      <c r="X59" s="157">
        <v>0</v>
      </c>
      <c r="Y59" s="157">
        <v>0</v>
      </c>
      <c r="Z59" s="157">
        <v>0</v>
      </c>
      <c r="AA59" s="157">
        <v>0</v>
      </c>
      <c r="AB59" s="147">
        <f t="shared" si="4"/>
        <v>0</v>
      </c>
      <c r="AC59" s="147">
        <f t="shared" si="8"/>
        <v>0</v>
      </c>
    </row>
    <row r="60" spans="1:29" x14ac:dyDescent="0.25">
      <c r="A60" s="58" t="s">
        <v>195</v>
      </c>
      <c r="B60" s="59" t="s">
        <v>146</v>
      </c>
      <c r="C60" s="305">
        <v>0</v>
      </c>
      <c r="D60" s="305">
        <v>0</v>
      </c>
      <c r="E60" s="319">
        <f t="shared" si="5"/>
        <v>0</v>
      </c>
      <c r="F60" s="319">
        <f t="shared" si="6"/>
        <v>0</v>
      </c>
      <c r="G60" s="290">
        <v>0</v>
      </c>
      <c r="H60" s="290">
        <v>0</v>
      </c>
      <c r="I60" s="290">
        <v>0</v>
      </c>
      <c r="J60" s="290">
        <v>0</v>
      </c>
      <c r="K60" s="290">
        <v>0</v>
      </c>
      <c r="L60" s="290">
        <v>0</v>
      </c>
      <c r="M60" s="290">
        <v>0</v>
      </c>
      <c r="N60" s="290">
        <v>0</v>
      </c>
      <c r="O60" s="290">
        <v>0</v>
      </c>
      <c r="P60" s="290">
        <v>0</v>
      </c>
      <c r="Q60" s="290">
        <v>0</v>
      </c>
      <c r="R60" s="290">
        <v>0</v>
      </c>
      <c r="S60" s="290">
        <v>0</v>
      </c>
      <c r="T60" s="290">
        <v>0</v>
      </c>
      <c r="U60" s="290">
        <v>0</v>
      </c>
      <c r="V60" s="290">
        <v>0</v>
      </c>
      <c r="W60" s="290">
        <v>0</v>
      </c>
      <c r="X60" s="290">
        <v>0</v>
      </c>
      <c r="Y60" s="290">
        <v>0</v>
      </c>
      <c r="Z60" s="290">
        <v>0</v>
      </c>
      <c r="AA60" s="290">
        <v>0</v>
      </c>
      <c r="AB60" s="147">
        <f t="shared" si="4"/>
        <v>0</v>
      </c>
      <c r="AC60" s="147">
        <f t="shared" si="8"/>
        <v>0</v>
      </c>
    </row>
    <row r="61" spans="1:29" x14ac:dyDescent="0.25">
      <c r="A61" s="58" t="s">
        <v>196</v>
      </c>
      <c r="B61" s="59" t="s">
        <v>144</v>
      </c>
      <c r="C61" s="305">
        <v>0</v>
      </c>
      <c r="D61" s="305">
        <v>0</v>
      </c>
      <c r="E61" s="319">
        <f t="shared" si="5"/>
        <v>0</v>
      </c>
      <c r="F61" s="319">
        <f t="shared" si="6"/>
        <v>0</v>
      </c>
      <c r="G61" s="290">
        <v>0</v>
      </c>
      <c r="H61" s="290">
        <v>0</v>
      </c>
      <c r="I61" s="290">
        <v>0</v>
      </c>
      <c r="J61" s="290">
        <v>0</v>
      </c>
      <c r="K61" s="290">
        <v>0</v>
      </c>
      <c r="L61" s="290">
        <v>0</v>
      </c>
      <c r="M61" s="290">
        <v>0</v>
      </c>
      <c r="N61" s="290">
        <v>0</v>
      </c>
      <c r="O61" s="290">
        <v>0</v>
      </c>
      <c r="P61" s="290">
        <v>0</v>
      </c>
      <c r="Q61" s="290">
        <v>0</v>
      </c>
      <c r="R61" s="290">
        <v>0</v>
      </c>
      <c r="S61" s="290">
        <v>0</v>
      </c>
      <c r="T61" s="290">
        <v>0</v>
      </c>
      <c r="U61" s="290">
        <v>0</v>
      </c>
      <c r="V61" s="290">
        <v>0</v>
      </c>
      <c r="W61" s="290">
        <v>0</v>
      </c>
      <c r="X61" s="290">
        <v>0</v>
      </c>
      <c r="Y61" s="290">
        <v>0</v>
      </c>
      <c r="Z61" s="290">
        <v>0</v>
      </c>
      <c r="AA61" s="290">
        <v>0</v>
      </c>
      <c r="AB61" s="147">
        <f t="shared" si="4"/>
        <v>0</v>
      </c>
      <c r="AC61" s="147">
        <f t="shared" si="8"/>
        <v>0</v>
      </c>
    </row>
    <row r="62" spans="1:29" x14ac:dyDescent="0.25">
      <c r="A62" s="58" t="s">
        <v>197</v>
      </c>
      <c r="B62" s="59" t="s">
        <v>142</v>
      </c>
      <c r="C62" s="305">
        <v>0</v>
      </c>
      <c r="D62" s="305">
        <v>0</v>
      </c>
      <c r="E62" s="319">
        <f t="shared" si="5"/>
        <v>0</v>
      </c>
      <c r="F62" s="319">
        <f t="shared" si="6"/>
        <v>0</v>
      </c>
      <c r="G62" s="290">
        <v>0</v>
      </c>
      <c r="H62" s="290">
        <v>0</v>
      </c>
      <c r="I62" s="290">
        <v>0</v>
      </c>
      <c r="J62" s="290">
        <v>0</v>
      </c>
      <c r="K62" s="290">
        <v>0</v>
      </c>
      <c r="L62" s="290">
        <v>0</v>
      </c>
      <c r="M62" s="290">
        <v>0</v>
      </c>
      <c r="N62" s="290">
        <v>0</v>
      </c>
      <c r="O62" s="290">
        <v>0</v>
      </c>
      <c r="P62" s="290">
        <v>0</v>
      </c>
      <c r="Q62" s="290">
        <v>0</v>
      </c>
      <c r="R62" s="290">
        <v>0</v>
      </c>
      <c r="S62" s="290">
        <v>0</v>
      </c>
      <c r="T62" s="290">
        <v>0</v>
      </c>
      <c r="U62" s="290">
        <v>0</v>
      </c>
      <c r="V62" s="290">
        <v>0</v>
      </c>
      <c r="W62" s="290">
        <v>0</v>
      </c>
      <c r="X62" s="290">
        <v>0</v>
      </c>
      <c r="Y62" s="290">
        <v>0</v>
      </c>
      <c r="Z62" s="290">
        <v>0</v>
      </c>
      <c r="AA62" s="290">
        <v>0</v>
      </c>
      <c r="AB62" s="147">
        <f t="shared" si="4"/>
        <v>0</v>
      </c>
      <c r="AC62" s="147">
        <f t="shared" si="8"/>
        <v>0</v>
      </c>
    </row>
    <row r="63" spans="1:29" x14ac:dyDescent="0.25">
      <c r="A63" s="58" t="s">
        <v>198</v>
      </c>
      <c r="B63" s="59" t="s">
        <v>200</v>
      </c>
      <c r="C63" s="305">
        <f>C56</f>
        <v>35.64</v>
      </c>
      <c r="D63" s="305">
        <v>0</v>
      </c>
      <c r="E63" s="319">
        <f t="shared" si="5"/>
        <v>35.64</v>
      </c>
      <c r="F63" s="319">
        <f t="shared" si="6"/>
        <v>35.64</v>
      </c>
      <c r="G63" s="290">
        <v>0</v>
      </c>
      <c r="H63" s="290">
        <v>0</v>
      </c>
      <c r="I63" s="290">
        <v>0</v>
      </c>
      <c r="J63" s="290">
        <v>0</v>
      </c>
      <c r="K63" s="290">
        <v>0</v>
      </c>
      <c r="L63" s="290">
        <v>0</v>
      </c>
      <c r="M63" s="290">
        <v>0</v>
      </c>
      <c r="N63" s="290">
        <v>0</v>
      </c>
      <c r="O63" s="290">
        <v>0</v>
      </c>
      <c r="P63" s="290">
        <v>0</v>
      </c>
      <c r="Q63" s="290">
        <v>0</v>
      </c>
      <c r="R63" s="290">
        <v>0</v>
      </c>
      <c r="S63" s="290">
        <v>0</v>
      </c>
      <c r="T63" s="290">
        <f>T56</f>
        <v>35.64</v>
      </c>
      <c r="U63" s="290">
        <v>0</v>
      </c>
      <c r="V63" s="290">
        <v>0</v>
      </c>
      <c r="W63" s="290">
        <v>0</v>
      </c>
      <c r="X63" s="290">
        <v>0</v>
      </c>
      <c r="Y63" s="290">
        <v>0</v>
      </c>
      <c r="Z63" s="290">
        <v>0</v>
      </c>
      <c r="AA63" s="290">
        <v>0</v>
      </c>
      <c r="AB63" s="147">
        <f t="shared" si="4"/>
        <v>35.64</v>
      </c>
      <c r="AC63" s="147">
        <f t="shared" si="8"/>
        <v>0</v>
      </c>
    </row>
    <row r="64" spans="1:29" ht="18.75" x14ac:dyDescent="0.25">
      <c r="A64" s="58" t="s">
        <v>199</v>
      </c>
      <c r="B64" s="57" t="s">
        <v>567</v>
      </c>
      <c r="C64" s="159">
        <v>0</v>
      </c>
      <c r="D64" s="159">
        <v>0</v>
      </c>
      <c r="E64" s="319">
        <f t="shared" si="5"/>
        <v>0</v>
      </c>
      <c r="F64" s="319">
        <f t="shared" si="6"/>
        <v>0</v>
      </c>
      <c r="G64" s="158">
        <v>0</v>
      </c>
      <c r="H64" s="158">
        <v>0</v>
      </c>
      <c r="I64" s="158">
        <v>0</v>
      </c>
      <c r="J64" s="158">
        <v>0</v>
      </c>
      <c r="K64" s="158">
        <v>0</v>
      </c>
      <c r="L64" s="158">
        <v>0</v>
      </c>
      <c r="M64" s="158">
        <v>0</v>
      </c>
      <c r="N64" s="158">
        <v>0</v>
      </c>
      <c r="O64" s="158">
        <v>0</v>
      </c>
      <c r="P64" s="158">
        <v>0</v>
      </c>
      <c r="Q64" s="158">
        <v>0</v>
      </c>
      <c r="R64" s="158">
        <v>0</v>
      </c>
      <c r="S64" s="158">
        <v>0</v>
      </c>
      <c r="T64" s="158">
        <v>0</v>
      </c>
      <c r="U64" s="158">
        <v>0</v>
      </c>
      <c r="V64" s="158">
        <v>0</v>
      </c>
      <c r="W64" s="158">
        <v>0</v>
      </c>
      <c r="X64" s="158">
        <v>0</v>
      </c>
      <c r="Y64" s="158">
        <v>0</v>
      </c>
      <c r="Z64" s="158">
        <v>0</v>
      </c>
      <c r="AA64" s="158">
        <v>0</v>
      </c>
      <c r="AB64" s="147">
        <f t="shared" si="4"/>
        <v>0</v>
      </c>
      <c r="AC64" s="147">
        <f t="shared" si="8"/>
        <v>0</v>
      </c>
    </row>
    <row r="65" spans="1:28" x14ac:dyDescent="0.25">
      <c r="A65" s="54"/>
      <c r="B65" s="55"/>
      <c r="C65" s="55"/>
      <c r="D65" s="55"/>
      <c r="E65" s="55"/>
      <c r="F65" s="55"/>
      <c r="G65" s="55"/>
      <c r="H65" s="55"/>
      <c r="I65" s="55"/>
      <c r="J65" s="55"/>
      <c r="K65" s="55"/>
      <c r="L65" s="54"/>
      <c r="M65" s="54"/>
      <c r="N65" s="45"/>
      <c r="O65" s="45"/>
      <c r="P65" s="45"/>
      <c r="Q65" s="45"/>
      <c r="R65" s="45"/>
      <c r="S65" s="45"/>
      <c r="T65" s="45"/>
      <c r="U65" s="45"/>
      <c r="V65" s="45"/>
      <c r="W65" s="45"/>
      <c r="X65" s="45"/>
      <c r="Y65" s="45"/>
      <c r="Z65" s="45"/>
      <c r="AA65" s="45"/>
      <c r="AB65" s="45"/>
    </row>
    <row r="66" spans="1:28" ht="54" customHeight="1" x14ac:dyDescent="0.25">
      <c r="A66" s="45"/>
      <c r="B66" s="443"/>
      <c r="C66" s="443"/>
      <c r="D66" s="443"/>
      <c r="E66" s="443"/>
      <c r="F66" s="443"/>
      <c r="G66" s="443"/>
      <c r="H66" s="443"/>
      <c r="I66" s="443"/>
      <c r="J66" s="49"/>
      <c r="K66" s="49"/>
      <c r="L66" s="53"/>
      <c r="M66" s="53"/>
      <c r="N66" s="53"/>
      <c r="O66" s="53"/>
      <c r="P66" s="53"/>
      <c r="Q66" s="53"/>
      <c r="R66" s="53"/>
      <c r="S66" s="53"/>
      <c r="T66" s="53"/>
      <c r="U66" s="53"/>
      <c r="V66" s="53"/>
      <c r="W66" s="53"/>
      <c r="X66" s="53"/>
      <c r="Y66" s="53"/>
      <c r="Z66" s="53"/>
      <c r="AA66" s="53"/>
      <c r="AB66" s="53"/>
    </row>
    <row r="67" spans="1:28" x14ac:dyDescent="0.25">
      <c r="A67" s="45"/>
      <c r="B67" s="45"/>
      <c r="C67" s="45"/>
      <c r="D67" s="45"/>
      <c r="E67" s="45"/>
      <c r="F67" s="45"/>
      <c r="L67" s="45"/>
      <c r="M67" s="45"/>
      <c r="N67" s="45"/>
      <c r="O67" s="45"/>
      <c r="P67" s="45"/>
      <c r="Q67" s="45"/>
      <c r="R67" s="45"/>
      <c r="S67" s="45"/>
      <c r="T67" s="45"/>
      <c r="U67" s="45"/>
      <c r="V67" s="45"/>
      <c r="W67" s="45"/>
      <c r="X67" s="45"/>
      <c r="Y67" s="45"/>
      <c r="Z67" s="45"/>
      <c r="AA67" s="45"/>
      <c r="AB67" s="45"/>
    </row>
    <row r="68" spans="1:28" ht="50.25" customHeight="1" x14ac:dyDescent="0.25">
      <c r="A68" s="45"/>
      <c r="B68" s="444"/>
      <c r="C68" s="444"/>
      <c r="D68" s="444"/>
      <c r="E68" s="444"/>
      <c r="F68" s="444"/>
      <c r="G68" s="444"/>
      <c r="H68" s="444"/>
      <c r="I68" s="444"/>
      <c r="J68" s="50"/>
      <c r="K68" s="50"/>
      <c r="L68" s="45"/>
      <c r="M68" s="45"/>
      <c r="N68" s="45"/>
      <c r="O68" s="45"/>
      <c r="P68" s="45"/>
      <c r="Q68" s="45"/>
      <c r="R68" s="45"/>
      <c r="S68" s="45"/>
      <c r="T68" s="45"/>
      <c r="U68" s="45"/>
      <c r="V68" s="45"/>
      <c r="W68" s="45"/>
      <c r="X68" s="45"/>
      <c r="Y68" s="45"/>
      <c r="Z68" s="45"/>
      <c r="AA68" s="45"/>
      <c r="AB68" s="45"/>
    </row>
    <row r="69" spans="1:28" x14ac:dyDescent="0.25">
      <c r="A69" s="45"/>
      <c r="B69" s="45"/>
      <c r="C69" s="45"/>
      <c r="D69" s="45"/>
      <c r="E69" s="45"/>
      <c r="F69" s="45"/>
      <c r="L69" s="45"/>
      <c r="M69" s="45"/>
      <c r="N69" s="45"/>
      <c r="O69" s="45"/>
      <c r="P69" s="45"/>
      <c r="Q69" s="45"/>
      <c r="R69" s="45"/>
      <c r="S69" s="45"/>
      <c r="T69" s="45"/>
      <c r="U69" s="45"/>
      <c r="V69" s="45"/>
      <c r="W69" s="45"/>
      <c r="X69" s="45"/>
      <c r="Y69" s="45"/>
      <c r="Z69" s="45"/>
      <c r="AA69" s="45"/>
      <c r="AB69" s="45"/>
    </row>
    <row r="70" spans="1:28" ht="36.75" customHeight="1" x14ac:dyDescent="0.25">
      <c r="A70" s="45"/>
      <c r="B70" s="443"/>
      <c r="C70" s="443"/>
      <c r="D70" s="443"/>
      <c r="E70" s="443"/>
      <c r="F70" s="443"/>
      <c r="G70" s="443"/>
      <c r="H70" s="443"/>
      <c r="I70" s="443"/>
      <c r="J70" s="49"/>
      <c r="K70" s="49"/>
      <c r="L70" s="45"/>
      <c r="M70" s="45"/>
      <c r="N70" s="45"/>
      <c r="O70" s="45"/>
      <c r="P70" s="45"/>
      <c r="Q70" s="45"/>
      <c r="R70" s="45"/>
      <c r="S70" s="45"/>
      <c r="T70" s="45"/>
      <c r="U70" s="45"/>
      <c r="V70" s="45"/>
      <c r="W70" s="45"/>
      <c r="X70" s="45"/>
      <c r="Y70" s="45"/>
      <c r="Z70" s="45"/>
      <c r="AA70" s="45"/>
      <c r="AB70" s="45"/>
    </row>
    <row r="71" spans="1:28" x14ac:dyDescent="0.25">
      <c r="A71" s="45"/>
      <c r="B71" s="52"/>
      <c r="C71" s="52"/>
      <c r="D71" s="52"/>
      <c r="E71" s="52"/>
      <c r="F71" s="52"/>
      <c r="L71" s="45"/>
      <c r="M71" s="45"/>
      <c r="N71" s="51"/>
      <c r="O71" s="45"/>
      <c r="P71" s="45"/>
      <c r="Q71" s="45"/>
      <c r="R71" s="45"/>
      <c r="S71" s="45"/>
      <c r="T71" s="45"/>
      <c r="U71" s="45"/>
      <c r="V71" s="45"/>
      <c r="W71" s="45"/>
      <c r="X71" s="45"/>
      <c r="Y71" s="45"/>
      <c r="Z71" s="45"/>
      <c r="AA71" s="45"/>
      <c r="AB71" s="45"/>
    </row>
    <row r="72" spans="1:28" ht="51" customHeight="1" x14ac:dyDescent="0.25">
      <c r="A72" s="45"/>
      <c r="B72" s="443"/>
      <c r="C72" s="443"/>
      <c r="D72" s="443"/>
      <c r="E72" s="443"/>
      <c r="F72" s="443"/>
      <c r="G72" s="443"/>
      <c r="H72" s="443"/>
      <c r="I72" s="443"/>
      <c r="J72" s="49"/>
      <c r="K72" s="49"/>
      <c r="L72" s="45"/>
      <c r="M72" s="45"/>
      <c r="N72" s="51"/>
      <c r="O72" s="45"/>
      <c r="P72" s="45"/>
      <c r="Q72" s="45"/>
      <c r="R72" s="45"/>
      <c r="S72" s="45"/>
      <c r="T72" s="45"/>
      <c r="U72" s="45"/>
      <c r="V72" s="45"/>
      <c r="W72" s="45"/>
      <c r="X72" s="45"/>
      <c r="Y72" s="45"/>
      <c r="Z72" s="45"/>
      <c r="AA72" s="45"/>
      <c r="AB72" s="45"/>
    </row>
    <row r="73" spans="1:28" ht="32.25" customHeight="1" x14ac:dyDescent="0.25">
      <c r="A73" s="45"/>
      <c r="B73" s="444"/>
      <c r="C73" s="444"/>
      <c r="D73" s="444"/>
      <c r="E73" s="444"/>
      <c r="F73" s="444"/>
      <c r="G73" s="444"/>
      <c r="H73" s="444"/>
      <c r="I73" s="444"/>
      <c r="J73" s="50"/>
      <c r="K73" s="50"/>
      <c r="L73" s="45"/>
      <c r="M73" s="45"/>
      <c r="N73" s="45"/>
      <c r="O73" s="45"/>
      <c r="P73" s="45"/>
      <c r="Q73" s="45"/>
      <c r="R73" s="45"/>
      <c r="S73" s="45"/>
      <c r="T73" s="45"/>
      <c r="U73" s="45"/>
      <c r="V73" s="45"/>
      <c r="W73" s="45"/>
      <c r="X73" s="45"/>
      <c r="Y73" s="45"/>
      <c r="Z73" s="45"/>
      <c r="AA73" s="45"/>
      <c r="AB73" s="45"/>
    </row>
    <row r="74" spans="1:28" ht="51.75" customHeight="1" x14ac:dyDescent="0.25">
      <c r="A74" s="45"/>
      <c r="B74" s="443"/>
      <c r="C74" s="443"/>
      <c r="D74" s="443"/>
      <c r="E74" s="443"/>
      <c r="F74" s="443"/>
      <c r="G74" s="443"/>
      <c r="H74" s="443"/>
      <c r="I74" s="443"/>
      <c r="J74" s="49"/>
      <c r="K74" s="49"/>
      <c r="L74" s="45"/>
      <c r="M74" s="45"/>
      <c r="N74" s="45"/>
      <c r="O74" s="45"/>
      <c r="P74" s="45"/>
      <c r="Q74" s="45"/>
      <c r="R74" s="45"/>
      <c r="S74" s="45"/>
      <c r="T74" s="45"/>
      <c r="U74" s="45"/>
      <c r="V74" s="45"/>
      <c r="W74" s="45"/>
      <c r="X74" s="45"/>
      <c r="Y74" s="45"/>
      <c r="Z74" s="45"/>
      <c r="AA74" s="45"/>
      <c r="AB74" s="45"/>
    </row>
    <row r="75" spans="1:28" ht="21.75" customHeight="1" x14ac:dyDescent="0.25">
      <c r="A75" s="45"/>
      <c r="B75" s="441"/>
      <c r="C75" s="441"/>
      <c r="D75" s="441"/>
      <c r="E75" s="441"/>
      <c r="F75" s="441"/>
      <c r="G75" s="441"/>
      <c r="H75" s="441"/>
      <c r="I75" s="441"/>
      <c r="J75" s="48"/>
      <c r="K75" s="48"/>
      <c r="L75" s="47"/>
      <c r="M75" s="47"/>
      <c r="N75" s="45"/>
      <c r="O75" s="45"/>
      <c r="P75" s="45"/>
      <c r="Q75" s="45"/>
      <c r="R75" s="45"/>
      <c r="S75" s="45"/>
      <c r="T75" s="45"/>
      <c r="U75" s="45"/>
      <c r="V75" s="45"/>
      <c r="W75" s="45"/>
      <c r="X75" s="45"/>
      <c r="Y75" s="45"/>
      <c r="Z75" s="45"/>
      <c r="AA75" s="45"/>
      <c r="AB75" s="45"/>
    </row>
    <row r="76" spans="1:28" ht="23.25" customHeight="1" x14ac:dyDescent="0.25">
      <c r="A76" s="45"/>
      <c r="B76" s="47"/>
      <c r="C76" s="47"/>
      <c r="D76" s="47"/>
      <c r="E76" s="47"/>
      <c r="F76" s="47"/>
      <c r="L76" s="45"/>
      <c r="M76" s="45"/>
      <c r="N76" s="45"/>
      <c r="O76" s="45"/>
      <c r="P76" s="45"/>
      <c r="Q76" s="45"/>
      <c r="R76" s="45"/>
      <c r="S76" s="45"/>
      <c r="T76" s="45"/>
      <c r="U76" s="45"/>
      <c r="V76" s="45"/>
      <c r="W76" s="45"/>
      <c r="X76" s="45"/>
      <c r="Y76" s="45"/>
      <c r="Z76" s="45"/>
      <c r="AA76" s="45"/>
      <c r="AB76" s="45"/>
    </row>
    <row r="77" spans="1:28" ht="18.75" customHeight="1" x14ac:dyDescent="0.25">
      <c r="A77" s="45"/>
      <c r="B77" s="442"/>
      <c r="C77" s="442"/>
      <c r="D77" s="442"/>
      <c r="E77" s="442"/>
      <c r="F77" s="442"/>
      <c r="G77" s="442"/>
      <c r="H77" s="442"/>
      <c r="I77" s="442"/>
      <c r="J77" s="46"/>
      <c r="K77" s="46"/>
      <c r="L77" s="45"/>
      <c r="M77" s="45"/>
      <c r="N77" s="45"/>
      <c r="O77" s="45"/>
      <c r="P77" s="45"/>
      <c r="Q77" s="45"/>
      <c r="R77" s="45"/>
      <c r="S77" s="45"/>
      <c r="T77" s="45"/>
      <c r="U77" s="45"/>
      <c r="V77" s="45"/>
      <c r="W77" s="45"/>
      <c r="X77" s="45"/>
      <c r="Y77" s="45"/>
      <c r="Z77" s="45"/>
      <c r="AA77" s="45"/>
      <c r="AB77" s="45"/>
    </row>
    <row r="78" spans="1:28" x14ac:dyDescent="0.25">
      <c r="A78" s="45"/>
      <c r="B78" s="45"/>
      <c r="C78" s="45"/>
      <c r="D78" s="45"/>
      <c r="E78" s="45"/>
      <c r="F78" s="45"/>
      <c r="L78" s="45"/>
      <c r="M78" s="45"/>
      <c r="N78" s="45"/>
      <c r="O78" s="45"/>
      <c r="P78" s="45"/>
      <c r="Q78" s="45"/>
      <c r="R78" s="45"/>
      <c r="S78" s="45"/>
      <c r="T78" s="45"/>
      <c r="U78" s="45"/>
      <c r="V78" s="45"/>
      <c r="W78" s="45"/>
      <c r="X78" s="45"/>
      <c r="Y78" s="45"/>
      <c r="Z78" s="45"/>
      <c r="AA78" s="45"/>
      <c r="AB78" s="45"/>
    </row>
    <row r="79" spans="1:28" x14ac:dyDescent="0.25">
      <c r="A79" s="45"/>
      <c r="B79" s="45"/>
      <c r="C79" s="45"/>
      <c r="D79" s="45"/>
      <c r="E79" s="45"/>
      <c r="F79" s="45"/>
      <c r="L79" s="45"/>
      <c r="M79" s="45"/>
      <c r="N79" s="45"/>
      <c r="O79" s="45"/>
      <c r="P79" s="45"/>
      <c r="Q79" s="45"/>
      <c r="R79" s="45"/>
      <c r="S79" s="45"/>
      <c r="T79" s="45"/>
      <c r="U79" s="45"/>
      <c r="V79" s="45"/>
      <c r="W79" s="45"/>
      <c r="X79" s="45"/>
      <c r="Y79" s="45"/>
      <c r="Z79" s="45"/>
      <c r="AA79" s="45"/>
      <c r="AB79" s="45"/>
    </row>
    <row r="80" spans="1:28" x14ac:dyDescent="0.25">
      <c r="G80" s="44"/>
      <c r="H80" s="44"/>
      <c r="I80" s="44"/>
      <c r="J80" s="44"/>
      <c r="K80" s="44"/>
    </row>
    <row r="81" spans="7:11" x14ac:dyDescent="0.25">
      <c r="G81" s="44"/>
      <c r="H81" s="44"/>
      <c r="I81" s="44"/>
      <c r="J81" s="44"/>
      <c r="K81" s="44"/>
    </row>
    <row r="82" spans="7:11" x14ac:dyDescent="0.25">
      <c r="G82" s="44"/>
      <c r="H82" s="44"/>
      <c r="I82" s="44"/>
      <c r="J82" s="44"/>
      <c r="K82" s="44"/>
    </row>
    <row r="83" spans="7:11" x14ac:dyDescent="0.25">
      <c r="G83" s="44"/>
      <c r="H83" s="44"/>
      <c r="I83" s="44"/>
      <c r="J83" s="44"/>
      <c r="K83" s="44"/>
    </row>
    <row r="84" spans="7:11" x14ac:dyDescent="0.25">
      <c r="G84" s="44"/>
      <c r="H84" s="44"/>
      <c r="I84" s="44"/>
      <c r="J84" s="44"/>
      <c r="K84" s="44"/>
    </row>
    <row r="85" spans="7:11" x14ac:dyDescent="0.25">
      <c r="G85" s="44"/>
      <c r="H85" s="44"/>
      <c r="I85" s="44"/>
      <c r="J85" s="44"/>
      <c r="K85" s="44"/>
    </row>
    <row r="86" spans="7:11" x14ac:dyDescent="0.25">
      <c r="G86" s="44"/>
      <c r="H86" s="44"/>
      <c r="I86" s="44"/>
      <c r="J86" s="44"/>
      <c r="K86" s="44"/>
    </row>
    <row r="87" spans="7:11" x14ac:dyDescent="0.25">
      <c r="G87" s="44"/>
      <c r="H87" s="44"/>
      <c r="I87" s="44"/>
      <c r="J87" s="44"/>
      <c r="K87" s="44"/>
    </row>
    <row r="88" spans="7:11" x14ac:dyDescent="0.25">
      <c r="G88" s="44"/>
      <c r="H88" s="44"/>
      <c r="I88" s="44"/>
      <c r="J88" s="44"/>
      <c r="K88" s="44"/>
    </row>
    <row r="89" spans="7:11" x14ac:dyDescent="0.25">
      <c r="G89" s="44"/>
      <c r="H89" s="44"/>
      <c r="I89" s="44"/>
      <c r="J89" s="44"/>
      <c r="K89" s="44"/>
    </row>
    <row r="90" spans="7:11" x14ac:dyDescent="0.25">
      <c r="G90" s="44"/>
      <c r="H90" s="44"/>
      <c r="I90" s="44"/>
      <c r="J90" s="44"/>
      <c r="K90" s="44"/>
    </row>
    <row r="91" spans="7:11" x14ac:dyDescent="0.25">
      <c r="G91" s="44"/>
      <c r="H91" s="44"/>
      <c r="I91" s="44"/>
      <c r="J91" s="44"/>
      <c r="K91" s="44"/>
    </row>
    <row r="92" spans="7:11" x14ac:dyDescent="0.25">
      <c r="G92" s="44"/>
      <c r="H92" s="44"/>
      <c r="I92" s="44"/>
      <c r="J92" s="44"/>
      <c r="K92" s="44"/>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T20:W20"/>
    <mergeCell ref="X20:AA20"/>
    <mergeCell ref="P21:Q21"/>
    <mergeCell ref="R21:S21"/>
    <mergeCell ref="T21:U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s>
  <conditionalFormatting sqref="C24:C64 AB24:AB64 E24:Y64">
    <cfRule type="cellIs" dxfId="42" priority="4" operator="notEqual">
      <formula>0</formula>
    </cfRule>
  </conditionalFormatting>
  <conditionalFormatting sqref="D24:D64">
    <cfRule type="cellIs" dxfId="41" priority="3" operator="notEqual">
      <formula>0</formula>
    </cfRule>
  </conditionalFormatting>
  <conditionalFormatting sqref="Z24:AA64">
    <cfRule type="cellIs" dxfId="40" priority="2" operator="notEqual">
      <formula>0</formula>
    </cfRule>
  </conditionalFormatting>
  <conditionalFormatting sqref="AC24:AC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286"/>
    <col min="2" max="2" width="57.85546875" style="286" customWidth="1"/>
    <col min="3" max="3" width="13" style="286" customWidth="1"/>
    <col min="4" max="4" width="17.85546875" style="286" customWidth="1"/>
    <col min="5" max="6" width="19" style="286" customWidth="1"/>
    <col min="7" max="10" width="12" style="287" hidden="1" customWidth="1"/>
    <col min="11" max="11" width="12" style="287" customWidth="1"/>
    <col min="12" max="19" width="9.28515625" style="286" customWidth="1"/>
    <col min="20" max="21" width="8" style="286" customWidth="1"/>
    <col min="22" max="23" width="8.5703125" style="286" customWidth="1"/>
    <col min="24" max="25" width="8" style="286" customWidth="1"/>
    <col min="26" max="27" width="8.5703125" style="286" customWidth="1"/>
    <col min="28" max="29" width="8" style="286" customWidth="1"/>
    <col min="30" max="31" width="8.5703125" style="286" customWidth="1"/>
    <col min="32" max="32" width="13.140625" style="286" customWidth="1"/>
    <col min="33" max="33" width="24.85546875" style="286" customWidth="1"/>
    <col min="34" max="16384" width="9.140625" style="286"/>
  </cols>
  <sheetData>
    <row r="1" spans="1:33" ht="18.75" x14ac:dyDescent="0.25">
      <c r="A1" s="287"/>
      <c r="B1" s="287"/>
      <c r="C1" s="287"/>
      <c r="D1" s="287"/>
      <c r="E1" s="287"/>
      <c r="F1" s="287"/>
      <c r="AG1" s="284" t="s">
        <v>66</v>
      </c>
    </row>
    <row r="2" spans="1:33" ht="18.75" x14ac:dyDescent="0.3">
      <c r="A2" s="287"/>
      <c r="B2" s="287"/>
      <c r="C2" s="287"/>
      <c r="D2" s="287"/>
      <c r="E2" s="287"/>
      <c r="F2" s="287"/>
      <c r="AG2" s="282" t="s">
        <v>8</v>
      </c>
    </row>
    <row r="3" spans="1:33" ht="18.75" x14ac:dyDescent="0.3">
      <c r="A3" s="287"/>
      <c r="B3" s="287"/>
      <c r="C3" s="287"/>
      <c r="D3" s="287"/>
      <c r="E3" s="287"/>
      <c r="F3" s="287"/>
      <c r="AG3" s="282" t="s">
        <v>65</v>
      </c>
    </row>
    <row r="4" spans="1:33" ht="18.75" customHeight="1" x14ac:dyDescent="0.25">
      <c r="A4" s="370" t="str">
        <f>'6.1. Паспорт сетевой график'!A5:K5</f>
        <v>Год раскрытия информации: 2018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row>
    <row r="5" spans="1:33" ht="18.75" x14ac:dyDescent="0.3">
      <c r="A5" s="287"/>
      <c r="B5" s="287"/>
      <c r="C5" s="287"/>
      <c r="D5" s="287"/>
      <c r="E5" s="287"/>
      <c r="F5" s="287"/>
      <c r="AG5" s="282"/>
    </row>
    <row r="6" spans="1:33"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c r="AD6" s="361"/>
      <c r="AE6" s="361"/>
      <c r="AF6" s="361"/>
      <c r="AG6" s="361"/>
    </row>
    <row r="7" spans="1:33" ht="18.75" x14ac:dyDescent="0.25">
      <c r="A7" s="298"/>
      <c r="B7" s="298"/>
      <c r="C7" s="298"/>
      <c r="D7" s="298"/>
      <c r="E7" s="298"/>
      <c r="F7" s="298"/>
      <c r="G7" s="298"/>
      <c r="H7" s="298"/>
      <c r="I7" s="298"/>
      <c r="J7" s="298"/>
      <c r="K7" s="298"/>
      <c r="L7" s="295"/>
      <c r="M7" s="295"/>
      <c r="N7" s="295"/>
      <c r="O7" s="295"/>
      <c r="P7" s="295"/>
      <c r="Q7" s="295"/>
      <c r="R7" s="295"/>
      <c r="S7" s="295"/>
      <c r="T7" s="295"/>
      <c r="U7" s="295"/>
      <c r="V7" s="295"/>
      <c r="W7" s="295"/>
      <c r="X7" s="295"/>
      <c r="Y7" s="295"/>
      <c r="Z7" s="295"/>
      <c r="AA7" s="295"/>
      <c r="AB7" s="295"/>
      <c r="AC7" s="295"/>
      <c r="AD7" s="295"/>
      <c r="AE7" s="295"/>
      <c r="AF7" s="295"/>
      <c r="AG7" s="295"/>
    </row>
    <row r="8" spans="1:33" x14ac:dyDescent="0.25">
      <c r="A8" s="368" t="str">
        <f>'6.1. Паспорт сетевой график'!A9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row>
    <row r="9" spans="1:33"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row>
    <row r="10" spans="1:33" ht="18.75" x14ac:dyDescent="0.25">
      <c r="A10" s="298"/>
      <c r="B10" s="298"/>
      <c r="C10" s="298"/>
      <c r="D10" s="298"/>
      <c r="E10" s="298"/>
      <c r="F10" s="298"/>
      <c r="G10" s="298"/>
      <c r="H10" s="298"/>
      <c r="I10" s="298"/>
      <c r="J10" s="298"/>
      <c r="K10" s="298"/>
      <c r="L10" s="295"/>
      <c r="M10" s="295"/>
      <c r="N10" s="295"/>
      <c r="O10" s="295"/>
      <c r="P10" s="295"/>
      <c r="Q10" s="295"/>
      <c r="R10" s="295"/>
      <c r="S10" s="295"/>
      <c r="T10" s="295"/>
      <c r="U10" s="295"/>
      <c r="V10" s="295"/>
      <c r="W10" s="295"/>
      <c r="X10" s="295"/>
      <c r="Y10" s="295"/>
      <c r="Z10" s="295"/>
      <c r="AA10" s="295"/>
      <c r="AB10" s="295"/>
      <c r="AC10" s="295"/>
      <c r="AD10" s="295"/>
      <c r="AE10" s="295"/>
      <c r="AF10" s="295"/>
      <c r="AG10" s="295"/>
    </row>
    <row r="11" spans="1:33" x14ac:dyDescent="0.25">
      <c r="A11" s="368" t="str">
        <f>'6.1. Паспорт сетевой график'!A12</f>
        <v>Н_17-1426</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row>
    <row r="12" spans="1:33"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row>
    <row r="13" spans="1:33" ht="16.5" customHeight="1" x14ac:dyDescent="0.3">
      <c r="A13" s="301"/>
      <c r="B13" s="301"/>
      <c r="C13" s="301"/>
      <c r="D13" s="301"/>
      <c r="E13" s="301"/>
      <c r="F13" s="301"/>
      <c r="G13" s="301"/>
      <c r="H13" s="301"/>
      <c r="I13" s="301"/>
      <c r="J13" s="301"/>
      <c r="K13" s="301"/>
      <c r="L13" s="302"/>
      <c r="M13" s="302"/>
      <c r="N13" s="302"/>
      <c r="O13" s="302"/>
      <c r="P13" s="302"/>
      <c r="Q13" s="302"/>
      <c r="R13" s="302"/>
      <c r="S13" s="302"/>
      <c r="T13" s="302"/>
      <c r="U13" s="302"/>
      <c r="V13" s="302"/>
      <c r="W13" s="302"/>
      <c r="X13" s="302"/>
      <c r="Y13" s="302"/>
      <c r="Z13" s="302"/>
      <c r="AA13" s="302"/>
      <c r="AB13" s="302"/>
      <c r="AC13" s="302"/>
      <c r="AD13" s="302"/>
      <c r="AE13" s="302"/>
      <c r="AF13" s="302"/>
      <c r="AG13" s="302"/>
    </row>
    <row r="14" spans="1:33" ht="36" customHeight="1" x14ac:dyDescent="0.25">
      <c r="A14" s="365" t="str">
        <f>'6.1. Паспорт сетевой график'!A15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row>
    <row r="15" spans="1:33"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row>
    <row r="16" spans="1:33"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row>
    <row r="17" spans="1:36" x14ac:dyDescent="0.25">
      <c r="A17" s="287"/>
      <c r="L17" s="287"/>
      <c r="M17" s="287"/>
      <c r="N17" s="287"/>
      <c r="O17" s="287"/>
      <c r="P17" s="287"/>
      <c r="Q17" s="287"/>
      <c r="R17" s="287"/>
      <c r="S17" s="287"/>
      <c r="T17" s="287"/>
      <c r="U17" s="287"/>
      <c r="V17" s="287"/>
      <c r="W17" s="287"/>
      <c r="X17" s="287"/>
      <c r="Y17" s="287"/>
      <c r="Z17" s="287"/>
      <c r="AA17" s="287"/>
      <c r="AB17" s="287"/>
      <c r="AC17" s="287"/>
      <c r="AD17" s="287"/>
      <c r="AE17" s="287"/>
      <c r="AF17" s="287"/>
    </row>
    <row r="18" spans="1:36" x14ac:dyDescent="0.25">
      <c r="A18" s="434" t="s">
        <v>368</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c r="AD18" s="434"/>
      <c r="AE18" s="434"/>
      <c r="AF18" s="434"/>
      <c r="AG18" s="434"/>
    </row>
    <row r="19" spans="1:36" x14ac:dyDescent="0.25">
      <c r="A19" s="287"/>
      <c r="B19" s="287"/>
      <c r="C19" s="287"/>
      <c r="D19" s="287"/>
      <c r="E19" s="287"/>
      <c r="F19" s="287"/>
      <c r="L19" s="287"/>
      <c r="M19" s="287"/>
      <c r="N19" s="287"/>
      <c r="O19" s="287"/>
      <c r="P19" s="287"/>
      <c r="Q19" s="287"/>
      <c r="R19" s="287"/>
      <c r="S19" s="287"/>
      <c r="T19" s="287"/>
      <c r="U19" s="287"/>
      <c r="V19" s="287"/>
      <c r="W19" s="287"/>
      <c r="X19" s="287"/>
      <c r="Y19" s="287"/>
      <c r="Z19" s="287"/>
      <c r="AA19" s="287"/>
      <c r="AB19" s="287"/>
      <c r="AC19" s="287"/>
      <c r="AD19" s="287"/>
      <c r="AE19" s="287"/>
      <c r="AF19" s="287"/>
    </row>
    <row r="20" spans="1:36" ht="33" customHeight="1" x14ac:dyDescent="0.25">
      <c r="A20" s="445" t="s">
        <v>181</v>
      </c>
      <c r="B20" s="445" t="s">
        <v>180</v>
      </c>
      <c r="C20" s="419" t="s">
        <v>179</v>
      </c>
      <c r="D20" s="419"/>
      <c r="E20" s="446" t="s">
        <v>178</v>
      </c>
      <c r="F20" s="446"/>
      <c r="G20" s="445" t="s">
        <v>577</v>
      </c>
      <c r="H20" s="445" t="s">
        <v>578</v>
      </c>
      <c r="I20" s="445" t="s">
        <v>579</v>
      </c>
      <c r="J20" s="445" t="s">
        <v>580</v>
      </c>
      <c r="K20" s="445" t="s">
        <v>581</v>
      </c>
      <c r="L20" s="447">
        <v>2019</v>
      </c>
      <c r="M20" s="448"/>
      <c r="N20" s="448"/>
      <c r="O20" s="448"/>
      <c r="P20" s="447">
        <v>2020</v>
      </c>
      <c r="Q20" s="448"/>
      <c r="R20" s="448"/>
      <c r="S20" s="448"/>
      <c r="T20" s="447">
        <v>2021</v>
      </c>
      <c r="U20" s="448"/>
      <c r="V20" s="448"/>
      <c r="W20" s="448"/>
      <c r="X20" s="447">
        <v>2022</v>
      </c>
      <c r="Y20" s="448"/>
      <c r="Z20" s="448"/>
      <c r="AA20" s="448"/>
      <c r="AB20" s="447">
        <v>2023</v>
      </c>
      <c r="AC20" s="448"/>
      <c r="AD20" s="448"/>
      <c r="AE20" s="448"/>
      <c r="AF20" s="449" t="s">
        <v>177</v>
      </c>
      <c r="AG20" s="449"/>
      <c r="AH20" s="66"/>
      <c r="AI20" s="66"/>
      <c r="AJ20" s="66"/>
    </row>
    <row r="21" spans="1:36" ht="99.75" customHeight="1" x14ac:dyDescent="0.25">
      <c r="A21" s="431"/>
      <c r="B21" s="431"/>
      <c r="C21" s="419"/>
      <c r="D21" s="419"/>
      <c r="E21" s="446"/>
      <c r="F21" s="446"/>
      <c r="G21" s="431"/>
      <c r="H21" s="431"/>
      <c r="I21" s="431"/>
      <c r="J21" s="431"/>
      <c r="K21" s="431"/>
      <c r="L21" s="419" t="s">
        <v>582</v>
      </c>
      <c r="M21" s="419"/>
      <c r="N21" s="419" t="s">
        <v>583</v>
      </c>
      <c r="O21" s="419"/>
      <c r="P21" s="419" t="s">
        <v>582</v>
      </c>
      <c r="Q21" s="419"/>
      <c r="R21" s="419" t="s">
        <v>583</v>
      </c>
      <c r="S21" s="419"/>
      <c r="T21" s="419" t="s">
        <v>2</v>
      </c>
      <c r="U21" s="419"/>
      <c r="V21" s="419" t="s">
        <v>176</v>
      </c>
      <c r="W21" s="419"/>
      <c r="X21" s="419" t="s">
        <v>2</v>
      </c>
      <c r="Y21" s="419"/>
      <c r="Z21" s="419" t="s">
        <v>176</v>
      </c>
      <c r="AA21" s="419"/>
      <c r="AB21" s="419" t="s">
        <v>2</v>
      </c>
      <c r="AC21" s="419"/>
      <c r="AD21" s="419" t="s">
        <v>176</v>
      </c>
      <c r="AE21" s="419"/>
      <c r="AF21" s="449"/>
      <c r="AG21" s="449"/>
    </row>
    <row r="22" spans="1:36" ht="89.25" customHeight="1" x14ac:dyDescent="0.25">
      <c r="A22" s="432"/>
      <c r="B22" s="432"/>
      <c r="C22" s="334" t="s">
        <v>2</v>
      </c>
      <c r="D22" s="334" t="s">
        <v>583</v>
      </c>
      <c r="E22" s="335" t="s">
        <v>584</v>
      </c>
      <c r="F22" s="335" t="s">
        <v>584</v>
      </c>
      <c r="G22" s="432"/>
      <c r="H22" s="432"/>
      <c r="I22" s="432"/>
      <c r="J22" s="432"/>
      <c r="K22" s="432"/>
      <c r="L22" s="336" t="s">
        <v>349</v>
      </c>
      <c r="M22" s="336" t="s">
        <v>350</v>
      </c>
      <c r="N22" s="336" t="s">
        <v>349</v>
      </c>
      <c r="O22" s="336" t="s">
        <v>350</v>
      </c>
      <c r="P22" s="336" t="s">
        <v>349</v>
      </c>
      <c r="Q22" s="336" t="s">
        <v>350</v>
      </c>
      <c r="R22" s="336" t="s">
        <v>349</v>
      </c>
      <c r="S22" s="336" t="s">
        <v>350</v>
      </c>
      <c r="T22" s="336" t="s">
        <v>349</v>
      </c>
      <c r="U22" s="336" t="s">
        <v>350</v>
      </c>
      <c r="V22" s="336" t="s">
        <v>349</v>
      </c>
      <c r="W22" s="336" t="s">
        <v>350</v>
      </c>
      <c r="X22" s="336" t="s">
        <v>349</v>
      </c>
      <c r="Y22" s="336" t="s">
        <v>350</v>
      </c>
      <c r="Z22" s="336" t="s">
        <v>349</v>
      </c>
      <c r="AA22" s="336" t="s">
        <v>350</v>
      </c>
      <c r="AB22" s="336" t="s">
        <v>349</v>
      </c>
      <c r="AC22" s="336" t="s">
        <v>350</v>
      </c>
      <c r="AD22" s="336" t="s">
        <v>349</v>
      </c>
      <c r="AE22" s="336" t="s">
        <v>350</v>
      </c>
      <c r="AF22" s="334" t="s">
        <v>582</v>
      </c>
      <c r="AG22" s="334" t="s">
        <v>585</v>
      </c>
    </row>
    <row r="23" spans="1:36" ht="19.5" customHeight="1" x14ac:dyDescent="0.25">
      <c r="A23" s="329">
        <v>1</v>
      </c>
      <c r="B23" s="329">
        <v>2</v>
      </c>
      <c r="C23" s="329">
        <v>3</v>
      </c>
      <c r="D23" s="329">
        <v>4</v>
      </c>
      <c r="E23" s="329">
        <v>5</v>
      </c>
      <c r="F23" s="329">
        <v>6</v>
      </c>
      <c r="G23" s="329"/>
      <c r="H23" s="329"/>
      <c r="I23" s="329"/>
      <c r="J23" s="329">
        <v>16</v>
      </c>
      <c r="K23" s="329">
        <v>7</v>
      </c>
      <c r="L23" s="329">
        <v>8</v>
      </c>
      <c r="M23" s="329">
        <v>9</v>
      </c>
      <c r="N23" s="329">
        <v>10</v>
      </c>
      <c r="O23" s="329">
        <v>11</v>
      </c>
      <c r="P23" s="329">
        <v>12</v>
      </c>
      <c r="Q23" s="329">
        <v>13</v>
      </c>
      <c r="R23" s="329">
        <v>14</v>
      </c>
      <c r="S23" s="329">
        <v>15</v>
      </c>
      <c r="T23" s="329">
        <v>16</v>
      </c>
      <c r="U23" s="329">
        <v>17</v>
      </c>
      <c r="V23" s="329">
        <v>18</v>
      </c>
      <c r="W23" s="329">
        <v>19</v>
      </c>
      <c r="X23" s="329">
        <v>20</v>
      </c>
      <c r="Y23" s="329">
        <v>21</v>
      </c>
      <c r="Z23" s="329">
        <v>22</v>
      </c>
      <c r="AA23" s="329">
        <v>23</v>
      </c>
      <c r="AB23" s="329">
        <v>24</v>
      </c>
      <c r="AC23" s="329">
        <v>25</v>
      </c>
      <c r="AD23" s="329">
        <v>26</v>
      </c>
      <c r="AE23" s="329">
        <v>27</v>
      </c>
      <c r="AF23" s="329">
        <v>28</v>
      </c>
      <c r="AG23" s="329">
        <v>29</v>
      </c>
    </row>
    <row r="24" spans="1:36" ht="47.25" customHeight="1" x14ac:dyDescent="0.25">
      <c r="A24" s="337">
        <v>1</v>
      </c>
      <c r="B24" s="338" t="s">
        <v>175</v>
      </c>
      <c r="C24" s="339">
        <f>'6.2. Паспорт фин осв ввод факт'!C24</f>
        <v>613.92382027999997</v>
      </c>
      <c r="D24" s="339">
        <f>C24</f>
        <v>613.92382027999997</v>
      </c>
      <c r="E24" s="339">
        <f>D24-G24-H24-I24</f>
        <v>613.92382027999997</v>
      </c>
      <c r="F24" s="339">
        <f>E24</f>
        <v>613.92382027999997</v>
      </c>
      <c r="G24" s="339">
        <f>'6.2. Паспорт фин осв ввод факт'!G24</f>
        <v>0</v>
      </c>
      <c r="H24" s="339">
        <f>'6.2. Паспорт фин осв ввод факт'!J24</f>
        <v>0</v>
      </c>
      <c r="I24" s="339">
        <f>'6.2. Паспорт фин осв ввод факт'!N24</f>
        <v>0</v>
      </c>
      <c r="J24" s="339">
        <f>'6.2. Паспорт фин осв ввод факт'!P24</f>
        <v>172.49553035699898</v>
      </c>
      <c r="K24" s="339">
        <f>J24</f>
        <v>172.49553035699898</v>
      </c>
      <c r="L24" s="339">
        <f>'6.2. Паспорт фин осв ввод факт'!T24</f>
        <v>402.48957083300115</v>
      </c>
      <c r="M24" s="339">
        <f t="shared" ref="M24:AC24" si="0">SUM(M25:M29)</f>
        <v>0</v>
      </c>
      <c r="N24" s="339">
        <f>L24</f>
        <v>402.48957083300115</v>
      </c>
      <c r="O24" s="339">
        <f t="shared" si="0"/>
        <v>0</v>
      </c>
      <c r="P24" s="339">
        <f>'6.2. Паспорт фин осв ввод факт'!X24</f>
        <v>0</v>
      </c>
      <c r="Q24" s="339">
        <f t="shared" si="0"/>
        <v>0</v>
      </c>
      <c r="R24" s="339">
        <f t="shared" si="0"/>
        <v>0</v>
      </c>
      <c r="S24" s="339">
        <f t="shared" si="0"/>
        <v>0</v>
      </c>
      <c r="T24" s="339">
        <f t="shared" si="0"/>
        <v>0</v>
      </c>
      <c r="U24" s="339">
        <f t="shared" si="0"/>
        <v>0</v>
      </c>
      <c r="V24" s="339" t="s">
        <v>586</v>
      </c>
      <c r="W24" s="339" t="s">
        <v>586</v>
      </c>
      <c r="X24" s="339">
        <f t="shared" si="0"/>
        <v>0</v>
      </c>
      <c r="Y24" s="339">
        <f t="shared" si="0"/>
        <v>0</v>
      </c>
      <c r="Z24" s="339" t="s">
        <v>586</v>
      </c>
      <c r="AA24" s="339" t="s">
        <v>586</v>
      </c>
      <c r="AB24" s="339">
        <f t="shared" si="0"/>
        <v>0</v>
      </c>
      <c r="AC24" s="339">
        <f t="shared" si="0"/>
        <v>0</v>
      </c>
      <c r="AD24" s="339" t="s">
        <v>586</v>
      </c>
      <c r="AE24" s="339" t="s">
        <v>586</v>
      </c>
      <c r="AF24" s="339">
        <f t="shared" ref="AF24:AF64" si="1">J24+L24+P24</f>
        <v>574.98510119000014</v>
      </c>
      <c r="AG24" s="339">
        <f>N24+R24+T24+X24+AB24</f>
        <v>402.48957083300115</v>
      </c>
    </row>
    <row r="25" spans="1:36" ht="24" customHeight="1" x14ac:dyDescent="0.25">
      <c r="A25" s="340" t="s">
        <v>174</v>
      </c>
      <c r="B25" s="341" t="s">
        <v>173</v>
      </c>
      <c r="C25" s="339">
        <f>'6.2. Паспорт фин осв ввод факт'!C25</f>
        <v>0</v>
      </c>
      <c r="D25" s="339">
        <f t="shared" ref="D25:D64" si="2">C25</f>
        <v>0</v>
      </c>
      <c r="E25" s="339">
        <f t="shared" ref="E25:E64" si="3">D25-G25-H25-I25</f>
        <v>0</v>
      </c>
      <c r="F25" s="339">
        <f t="shared" ref="F25:F64" si="4">E25</f>
        <v>0</v>
      </c>
      <c r="G25" s="342">
        <f>'6.2. Паспорт фин осв ввод факт'!G25</f>
        <v>0</v>
      </c>
      <c r="H25" s="342">
        <f>'6.2. Паспорт фин осв ввод факт'!J25</f>
        <v>0</v>
      </c>
      <c r="I25" s="342">
        <f>'6.2. Паспорт фин осв ввод факт'!N25</f>
        <v>0</v>
      </c>
      <c r="J25" s="342">
        <f>'6.2. Паспорт фин осв ввод факт'!P25</f>
        <v>0</v>
      </c>
      <c r="K25" s="342">
        <f t="shared" ref="K25:K64" si="5">J25</f>
        <v>0</v>
      </c>
      <c r="L25" s="342">
        <f>'6.2. Паспорт фин осв ввод факт'!T25</f>
        <v>0</v>
      </c>
      <c r="M25" s="342">
        <v>0</v>
      </c>
      <c r="N25" s="342">
        <f t="shared" ref="N25:N64" si="6">L25</f>
        <v>0</v>
      </c>
      <c r="O25" s="342">
        <v>0</v>
      </c>
      <c r="P25" s="342">
        <f>'6.2. Паспорт фин осв ввод факт'!X25</f>
        <v>0</v>
      </c>
      <c r="Q25" s="342">
        <v>0</v>
      </c>
      <c r="R25" s="342">
        <v>0</v>
      </c>
      <c r="S25" s="342">
        <v>0</v>
      </c>
      <c r="T25" s="342">
        <v>0</v>
      </c>
      <c r="U25" s="342">
        <v>0</v>
      </c>
      <c r="V25" s="339" t="s">
        <v>586</v>
      </c>
      <c r="W25" s="339" t="s">
        <v>586</v>
      </c>
      <c r="X25" s="342">
        <v>0</v>
      </c>
      <c r="Y25" s="342">
        <v>0</v>
      </c>
      <c r="Z25" s="339" t="s">
        <v>586</v>
      </c>
      <c r="AA25" s="339" t="s">
        <v>586</v>
      </c>
      <c r="AB25" s="342">
        <v>0</v>
      </c>
      <c r="AC25" s="342">
        <v>0</v>
      </c>
      <c r="AD25" s="339" t="s">
        <v>586</v>
      </c>
      <c r="AE25" s="339" t="s">
        <v>586</v>
      </c>
      <c r="AF25" s="339">
        <f t="shared" si="1"/>
        <v>0</v>
      </c>
      <c r="AG25" s="339">
        <f t="shared" ref="AG25:AG64" si="7">N25+R25+T25+X25+AB25</f>
        <v>0</v>
      </c>
    </row>
    <row r="26" spans="1:36" x14ac:dyDescent="0.25">
      <c r="A26" s="340" t="s">
        <v>172</v>
      </c>
      <c r="B26" s="341" t="s">
        <v>171</v>
      </c>
      <c r="C26" s="339">
        <f>'6.2. Паспорт фин осв ввод факт'!C26</f>
        <v>0</v>
      </c>
      <c r="D26" s="339">
        <f t="shared" si="2"/>
        <v>0</v>
      </c>
      <c r="E26" s="339">
        <f t="shared" si="3"/>
        <v>0</v>
      </c>
      <c r="F26" s="339">
        <f t="shared" si="4"/>
        <v>0</v>
      </c>
      <c r="G26" s="342">
        <f>'6.2. Паспорт фин осв ввод факт'!G26</f>
        <v>0</v>
      </c>
      <c r="H26" s="342">
        <f>'6.2. Паспорт фин осв ввод факт'!J26</f>
        <v>0</v>
      </c>
      <c r="I26" s="342">
        <f>'6.2. Паспорт фин осв ввод факт'!N26</f>
        <v>0</v>
      </c>
      <c r="J26" s="342">
        <f>'6.2. Паспорт фин осв ввод факт'!P26</f>
        <v>0</v>
      </c>
      <c r="K26" s="342">
        <f t="shared" si="5"/>
        <v>0</v>
      </c>
      <c r="L26" s="342">
        <f>'6.2. Паспорт фин осв ввод факт'!T26</f>
        <v>0</v>
      </c>
      <c r="M26" s="342">
        <v>0</v>
      </c>
      <c r="N26" s="342">
        <f t="shared" si="6"/>
        <v>0</v>
      </c>
      <c r="O26" s="342">
        <v>0</v>
      </c>
      <c r="P26" s="342">
        <f>'6.2. Паспорт фин осв ввод факт'!X26</f>
        <v>0</v>
      </c>
      <c r="Q26" s="342">
        <v>0</v>
      </c>
      <c r="R26" s="342">
        <v>0</v>
      </c>
      <c r="S26" s="342">
        <v>0</v>
      </c>
      <c r="T26" s="342">
        <v>0</v>
      </c>
      <c r="U26" s="342">
        <v>0</v>
      </c>
      <c r="V26" s="339" t="s">
        <v>586</v>
      </c>
      <c r="W26" s="339" t="s">
        <v>586</v>
      </c>
      <c r="X26" s="342">
        <v>0</v>
      </c>
      <c r="Y26" s="342">
        <v>0</v>
      </c>
      <c r="Z26" s="339" t="s">
        <v>586</v>
      </c>
      <c r="AA26" s="339" t="s">
        <v>586</v>
      </c>
      <c r="AB26" s="342">
        <v>0</v>
      </c>
      <c r="AC26" s="342">
        <v>0</v>
      </c>
      <c r="AD26" s="339" t="s">
        <v>586</v>
      </c>
      <c r="AE26" s="339" t="s">
        <v>586</v>
      </c>
      <c r="AF26" s="339">
        <f t="shared" si="1"/>
        <v>0</v>
      </c>
      <c r="AG26" s="339">
        <f t="shared" si="7"/>
        <v>0</v>
      </c>
    </row>
    <row r="27" spans="1:36" ht="31.5" x14ac:dyDescent="0.25">
      <c r="A27" s="340" t="s">
        <v>170</v>
      </c>
      <c r="B27" s="341" t="s">
        <v>330</v>
      </c>
      <c r="C27" s="339">
        <f>'6.2. Паспорт фин осв ввод факт'!C27</f>
        <v>0</v>
      </c>
      <c r="D27" s="339">
        <f t="shared" si="2"/>
        <v>0</v>
      </c>
      <c r="E27" s="339">
        <f t="shared" si="3"/>
        <v>0</v>
      </c>
      <c r="F27" s="339">
        <f t="shared" si="4"/>
        <v>0</v>
      </c>
      <c r="G27" s="342">
        <f>'6.2. Паспорт фин осв ввод факт'!G27</f>
        <v>0</v>
      </c>
      <c r="H27" s="342">
        <f>'6.2. Паспорт фин осв ввод факт'!J27</f>
        <v>0</v>
      </c>
      <c r="I27" s="342">
        <f>'6.2. Паспорт фин осв ввод факт'!N27</f>
        <v>0</v>
      </c>
      <c r="J27" s="342">
        <f>'6.2. Паспорт фин осв ввод факт'!P27</f>
        <v>0</v>
      </c>
      <c r="K27" s="342">
        <f t="shared" si="5"/>
        <v>0</v>
      </c>
      <c r="L27" s="342">
        <f>'6.2. Паспорт фин осв ввод факт'!T27</f>
        <v>0</v>
      </c>
      <c r="M27" s="342">
        <v>0</v>
      </c>
      <c r="N27" s="342">
        <f t="shared" si="6"/>
        <v>0</v>
      </c>
      <c r="O27" s="342">
        <v>0</v>
      </c>
      <c r="P27" s="342">
        <f>'6.2. Паспорт фин осв ввод факт'!X27</f>
        <v>0</v>
      </c>
      <c r="Q27" s="342">
        <v>0</v>
      </c>
      <c r="R27" s="342">
        <v>0</v>
      </c>
      <c r="S27" s="342">
        <v>0</v>
      </c>
      <c r="T27" s="342">
        <v>0</v>
      </c>
      <c r="U27" s="342">
        <v>0</v>
      </c>
      <c r="V27" s="339" t="s">
        <v>586</v>
      </c>
      <c r="W27" s="339" t="s">
        <v>586</v>
      </c>
      <c r="X27" s="342">
        <v>0</v>
      </c>
      <c r="Y27" s="342">
        <v>0</v>
      </c>
      <c r="Z27" s="339" t="s">
        <v>586</v>
      </c>
      <c r="AA27" s="339" t="s">
        <v>586</v>
      </c>
      <c r="AB27" s="342">
        <v>0</v>
      </c>
      <c r="AC27" s="342">
        <v>0</v>
      </c>
      <c r="AD27" s="339" t="s">
        <v>586</v>
      </c>
      <c r="AE27" s="339" t="s">
        <v>586</v>
      </c>
      <c r="AF27" s="339">
        <f t="shared" si="1"/>
        <v>0</v>
      </c>
      <c r="AG27" s="339">
        <f t="shared" si="7"/>
        <v>0</v>
      </c>
    </row>
    <row r="28" spans="1:36" x14ac:dyDescent="0.25">
      <c r="A28" s="340" t="s">
        <v>169</v>
      </c>
      <c r="B28" s="341" t="s">
        <v>430</v>
      </c>
      <c r="C28" s="339">
        <f>'6.2. Паспорт фин осв ввод факт'!C28</f>
        <v>0</v>
      </c>
      <c r="D28" s="339">
        <f t="shared" si="2"/>
        <v>0</v>
      </c>
      <c r="E28" s="339">
        <f t="shared" si="3"/>
        <v>0</v>
      </c>
      <c r="F28" s="339">
        <f t="shared" si="4"/>
        <v>0</v>
      </c>
      <c r="G28" s="342">
        <f>'6.2. Паспорт фин осв ввод факт'!G28</f>
        <v>0</v>
      </c>
      <c r="H28" s="342">
        <f>'6.2. Паспорт фин осв ввод факт'!J28</f>
        <v>0</v>
      </c>
      <c r="I28" s="342">
        <f>'6.2. Паспорт фин осв ввод факт'!N28</f>
        <v>0</v>
      </c>
      <c r="J28" s="342">
        <f>'6.2. Паспорт фин осв ввод факт'!P28</f>
        <v>0</v>
      </c>
      <c r="K28" s="342">
        <f t="shared" si="5"/>
        <v>0</v>
      </c>
      <c r="L28" s="342">
        <f>'6.2. Паспорт фин осв ввод факт'!T28</f>
        <v>0</v>
      </c>
      <c r="M28" s="342">
        <v>0</v>
      </c>
      <c r="N28" s="342">
        <f t="shared" si="6"/>
        <v>0</v>
      </c>
      <c r="O28" s="342">
        <v>0</v>
      </c>
      <c r="P28" s="342">
        <f>'6.2. Паспорт фин осв ввод факт'!X28</f>
        <v>0</v>
      </c>
      <c r="Q28" s="342">
        <v>0</v>
      </c>
      <c r="R28" s="342">
        <v>0</v>
      </c>
      <c r="S28" s="342">
        <v>0</v>
      </c>
      <c r="T28" s="342">
        <v>0</v>
      </c>
      <c r="U28" s="342">
        <v>0</v>
      </c>
      <c r="V28" s="339" t="s">
        <v>586</v>
      </c>
      <c r="W28" s="339" t="s">
        <v>586</v>
      </c>
      <c r="X28" s="342">
        <v>0</v>
      </c>
      <c r="Y28" s="342">
        <v>0</v>
      </c>
      <c r="Z28" s="339" t="s">
        <v>586</v>
      </c>
      <c r="AA28" s="339" t="s">
        <v>586</v>
      </c>
      <c r="AB28" s="342">
        <v>0</v>
      </c>
      <c r="AC28" s="342">
        <v>0</v>
      </c>
      <c r="AD28" s="339" t="s">
        <v>586</v>
      </c>
      <c r="AE28" s="339" t="s">
        <v>586</v>
      </c>
      <c r="AF28" s="339">
        <f t="shared" si="1"/>
        <v>0</v>
      </c>
      <c r="AG28" s="339">
        <f t="shared" si="7"/>
        <v>0</v>
      </c>
    </row>
    <row r="29" spans="1:36" x14ac:dyDescent="0.25">
      <c r="A29" s="340" t="s">
        <v>168</v>
      </c>
      <c r="B29" s="62" t="s">
        <v>167</v>
      </c>
      <c r="C29" s="339">
        <f>'6.2. Паспорт фин осв ввод факт'!C29</f>
        <v>613.92382027999997</v>
      </c>
      <c r="D29" s="339">
        <f t="shared" si="2"/>
        <v>613.92382027999997</v>
      </c>
      <c r="E29" s="339">
        <f t="shared" si="3"/>
        <v>613.92382027999997</v>
      </c>
      <c r="F29" s="339">
        <f t="shared" si="4"/>
        <v>613.92382027999997</v>
      </c>
      <c r="G29" s="342">
        <f>'6.2. Паспорт фин осв ввод факт'!G29</f>
        <v>0</v>
      </c>
      <c r="H29" s="342">
        <f>'6.2. Паспорт фин осв ввод факт'!J29</f>
        <v>0</v>
      </c>
      <c r="I29" s="342">
        <f>'6.2. Паспорт фин осв ввод факт'!N29</f>
        <v>0</v>
      </c>
      <c r="J29" s="342">
        <f>'6.2. Паспорт фин осв ввод факт'!P29</f>
        <v>172.49553035699898</v>
      </c>
      <c r="K29" s="342">
        <f t="shared" si="5"/>
        <v>172.49553035699898</v>
      </c>
      <c r="L29" s="342">
        <f>'6.2. Паспорт фин осв ввод факт'!T29</f>
        <v>402.48957083300115</v>
      </c>
      <c r="M29" s="342">
        <v>0</v>
      </c>
      <c r="N29" s="343">
        <f t="shared" si="6"/>
        <v>402.48957083300115</v>
      </c>
      <c r="O29" s="342">
        <v>0</v>
      </c>
      <c r="P29" s="342">
        <f>'6.2. Паспорт фин осв ввод факт'!X29</f>
        <v>0</v>
      </c>
      <c r="Q29" s="342">
        <v>0</v>
      </c>
      <c r="R29" s="342">
        <v>0</v>
      </c>
      <c r="S29" s="342">
        <v>0</v>
      </c>
      <c r="T29" s="342">
        <v>0</v>
      </c>
      <c r="U29" s="342">
        <v>0</v>
      </c>
      <c r="V29" s="339" t="s">
        <v>586</v>
      </c>
      <c r="W29" s="339" t="s">
        <v>586</v>
      </c>
      <c r="X29" s="342">
        <v>0</v>
      </c>
      <c r="Y29" s="342">
        <v>0</v>
      </c>
      <c r="Z29" s="339" t="s">
        <v>586</v>
      </c>
      <c r="AA29" s="339" t="s">
        <v>586</v>
      </c>
      <c r="AB29" s="342">
        <v>0</v>
      </c>
      <c r="AC29" s="342">
        <v>0</v>
      </c>
      <c r="AD29" s="339" t="s">
        <v>586</v>
      </c>
      <c r="AE29" s="339" t="s">
        <v>586</v>
      </c>
      <c r="AF29" s="339">
        <f t="shared" si="1"/>
        <v>574.98510119000014</v>
      </c>
      <c r="AG29" s="339">
        <f t="shared" si="7"/>
        <v>402.48957083300115</v>
      </c>
    </row>
    <row r="30" spans="1:36" s="146" customFormat="1" ht="47.25" x14ac:dyDescent="0.25">
      <c r="A30" s="337" t="s">
        <v>61</v>
      </c>
      <c r="B30" s="338" t="s">
        <v>166</v>
      </c>
      <c r="C30" s="339">
        <f>'6.2. Паспорт фин осв ввод факт'!C30</f>
        <v>520.27442396610172</v>
      </c>
      <c r="D30" s="339">
        <f t="shared" si="2"/>
        <v>520.27442396610172</v>
      </c>
      <c r="E30" s="339">
        <f t="shared" si="3"/>
        <v>520.27442396610172</v>
      </c>
      <c r="F30" s="339">
        <f t="shared" si="4"/>
        <v>520.27442396610172</v>
      </c>
      <c r="G30" s="339">
        <f>'6.2. Паспорт фин осв ввод факт'!G30</f>
        <v>0</v>
      </c>
      <c r="H30" s="339">
        <f>'6.2. Паспорт фин осв ввод факт'!J30</f>
        <v>0</v>
      </c>
      <c r="I30" s="339">
        <f>'6.2. Паспорт фин осв ввод факт'!N30</f>
        <v>0</v>
      </c>
      <c r="J30" s="339">
        <f>'6.2. Паспорт фин осв ввод факт'!P30</f>
        <v>31.999175500000099</v>
      </c>
      <c r="K30" s="339">
        <f t="shared" si="5"/>
        <v>31.999175500000099</v>
      </c>
      <c r="L30" s="339">
        <f>'6.2. Паспорт фин осв ввод факт'!T30</f>
        <v>487.275509483051</v>
      </c>
      <c r="M30" s="339">
        <v>0</v>
      </c>
      <c r="N30" s="339">
        <f t="shared" si="6"/>
        <v>487.275509483051</v>
      </c>
      <c r="O30" s="339">
        <v>0</v>
      </c>
      <c r="P30" s="339">
        <f>'6.2. Паспорт фин осв ввод факт'!X30</f>
        <v>0</v>
      </c>
      <c r="Q30" s="339">
        <v>0</v>
      </c>
      <c r="R30" s="339">
        <v>0</v>
      </c>
      <c r="S30" s="339">
        <v>0</v>
      </c>
      <c r="T30" s="339">
        <v>0</v>
      </c>
      <c r="U30" s="339">
        <v>0</v>
      </c>
      <c r="V30" s="339" t="s">
        <v>586</v>
      </c>
      <c r="W30" s="339" t="s">
        <v>586</v>
      </c>
      <c r="X30" s="339">
        <v>0</v>
      </c>
      <c r="Y30" s="339">
        <v>0</v>
      </c>
      <c r="Z30" s="339" t="s">
        <v>586</v>
      </c>
      <c r="AA30" s="339" t="s">
        <v>586</v>
      </c>
      <c r="AB30" s="339">
        <v>0</v>
      </c>
      <c r="AC30" s="339">
        <v>0</v>
      </c>
      <c r="AD30" s="339" t="s">
        <v>586</v>
      </c>
      <c r="AE30" s="339" t="s">
        <v>586</v>
      </c>
      <c r="AF30" s="339">
        <f t="shared" si="1"/>
        <v>519.27468498305109</v>
      </c>
      <c r="AG30" s="339">
        <f t="shared" si="7"/>
        <v>487.275509483051</v>
      </c>
    </row>
    <row r="31" spans="1:36" x14ac:dyDescent="0.25">
      <c r="A31" s="337" t="s">
        <v>165</v>
      </c>
      <c r="B31" s="341" t="s">
        <v>164</v>
      </c>
      <c r="C31" s="339">
        <f>'6.2. Паспорт фин осв ввод факт'!C31</f>
        <v>29.111514483084576</v>
      </c>
      <c r="D31" s="339">
        <f t="shared" si="2"/>
        <v>29.111514483084576</v>
      </c>
      <c r="E31" s="339">
        <f t="shared" si="3"/>
        <v>29.111514483084576</v>
      </c>
      <c r="F31" s="339">
        <f t="shared" si="4"/>
        <v>29.111514483084576</v>
      </c>
      <c r="G31" s="342">
        <f>'6.2. Паспорт фин осв ввод факт'!G31</f>
        <v>0</v>
      </c>
      <c r="H31" s="342">
        <f>'6.2. Паспорт фин осв ввод факт'!J31</f>
        <v>0</v>
      </c>
      <c r="I31" s="342">
        <f>'6.2. Паспорт фин осв ввод факт'!N31</f>
        <v>0</v>
      </c>
      <c r="J31" s="342">
        <f>'6.2. Паспорт фин осв ввод факт'!P31</f>
        <v>28.111514483084576</v>
      </c>
      <c r="K31" s="342">
        <f t="shared" si="5"/>
        <v>28.111514483084576</v>
      </c>
      <c r="L31" s="342">
        <f>'6.2. Паспорт фин осв ввод факт'!T31</f>
        <v>0</v>
      </c>
      <c r="M31" s="342">
        <v>0</v>
      </c>
      <c r="N31" s="342">
        <f t="shared" si="6"/>
        <v>0</v>
      </c>
      <c r="O31" s="342">
        <v>0</v>
      </c>
      <c r="P31" s="342">
        <f>'6.2. Паспорт фин осв ввод факт'!X31</f>
        <v>0</v>
      </c>
      <c r="Q31" s="342">
        <v>0</v>
      </c>
      <c r="R31" s="342">
        <v>0</v>
      </c>
      <c r="S31" s="342">
        <v>0</v>
      </c>
      <c r="T31" s="342">
        <v>0</v>
      </c>
      <c r="U31" s="342">
        <v>0</v>
      </c>
      <c r="V31" s="339" t="s">
        <v>586</v>
      </c>
      <c r="W31" s="339" t="s">
        <v>586</v>
      </c>
      <c r="X31" s="342">
        <v>0</v>
      </c>
      <c r="Y31" s="342">
        <v>0</v>
      </c>
      <c r="Z31" s="339" t="s">
        <v>586</v>
      </c>
      <c r="AA31" s="339" t="s">
        <v>586</v>
      </c>
      <c r="AB31" s="342">
        <v>0</v>
      </c>
      <c r="AC31" s="342">
        <v>0</v>
      </c>
      <c r="AD31" s="339" t="s">
        <v>586</v>
      </c>
      <c r="AE31" s="339" t="s">
        <v>586</v>
      </c>
      <c r="AF31" s="339">
        <f t="shared" si="1"/>
        <v>28.111514483084576</v>
      </c>
      <c r="AG31" s="339">
        <f t="shared" si="7"/>
        <v>0</v>
      </c>
    </row>
    <row r="32" spans="1:36" ht="31.5" x14ac:dyDescent="0.25">
      <c r="A32" s="337" t="s">
        <v>163</v>
      </c>
      <c r="B32" s="341" t="s">
        <v>162</v>
      </c>
      <c r="C32" s="339">
        <f>'6.2. Паспорт фин осв ввод факт'!C32</f>
        <v>342.4870339011382</v>
      </c>
      <c r="D32" s="339">
        <f t="shared" si="2"/>
        <v>342.4870339011382</v>
      </c>
      <c r="E32" s="339">
        <f t="shared" si="3"/>
        <v>342.4870339011382</v>
      </c>
      <c r="F32" s="339">
        <f t="shared" si="4"/>
        <v>342.4870339011382</v>
      </c>
      <c r="G32" s="342">
        <f>'6.2. Паспорт фин осв ввод факт'!G32</f>
        <v>0</v>
      </c>
      <c r="H32" s="342">
        <f>'6.2. Паспорт фин осв ввод факт'!J32</f>
        <v>0</v>
      </c>
      <c r="I32" s="342">
        <f>'6.2. Паспорт фин осв ввод факт'!N32</f>
        <v>0</v>
      </c>
      <c r="J32" s="342">
        <f>'6.2. Паспорт фин осв ввод факт'!P32</f>
        <v>0</v>
      </c>
      <c r="K32" s="342">
        <f t="shared" si="5"/>
        <v>0</v>
      </c>
      <c r="L32" s="342">
        <f>'6.2. Паспорт фин осв ввод факт'!T32</f>
        <v>342.4870339011382</v>
      </c>
      <c r="M32" s="342">
        <v>0</v>
      </c>
      <c r="N32" s="342">
        <f t="shared" si="6"/>
        <v>342.4870339011382</v>
      </c>
      <c r="O32" s="342">
        <v>0</v>
      </c>
      <c r="P32" s="342">
        <f>'6.2. Паспорт фин осв ввод факт'!X32</f>
        <v>0</v>
      </c>
      <c r="Q32" s="342">
        <v>0</v>
      </c>
      <c r="R32" s="342">
        <v>0</v>
      </c>
      <c r="S32" s="342">
        <v>0</v>
      </c>
      <c r="T32" s="342">
        <v>0</v>
      </c>
      <c r="U32" s="342">
        <v>0</v>
      </c>
      <c r="V32" s="339" t="s">
        <v>586</v>
      </c>
      <c r="W32" s="339" t="s">
        <v>586</v>
      </c>
      <c r="X32" s="342">
        <v>0</v>
      </c>
      <c r="Y32" s="342">
        <v>0</v>
      </c>
      <c r="Z32" s="339" t="s">
        <v>586</v>
      </c>
      <c r="AA32" s="339" t="s">
        <v>586</v>
      </c>
      <c r="AB32" s="342">
        <v>0</v>
      </c>
      <c r="AC32" s="342">
        <v>0</v>
      </c>
      <c r="AD32" s="339" t="s">
        <v>586</v>
      </c>
      <c r="AE32" s="339" t="s">
        <v>586</v>
      </c>
      <c r="AF32" s="339">
        <f t="shared" si="1"/>
        <v>342.4870339011382</v>
      </c>
      <c r="AG32" s="339">
        <f t="shared" si="7"/>
        <v>342.4870339011382</v>
      </c>
    </row>
    <row r="33" spans="1:33" x14ac:dyDescent="0.25">
      <c r="A33" s="337" t="s">
        <v>161</v>
      </c>
      <c r="B33" s="341" t="s">
        <v>160</v>
      </c>
      <c r="C33" s="339">
        <f>'6.2. Паспорт фин осв ввод факт'!C33</f>
        <v>42.456301425851862</v>
      </c>
      <c r="D33" s="339">
        <f t="shared" si="2"/>
        <v>42.456301425851862</v>
      </c>
      <c r="E33" s="339">
        <f t="shared" si="3"/>
        <v>42.456301425851862</v>
      </c>
      <c r="F33" s="339">
        <f t="shared" si="4"/>
        <v>42.456301425851862</v>
      </c>
      <c r="G33" s="342">
        <f>'6.2. Паспорт фин осв ввод факт'!G33</f>
        <v>0</v>
      </c>
      <c r="H33" s="342">
        <f>'6.2. Паспорт фин осв ввод факт'!J33</f>
        <v>0</v>
      </c>
      <c r="I33" s="342">
        <f>'6.2. Паспорт фин осв ввод факт'!N33</f>
        <v>0</v>
      </c>
      <c r="J33" s="342">
        <f>'6.2. Паспорт фин осв ввод факт'!P33</f>
        <v>0</v>
      </c>
      <c r="K33" s="342">
        <f t="shared" si="5"/>
        <v>0</v>
      </c>
      <c r="L33" s="342">
        <f>'6.2. Паспорт фин осв ввод факт'!T33</f>
        <v>42.456301425851862</v>
      </c>
      <c r="M33" s="342">
        <v>0</v>
      </c>
      <c r="N33" s="342">
        <f t="shared" si="6"/>
        <v>42.456301425851862</v>
      </c>
      <c r="O33" s="342">
        <v>0</v>
      </c>
      <c r="P33" s="342">
        <f>'6.2. Паспорт фин осв ввод факт'!X33</f>
        <v>0</v>
      </c>
      <c r="Q33" s="342">
        <v>0</v>
      </c>
      <c r="R33" s="342">
        <v>0</v>
      </c>
      <c r="S33" s="342">
        <v>0</v>
      </c>
      <c r="T33" s="342">
        <v>0</v>
      </c>
      <c r="U33" s="342">
        <v>0</v>
      </c>
      <c r="V33" s="339" t="s">
        <v>586</v>
      </c>
      <c r="W33" s="339" t="s">
        <v>586</v>
      </c>
      <c r="X33" s="342">
        <v>0</v>
      </c>
      <c r="Y33" s="342">
        <v>0</v>
      </c>
      <c r="Z33" s="339" t="s">
        <v>586</v>
      </c>
      <c r="AA33" s="339" t="s">
        <v>586</v>
      </c>
      <c r="AB33" s="342">
        <v>0</v>
      </c>
      <c r="AC33" s="342">
        <v>0</v>
      </c>
      <c r="AD33" s="339" t="s">
        <v>586</v>
      </c>
      <c r="AE33" s="339" t="s">
        <v>586</v>
      </c>
      <c r="AF33" s="339">
        <f t="shared" si="1"/>
        <v>42.456301425851862</v>
      </c>
      <c r="AG33" s="339">
        <f t="shared" si="7"/>
        <v>42.456301425851862</v>
      </c>
    </row>
    <row r="34" spans="1:33" x14ac:dyDescent="0.25">
      <c r="A34" s="337" t="s">
        <v>159</v>
      </c>
      <c r="B34" s="341" t="s">
        <v>158</v>
      </c>
      <c r="C34" s="339">
        <f>'6.2. Паспорт фин осв ввод факт'!C34</f>
        <v>106.21957415602712</v>
      </c>
      <c r="D34" s="339">
        <f t="shared" si="2"/>
        <v>106.21957415602712</v>
      </c>
      <c r="E34" s="339">
        <f t="shared" si="3"/>
        <v>106.21957415602712</v>
      </c>
      <c r="F34" s="339">
        <f t="shared" si="4"/>
        <v>106.21957415602712</v>
      </c>
      <c r="G34" s="342">
        <f>'6.2. Паспорт фин осв ввод факт'!G34</f>
        <v>0</v>
      </c>
      <c r="H34" s="342">
        <f>'6.2. Паспорт фин осв ввод факт'!J34</f>
        <v>0</v>
      </c>
      <c r="I34" s="342">
        <f>'6.2. Паспорт фин осв ввод факт'!N34</f>
        <v>0</v>
      </c>
      <c r="J34" s="342">
        <f>'6.2. Паспорт фин осв ввод факт'!P34</f>
        <v>3.8876610169155228</v>
      </c>
      <c r="K34" s="342">
        <f t="shared" si="5"/>
        <v>3.8876610169155228</v>
      </c>
      <c r="L34" s="342">
        <f>'6.2. Паспорт фин осв ввод факт'!T34</f>
        <v>102.33191313911161</v>
      </c>
      <c r="M34" s="342">
        <v>0</v>
      </c>
      <c r="N34" s="342">
        <f t="shared" si="6"/>
        <v>102.33191313911161</v>
      </c>
      <c r="O34" s="342">
        <v>0</v>
      </c>
      <c r="P34" s="342">
        <f>'6.2. Паспорт фин осв ввод факт'!X34</f>
        <v>0</v>
      </c>
      <c r="Q34" s="342">
        <v>0</v>
      </c>
      <c r="R34" s="342">
        <v>0</v>
      </c>
      <c r="S34" s="342">
        <v>0</v>
      </c>
      <c r="T34" s="342">
        <v>0</v>
      </c>
      <c r="U34" s="342">
        <v>0</v>
      </c>
      <c r="V34" s="339" t="s">
        <v>586</v>
      </c>
      <c r="W34" s="339" t="s">
        <v>586</v>
      </c>
      <c r="X34" s="342">
        <v>0</v>
      </c>
      <c r="Y34" s="342">
        <v>0</v>
      </c>
      <c r="Z34" s="339" t="s">
        <v>586</v>
      </c>
      <c r="AA34" s="339" t="s">
        <v>586</v>
      </c>
      <c r="AB34" s="342">
        <v>0</v>
      </c>
      <c r="AC34" s="342">
        <v>0</v>
      </c>
      <c r="AD34" s="339" t="s">
        <v>586</v>
      </c>
      <c r="AE34" s="339" t="s">
        <v>586</v>
      </c>
      <c r="AF34" s="339">
        <f t="shared" si="1"/>
        <v>106.21957415602714</v>
      </c>
      <c r="AG34" s="339">
        <f t="shared" si="7"/>
        <v>102.33191313911161</v>
      </c>
    </row>
    <row r="35" spans="1:33" s="146" customFormat="1" ht="31.5" x14ac:dyDescent="0.25">
      <c r="A35" s="337" t="s">
        <v>60</v>
      </c>
      <c r="B35" s="338" t="s">
        <v>157</v>
      </c>
      <c r="C35" s="339">
        <f>'6.2. Паспорт фин осв ввод факт'!C35</f>
        <v>0</v>
      </c>
      <c r="D35" s="339">
        <f t="shared" si="2"/>
        <v>0</v>
      </c>
      <c r="E35" s="339">
        <f t="shared" si="3"/>
        <v>0</v>
      </c>
      <c r="F35" s="339">
        <f t="shared" si="4"/>
        <v>0</v>
      </c>
      <c r="G35" s="339">
        <f>'6.2. Паспорт фин осв ввод факт'!G35</f>
        <v>0</v>
      </c>
      <c r="H35" s="339">
        <f>'6.2. Паспорт фин осв ввод факт'!J35</f>
        <v>0</v>
      </c>
      <c r="I35" s="339">
        <f>'6.2. Паспорт фин осв ввод факт'!N35</f>
        <v>0</v>
      </c>
      <c r="J35" s="339">
        <f>'6.2. Паспорт фин осв ввод факт'!P35</f>
        <v>0</v>
      </c>
      <c r="K35" s="339">
        <f t="shared" si="5"/>
        <v>0</v>
      </c>
      <c r="L35" s="339">
        <f>'6.2. Паспорт фин осв ввод факт'!T35</f>
        <v>0</v>
      </c>
      <c r="M35" s="339">
        <v>0</v>
      </c>
      <c r="N35" s="339">
        <f t="shared" si="6"/>
        <v>0</v>
      </c>
      <c r="O35" s="339">
        <v>0</v>
      </c>
      <c r="P35" s="339">
        <f>'6.2. Паспорт фин осв ввод факт'!X35</f>
        <v>0</v>
      </c>
      <c r="Q35" s="339">
        <v>0</v>
      </c>
      <c r="R35" s="339">
        <v>0</v>
      </c>
      <c r="S35" s="339">
        <v>0</v>
      </c>
      <c r="T35" s="339">
        <v>0</v>
      </c>
      <c r="U35" s="339">
        <v>0</v>
      </c>
      <c r="V35" s="339" t="s">
        <v>586</v>
      </c>
      <c r="W35" s="339" t="s">
        <v>586</v>
      </c>
      <c r="X35" s="339">
        <v>0</v>
      </c>
      <c r="Y35" s="339">
        <v>0</v>
      </c>
      <c r="Z35" s="339" t="s">
        <v>586</v>
      </c>
      <c r="AA35" s="339" t="s">
        <v>586</v>
      </c>
      <c r="AB35" s="339">
        <v>0</v>
      </c>
      <c r="AC35" s="339">
        <v>0</v>
      </c>
      <c r="AD35" s="339" t="s">
        <v>586</v>
      </c>
      <c r="AE35" s="339" t="s">
        <v>586</v>
      </c>
      <c r="AF35" s="339">
        <f t="shared" si="1"/>
        <v>0</v>
      </c>
      <c r="AG35" s="339">
        <f t="shared" si="7"/>
        <v>0</v>
      </c>
    </row>
    <row r="36" spans="1:33" ht="31.5" x14ac:dyDescent="0.25">
      <c r="A36" s="340" t="s">
        <v>156</v>
      </c>
      <c r="B36" s="344" t="s">
        <v>155</v>
      </c>
      <c r="C36" s="339">
        <f>'6.2. Паспорт фин осв ввод факт'!C36</f>
        <v>0</v>
      </c>
      <c r="D36" s="339">
        <f t="shared" si="2"/>
        <v>0</v>
      </c>
      <c r="E36" s="339">
        <f t="shared" si="3"/>
        <v>0</v>
      </c>
      <c r="F36" s="339">
        <f t="shared" si="4"/>
        <v>0</v>
      </c>
      <c r="G36" s="342">
        <f>'6.2. Паспорт фин осв ввод факт'!G36</f>
        <v>0</v>
      </c>
      <c r="H36" s="342">
        <f>'6.2. Паспорт фин осв ввод факт'!J36</f>
        <v>0</v>
      </c>
      <c r="I36" s="342">
        <f>'6.2. Паспорт фин осв ввод факт'!N36</f>
        <v>0</v>
      </c>
      <c r="J36" s="342">
        <f>'6.2. Паспорт фин осв ввод факт'!P36</f>
        <v>0</v>
      </c>
      <c r="K36" s="342">
        <f t="shared" si="5"/>
        <v>0</v>
      </c>
      <c r="L36" s="342">
        <f>'6.2. Паспорт фин осв ввод факт'!T36</f>
        <v>0</v>
      </c>
      <c r="M36" s="342">
        <v>0</v>
      </c>
      <c r="N36" s="345">
        <f t="shared" si="6"/>
        <v>0</v>
      </c>
      <c r="O36" s="342">
        <v>0</v>
      </c>
      <c r="P36" s="342">
        <f>'6.2. Паспорт фин осв ввод факт'!X36</f>
        <v>0</v>
      </c>
      <c r="Q36" s="342">
        <v>0</v>
      </c>
      <c r="R36" s="342">
        <v>0</v>
      </c>
      <c r="S36" s="342">
        <v>0</v>
      </c>
      <c r="T36" s="342">
        <v>0</v>
      </c>
      <c r="U36" s="342">
        <v>0</v>
      </c>
      <c r="V36" s="339" t="s">
        <v>586</v>
      </c>
      <c r="W36" s="339" t="s">
        <v>586</v>
      </c>
      <c r="X36" s="342">
        <v>0</v>
      </c>
      <c r="Y36" s="342">
        <v>0</v>
      </c>
      <c r="Z36" s="339" t="s">
        <v>586</v>
      </c>
      <c r="AA36" s="339" t="s">
        <v>586</v>
      </c>
      <c r="AB36" s="342">
        <v>0</v>
      </c>
      <c r="AC36" s="342">
        <v>0</v>
      </c>
      <c r="AD36" s="339" t="s">
        <v>586</v>
      </c>
      <c r="AE36" s="339" t="s">
        <v>586</v>
      </c>
      <c r="AF36" s="339">
        <f t="shared" si="1"/>
        <v>0</v>
      </c>
      <c r="AG36" s="339">
        <f t="shared" si="7"/>
        <v>0</v>
      </c>
    </row>
    <row r="37" spans="1:33" x14ac:dyDescent="0.25">
      <c r="A37" s="340" t="s">
        <v>154</v>
      </c>
      <c r="B37" s="344" t="s">
        <v>144</v>
      </c>
      <c r="C37" s="339">
        <f>'6.2. Паспорт фин осв ввод факт'!C37</f>
        <v>0</v>
      </c>
      <c r="D37" s="339">
        <f t="shared" si="2"/>
        <v>0</v>
      </c>
      <c r="E37" s="339">
        <f t="shared" si="3"/>
        <v>0</v>
      </c>
      <c r="F37" s="339">
        <f t="shared" si="4"/>
        <v>0</v>
      </c>
      <c r="G37" s="342">
        <f>'6.2. Паспорт фин осв ввод факт'!G37</f>
        <v>0</v>
      </c>
      <c r="H37" s="342">
        <f>'6.2. Паспорт фин осв ввод факт'!J37</f>
        <v>0</v>
      </c>
      <c r="I37" s="342">
        <f>'6.2. Паспорт фин осв ввод факт'!N37</f>
        <v>0</v>
      </c>
      <c r="J37" s="342">
        <f>'6.2. Паспорт фин осв ввод факт'!P37</f>
        <v>0</v>
      </c>
      <c r="K37" s="342">
        <f t="shared" si="5"/>
        <v>0</v>
      </c>
      <c r="L37" s="342">
        <f>'6.2. Паспорт фин осв ввод факт'!T37</f>
        <v>0</v>
      </c>
      <c r="M37" s="342">
        <v>0</v>
      </c>
      <c r="N37" s="345">
        <f t="shared" si="6"/>
        <v>0</v>
      </c>
      <c r="O37" s="342">
        <v>0</v>
      </c>
      <c r="P37" s="342">
        <f>'6.2. Паспорт фин осв ввод факт'!X37</f>
        <v>0</v>
      </c>
      <c r="Q37" s="342">
        <v>0</v>
      </c>
      <c r="R37" s="342">
        <v>0</v>
      </c>
      <c r="S37" s="342">
        <v>0</v>
      </c>
      <c r="T37" s="342">
        <v>0</v>
      </c>
      <c r="U37" s="342">
        <v>0</v>
      </c>
      <c r="V37" s="339" t="s">
        <v>586</v>
      </c>
      <c r="W37" s="339" t="s">
        <v>586</v>
      </c>
      <c r="X37" s="342">
        <v>0</v>
      </c>
      <c r="Y37" s="342">
        <v>0</v>
      </c>
      <c r="Z37" s="339" t="s">
        <v>586</v>
      </c>
      <c r="AA37" s="339" t="s">
        <v>586</v>
      </c>
      <c r="AB37" s="342">
        <v>0</v>
      </c>
      <c r="AC37" s="342">
        <v>0</v>
      </c>
      <c r="AD37" s="339" t="s">
        <v>586</v>
      </c>
      <c r="AE37" s="339" t="s">
        <v>586</v>
      </c>
      <c r="AF37" s="339">
        <f t="shared" si="1"/>
        <v>0</v>
      </c>
      <c r="AG37" s="339">
        <f t="shared" si="7"/>
        <v>0</v>
      </c>
    </row>
    <row r="38" spans="1:33" x14ac:dyDescent="0.25">
      <c r="A38" s="340" t="s">
        <v>153</v>
      </c>
      <c r="B38" s="344" t="s">
        <v>142</v>
      </c>
      <c r="C38" s="339">
        <f>'6.2. Паспорт фин осв ввод факт'!C38</f>
        <v>0</v>
      </c>
      <c r="D38" s="339">
        <f t="shared" si="2"/>
        <v>0</v>
      </c>
      <c r="E38" s="339">
        <f t="shared" si="3"/>
        <v>0</v>
      </c>
      <c r="F38" s="339">
        <f t="shared" si="4"/>
        <v>0</v>
      </c>
      <c r="G38" s="342">
        <f>'6.2. Паспорт фин осв ввод факт'!G38</f>
        <v>0</v>
      </c>
      <c r="H38" s="342">
        <f>'6.2. Паспорт фин осв ввод факт'!J38</f>
        <v>0</v>
      </c>
      <c r="I38" s="342">
        <f>'6.2. Паспорт фин осв ввод факт'!N38</f>
        <v>0</v>
      </c>
      <c r="J38" s="342">
        <f>'6.2. Паспорт фин осв ввод факт'!P38</f>
        <v>0</v>
      </c>
      <c r="K38" s="342">
        <f t="shared" si="5"/>
        <v>0</v>
      </c>
      <c r="L38" s="342">
        <f>'6.2. Паспорт фин осв ввод факт'!T38</f>
        <v>0</v>
      </c>
      <c r="M38" s="342">
        <v>0</v>
      </c>
      <c r="N38" s="345">
        <f t="shared" si="6"/>
        <v>0</v>
      </c>
      <c r="O38" s="342">
        <v>0</v>
      </c>
      <c r="P38" s="342">
        <f>'6.2. Паспорт фин осв ввод факт'!X38</f>
        <v>0</v>
      </c>
      <c r="Q38" s="342">
        <v>0</v>
      </c>
      <c r="R38" s="342">
        <v>0</v>
      </c>
      <c r="S38" s="342">
        <v>0</v>
      </c>
      <c r="T38" s="342">
        <v>0</v>
      </c>
      <c r="U38" s="342">
        <v>0</v>
      </c>
      <c r="V38" s="339" t="s">
        <v>586</v>
      </c>
      <c r="W38" s="339" t="s">
        <v>586</v>
      </c>
      <c r="X38" s="342">
        <v>0</v>
      </c>
      <c r="Y38" s="342">
        <v>0</v>
      </c>
      <c r="Z38" s="339" t="s">
        <v>586</v>
      </c>
      <c r="AA38" s="339" t="s">
        <v>586</v>
      </c>
      <c r="AB38" s="342">
        <v>0</v>
      </c>
      <c r="AC38" s="342">
        <v>0</v>
      </c>
      <c r="AD38" s="339" t="s">
        <v>586</v>
      </c>
      <c r="AE38" s="339" t="s">
        <v>586</v>
      </c>
      <c r="AF38" s="339">
        <f t="shared" si="1"/>
        <v>0</v>
      </c>
      <c r="AG38" s="339">
        <f t="shared" si="7"/>
        <v>0</v>
      </c>
    </row>
    <row r="39" spans="1:33" ht="31.5" x14ac:dyDescent="0.25">
      <c r="A39" s="340" t="s">
        <v>152</v>
      </c>
      <c r="B39" s="341" t="s">
        <v>140</v>
      </c>
      <c r="C39" s="339">
        <f>'6.2. Паспорт фин осв ввод факт'!C39</f>
        <v>35.64</v>
      </c>
      <c r="D39" s="339">
        <f t="shared" si="2"/>
        <v>35.64</v>
      </c>
      <c r="E39" s="339">
        <f t="shared" si="3"/>
        <v>35.64</v>
      </c>
      <c r="F39" s="339">
        <f t="shared" si="4"/>
        <v>35.64</v>
      </c>
      <c r="G39" s="342">
        <f>'6.2. Паспорт фин осв ввод факт'!G39</f>
        <v>0</v>
      </c>
      <c r="H39" s="342">
        <f>'6.2. Паспорт фин осв ввод факт'!J39</f>
        <v>0</v>
      </c>
      <c r="I39" s="342">
        <f>'6.2. Паспорт фин осв ввод факт'!N39</f>
        <v>0</v>
      </c>
      <c r="J39" s="342">
        <f>'6.2. Паспорт фин осв ввод факт'!P39</f>
        <v>0</v>
      </c>
      <c r="K39" s="342">
        <f t="shared" si="5"/>
        <v>0</v>
      </c>
      <c r="L39" s="342">
        <f>'6.2. Паспорт фин осв ввод факт'!T39</f>
        <v>35.64</v>
      </c>
      <c r="M39" s="342">
        <v>0</v>
      </c>
      <c r="N39" s="342">
        <f t="shared" si="6"/>
        <v>35.64</v>
      </c>
      <c r="O39" s="342">
        <v>0</v>
      </c>
      <c r="P39" s="342">
        <f>'6.2. Паспорт фин осв ввод факт'!X39</f>
        <v>0</v>
      </c>
      <c r="Q39" s="342">
        <v>0</v>
      </c>
      <c r="R39" s="342">
        <v>0</v>
      </c>
      <c r="S39" s="342">
        <v>0</v>
      </c>
      <c r="T39" s="342">
        <v>0</v>
      </c>
      <c r="U39" s="342">
        <v>0</v>
      </c>
      <c r="V39" s="339" t="s">
        <v>586</v>
      </c>
      <c r="W39" s="339" t="s">
        <v>586</v>
      </c>
      <c r="X39" s="342">
        <v>0</v>
      </c>
      <c r="Y39" s="342">
        <v>0</v>
      </c>
      <c r="Z39" s="339" t="s">
        <v>586</v>
      </c>
      <c r="AA39" s="339" t="s">
        <v>586</v>
      </c>
      <c r="AB39" s="342">
        <v>0</v>
      </c>
      <c r="AC39" s="342">
        <v>0</v>
      </c>
      <c r="AD39" s="339" t="s">
        <v>586</v>
      </c>
      <c r="AE39" s="339" t="s">
        <v>586</v>
      </c>
      <c r="AF39" s="339">
        <f t="shared" si="1"/>
        <v>35.64</v>
      </c>
      <c r="AG39" s="339">
        <f t="shared" si="7"/>
        <v>35.64</v>
      </c>
    </row>
    <row r="40" spans="1:33" ht="31.5" x14ac:dyDescent="0.25">
      <c r="A40" s="340" t="s">
        <v>151</v>
      </c>
      <c r="B40" s="341" t="s">
        <v>138</v>
      </c>
      <c r="C40" s="339">
        <f>'6.2. Паспорт фин осв ввод факт'!C40</f>
        <v>0</v>
      </c>
      <c r="D40" s="339">
        <f t="shared" si="2"/>
        <v>0</v>
      </c>
      <c r="E40" s="339">
        <f t="shared" si="3"/>
        <v>0</v>
      </c>
      <c r="F40" s="339">
        <f t="shared" si="4"/>
        <v>0</v>
      </c>
      <c r="G40" s="342">
        <f>'6.2. Паспорт фин осв ввод факт'!G40</f>
        <v>0</v>
      </c>
      <c r="H40" s="342">
        <f>'6.2. Паспорт фин осв ввод факт'!J40</f>
        <v>0</v>
      </c>
      <c r="I40" s="342">
        <f>'6.2. Паспорт фин осв ввод факт'!N40</f>
        <v>0</v>
      </c>
      <c r="J40" s="342">
        <f>'6.2. Паспорт фин осв ввод факт'!P40</f>
        <v>0</v>
      </c>
      <c r="K40" s="342">
        <f t="shared" si="5"/>
        <v>0</v>
      </c>
      <c r="L40" s="342">
        <f>'6.2. Паспорт фин осв ввод факт'!T40</f>
        <v>0</v>
      </c>
      <c r="M40" s="342">
        <v>0</v>
      </c>
      <c r="N40" s="342">
        <f t="shared" si="6"/>
        <v>0</v>
      </c>
      <c r="O40" s="342">
        <v>0</v>
      </c>
      <c r="P40" s="342">
        <f>'6.2. Паспорт фин осв ввод факт'!X40</f>
        <v>0</v>
      </c>
      <c r="Q40" s="342">
        <v>0</v>
      </c>
      <c r="R40" s="342">
        <v>0</v>
      </c>
      <c r="S40" s="342">
        <v>0</v>
      </c>
      <c r="T40" s="342">
        <v>0</v>
      </c>
      <c r="U40" s="342">
        <v>0</v>
      </c>
      <c r="V40" s="339" t="s">
        <v>586</v>
      </c>
      <c r="W40" s="339" t="s">
        <v>586</v>
      </c>
      <c r="X40" s="342">
        <v>0</v>
      </c>
      <c r="Y40" s="342">
        <v>0</v>
      </c>
      <c r="Z40" s="339" t="s">
        <v>586</v>
      </c>
      <c r="AA40" s="339" t="s">
        <v>586</v>
      </c>
      <c r="AB40" s="342">
        <v>0</v>
      </c>
      <c r="AC40" s="342">
        <v>0</v>
      </c>
      <c r="AD40" s="339" t="s">
        <v>586</v>
      </c>
      <c r="AE40" s="339" t="s">
        <v>586</v>
      </c>
      <c r="AF40" s="339">
        <f t="shared" si="1"/>
        <v>0</v>
      </c>
      <c r="AG40" s="339">
        <f t="shared" si="7"/>
        <v>0</v>
      </c>
    </row>
    <row r="41" spans="1:33" x14ac:dyDescent="0.25">
      <c r="A41" s="340" t="s">
        <v>150</v>
      </c>
      <c r="B41" s="341" t="s">
        <v>136</v>
      </c>
      <c r="C41" s="339">
        <f>'6.2. Паспорт фин осв ввод факт'!C41</f>
        <v>0</v>
      </c>
      <c r="D41" s="339">
        <f t="shared" si="2"/>
        <v>0</v>
      </c>
      <c r="E41" s="339">
        <f t="shared" si="3"/>
        <v>0</v>
      </c>
      <c r="F41" s="339">
        <f t="shared" si="4"/>
        <v>0</v>
      </c>
      <c r="G41" s="342">
        <f>'6.2. Паспорт фин осв ввод факт'!G41</f>
        <v>0</v>
      </c>
      <c r="H41" s="342">
        <f>'6.2. Паспорт фин осв ввод факт'!J41</f>
        <v>0</v>
      </c>
      <c r="I41" s="342">
        <f>'6.2. Паспорт фин осв ввод факт'!N41</f>
        <v>0</v>
      </c>
      <c r="J41" s="342">
        <f>'6.2. Паспорт фин осв ввод факт'!P41</f>
        <v>0</v>
      </c>
      <c r="K41" s="342">
        <f t="shared" si="5"/>
        <v>0</v>
      </c>
      <c r="L41" s="342">
        <f>'6.2. Паспорт фин осв ввод факт'!T41</f>
        <v>0</v>
      </c>
      <c r="M41" s="342">
        <v>0</v>
      </c>
      <c r="N41" s="342">
        <f t="shared" si="6"/>
        <v>0</v>
      </c>
      <c r="O41" s="342">
        <v>0</v>
      </c>
      <c r="P41" s="342">
        <f>'6.2. Паспорт фин осв ввод факт'!X41</f>
        <v>0</v>
      </c>
      <c r="Q41" s="342">
        <v>0</v>
      </c>
      <c r="R41" s="342">
        <v>0</v>
      </c>
      <c r="S41" s="342">
        <v>0</v>
      </c>
      <c r="T41" s="342">
        <v>0</v>
      </c>
      <c r="U41" s="342">
        <v>0</v>
      </c>
      <c r="V41" s="339" t="s">
        <v>586</v>
      </c>
      <c r="W41" s="339" t="s">
        <v>586</v>
      </c>
      <c r="X41" s="342">
        <v>0</v>
      </c>
      <c r="Y41" s="342">
        <v>0</v>
      </c>
      <c r="Z41" s="339" t="s">
        <v>586</v>
      </c>
      <c r="AA41" s="339" t="s">
        <v>586</v>
      </c>
      <c r="AB41" s="342">
        <v>0</v>
      </c>
      <c r="AC41" s="342">
        <v>0</v>
      </c>
      <c r="AD41" s="339" t="s">
        <v>586</v>
      </c>
      <c r="AE41" s="339" t="s">
        <v>586</v>
      </c>
      <c r="AF41" s="339">
        <f t="shared" si="1"/>
        <v>0</v>
      </c>
      <c r="AG41" s="339">
        <f t="shared" si="7"/>
        <v>0</v>
      </c>
    </row>
    <row r="42" spans="1:33" ht="18.75" x14ac:dyDescent="0.25">
      <c r="A42" s="340" t="s">
        <v>149</v>
      </c>
      <c r="B42" s="344" t="s">
        <v>587</v>
      </c>
      <c r="C42" s="339">
        <f>'6.2. Паспорт фин осв ввод факт'!C42</f>
        <v>2</v>
      </c>
      <c r="D42" s="339">
        <f t="shared" si="2"/>
        <v>2</v>
      </c>
      <c r="E42" s="339">
        <f t="shared" si="3"/>
        <v>2</v>
      </c>
      <c r="F42" s="339">
        <f t="shared" si="4"/>
        <v>2</v>
      </c>
      <c r="G42" s="342">
        <f>'6.2. Паспорт фин осв ввод факт'!G42</f>
        <v>0</v>
      </c>
      <c r="H42" s="342">
        <f>'6.2. Паспорт фин осв ввод факт'!J42</f>
        <v>0</v>
      </c>
      <c r="I42" s="342">
        <f>'6.2. Паспорт фин осв ввод факт'!N42</f>
        <v>0</v>
      </c>
      <c r="J42" s="342">
        <f>'6.2. Паспорт фин осв ввод факт'!P42</f>
        <v>0</v>
      </c>
      <c r="K42" s="342">
        <f t="shared" si="5"/>
        <v>0</v>
      </c>
      <c r="L42" s="342">
        <f>'6.2. Паспорт фин осв ввод факт'!T42</f>
        <v>2</v>
      </c>
      <c r="M42" s="342">
        <v>0</v>
      </c>
      <c r="N42" s="345">
        <f t="shared" si="6"/>
        <v>2</v>
      </c>
      <c r="O42" s="342">
        <v>0</v>
      </c>
      <c r="P42" s="342">
        <f>'6.2. Паспорт фин осв ввод факт'!X42</f>
        <v>0</v>
      </c>
      <c r="Q42" s="342">
        <v>0</v>
      </c>
      <c r="R42" s="342">
        <v>0</v>
      </c>
      <c r="S42" s="342">
        <v>0</v>
      </c>
      <c r="T42" s="342">
        <v>0</v>
      </c>
      <c r="U42" s="342">
        <v>0</v>
      </c>
      <c r="V42" s="339" t="s">
        <v>586</v>
      </c>
      <c r="W42" s="339" t="s">
        <v>586</v>
      </c>
      <c r="X42" s="342">
        <v>0</v>
      </c>
      <c r="Y42" s="342">
        <v>0</v>
      </c>
      <c r="Z42" s="339" t="s">
        <v>586</v>
      </c>
      <c r="AA42" s="339" t="s">
        <v>586</v>
      </c>
      <c r="AB42" s="342">
        <v>0</v>
      </c>
      <c r="AC42" s="342">
        <v>0</v>
      </c>
      <c r="AD42" s="339" t="s">
        <v>586</v>
      </c>
      <c r="AE42" s="339" t="s">
        <v>586</v>
      </c>
      <c r="AF42" s="339">
        <f t="shared" si="1"/>
        <v>2</v>
      </c>
      <c r="AG42" s="339">
        <f t="shared" si="7"/>
        <v>2</v>
      </c>
    </row>
    <row r="43" spans="1:33" s="146" customFormat="1" x14ac:dyDescent="0.25">
      <c r="A43" s="337" t="s">
        <v>59</v>
      </c>
      <c r="B43" s="338" t="s">
        <v>148</v>
      </c>
      <c r="C43" s="339">
        <f>'6.2. Паспорт фин осв ввод факт'!C43</f>
        <v>0</v>
      </c>
      <c r="D43" s="339">
        <f t="shared" si="2"/>
        <v>0</v>
      </c>
      <c r="E43" s="339">
        <f t="shared" si="3"/>
        <v>0</v>
      </c>
      <c r="F43" s="339">
        <f t="shared" si="4"/>
        <v>0</v>
      </c>
      <c r="G43" s="339">
        <f>'6.2. Паспорт фин осв ввод факт'!G43</f>
        <v>0</v>
      </c>
      <c r="H43" s="339">
        <f>'6.2. Паспорт фин осв ввод факт'!J43</f>
        <v>0</v>
      </c>
      <c r="I43" s="339">
        <f>'6.2. Паспорт фин осв ввод факт'!N43</f>
        <v>0</v>
      </c>
      <c r="J43" s="339">
        <f>'6.2. Паспорт фин осв ввод факт'!P43</f>
        <v>0</v>
      </c>
      <c r="K43" s="339">
        <f t="shared" si="5"/>
        <v>0</v>
      </c>
      <c r="L43" s="339">
        <f>'6.2. Паспорт фин осв ввод факт'!T43</f>
        <v>0</v>
      </c>
      <c r="M43" s="339">
        <v>0</v>
      </c>
      <c r="N43" s="339">
        <f t="shared" si="6"/>
        <v>0</v>
      </c>
      <c r="O43" s="339">
        <v>0</v>
      </c>
      <c r="P43" s="339">
        <f>'6.2. Паспорт фин осв ввод факт'!X43</f>
        <v>0</v>
      </c>
      <c r="Q43" s="339">
        <v>0</v>
      </c>
      <c r="R43" s="339">
        <v>0</v>
      </c>
      <c r="S43" s="339">
        <v>0</v>
      </c>
      <c r="T43" s="339">
        <v>0</v>
      </c>
      <c r="U43" s="339">
        <v>0</v>
      </c>
      <c r="V43" s="339" t="s">
        <v>586</v>
      </c>
      <c r="W43" s="339" t="s">
        <v>586</v>
      </c>
      <c r="X43" s="339">
        <v>0</v>
      </c>
      <c r="Y43" s="339">
        <v>0</v>
      </c>
      <c r="Z43" s="339" t="s">
        <v>586</v>
      </c>
      <c r="AA43" s="339" t="s">
        <v>586</v>
      </c>
      <c r="AB43" s="339">
        <v>0</v>
      </c>
      <c r="AC43" s="339">
        <v>0</v>
      </c>
      <c r="AD43" s="339" t="s">
        <v>586</v>
      </c>
      <c r="AE43" s="339" t="s">
        <v>586</v>
      </c>
      <c r="AF43" s="339">
        <f t="shared" si="1"/>
        <v>0</v>
      </c>
      <c r="AG43" s="339">
        <f t="shared" si="7"/>
        <v>0</v>
      </c>
    </row>
    <row r="44" spans="1:33" x14ac:dyDescent="0.25">
      <c r="A44" s="340" t="s">
        <v>147</v>
      </c>
      <c r="B44" s="341" t="s">
        <v>146</v>
      </c>
      <c r="C44" s="339">
        <f>'6.2. Паспорт фин осв ввод факт'!C44</f>
        <v>0</v>
      </c>
      <c r="D44" s="339">
        <f t="shared" si="2"/>
        <v>0</v>
      </c>
      <c r="E44" s="339">
        <f t="shared" si="3"/>
        <v>0</v>
      </c>
      <c r="F44" s="339">
        <f t="shared" si="4"/>
        <v>0</v>
      </c>
      <c r="G44" s="342">
        <f>'6.2. Паспорт фин осв ввод факт'!G44</f>
        <v>0</v>
      </c>
      <c r="H44" s="342">
        <f>'6.2. Паспорт фин осв ввод факт'!J44</f>
        <v>0</v>
      </c>
      <c r="I44" s="342">
        <f>'6.2. Паспорт фин осв ввод факт'!N44</f>
        <v>0</v>
      </c>
      <c r="J44" s="342">
        <f>'6.2. Паспорт фин осв ввод факт'!P44</f>
        <v>0</v>
      </c>
      <c r="K44" s="342">
        <f t="shared" si="5"/>
        <v>0</v>
      </c>
      <c r="L44" s="342">
        <f>'6.2. Паспорт фин осв ввод факт'!T44</f>
        <v>0</v>
      </c>
      <c r="M44" s="342">
        <v>0</v>
      </c>
      <c r="N44" s="342">
        <f t="shared" si="6"/>
        <v>0</v>
      </c>
      <c r="O44" s="342">
        <v>0</v>
      </c>
      <c r="P44" s="342">
        <f>'6.2. Паспорт фин осв ввод факт'!X44</f>
        <v>0</v>
      </c>
      <c r="Q44" s="342">
        <v>0</v>
      </c>
      <c r="R44" s="342">
        <v>0</v>
      </c>
      <c r="S44" s="342">
        <v>0</v>
      </c>
      <c r="T44" s="342">
        <v>0</v>
      </c>
      <c r="U44" s="342">
        <v>0</v>
      </c>
      <c r="V44" s="339" t="s">
        <v>586</v>
      </c>
      <c r="W44" s="339" t="s">
        <v>586</v>
      </c>
      <c r="X44" s="342">
        <v>0</v>
      </c>
      <c r="Y44" s="342">
        <v>0</v>
      </c>
      <c r="Z44" s="339" t="s">
        <v>586</v>
      </c>
      <c r="AA44" s="339" t="s">
        <v>586</v>
      </c>
      <c r="AB44" s="342">
        <v>0</v>
      </c>
      <c r="AC44" s="342">
        <v>0</v>
      </c>
      <c r="AD44" s="339" t="s">
        <v>586</v>
      </c>
      <c r="AE44" s="339" t="s">
        <v>586</v>
      </c>
      <c r="AF44" s="339">
        <f t="shared" si="1"/>
        <v>0</v>
      </c>
      <c r="AG44" s="339">
        <f t="shared" si="7"/>
        <v>0</v>
      </c>
    </row>
    <row r="45" spans="1:33" x14ac:dyDescent="0.25">
      <c r="A45" s="340" t="s">
        <v>145</v>
      </c>
      <c r="B45" s="341" t="s">
        <v>144</v>
      </c>
      <c r="C45" s="339">
        <f>'6.2. Паспорт фин осв ввод факт'!C45</f>
        <v>0</v>
      </c>
      <c r="D45" s="339">
        <f t="shared" si="2"/>
        <v>0</v>
      </c>
      <c r="E45" s="339">
        <f t="shared" si="3"/>
        <v>0</v>
      </c>
      <c r="F45" s="339">
        <f t="shared" si="4"/>
        <v>0</v>
      </c>
      <c r="G45" s="342">
        <f>'6.2. Паспорт фин осв ввод факт'!G45</f>
        <v>0</v>
      </c>
      <c r="H45" s="342">
        <f>'6.2. Паспорт фин осв ввод факт'!J45</f>
        <v>0</v>
      </c>
      <c r="I45" s="342">
        <f>'6.2. Паспорт фин осв ввод факт'!N45</f>
        <v>0</v>
      </c>
      <c r="J45" s="342">
        <f>'6.2. Паспорт фин осв ввод факт'!P45</f>
        <v>0</v>
      </c>
      <c r="K45" s="342">
        <f t="shared" si="5"/>
        <v>0</v>
      </c>
      <c r="L45" s="342">
        <f>'6.2. Паспорт фин осв ввод факт'!T45</f>
        <v>0</v>
      </c>
      <c r="M45" s="342">
        <v>0</v>
      </c>
      <c r="N45" s="342">
        <f t="shared" si="6"/>
        <v>0</v>
      </c>
      <c r="O45" s="342">
        <v>0</v>
      </c>
      <c r="P45" s="342">
        <f>'6.2. Паспорт фин осв ввод факт'!X45</f>
        <v>0</v>
      </c>
      <c r="Q45" s="342">
        <v>0</v>
      </c>
      <c r="R45" s="342">
        <v>0</v>
      </c>
      <c r="S45" s="342">
        <v>0</v>
      </c>
      <c r="T45" s="342">
        <v>0</v>
      </c>
      <c r="U45" s="342">
        <v>0</v>
      </c>
      <c r="V45" s="339" t="s">
        <v>586</v>
      </c>
      <c r="W45" s="339" t="s">
        <v>586</v>
      </c>
      <c r="X45" s="342">
        <v>0</v>
      </c>
      <c r="Y45" s="342">
        <v>0</v>
      </c>
      <c r="Z45" s="339" t="s">
        <v>586</v>
      </c>
      <c r="AA45" s="339" t="s">
        <v>586</v>
      </c>
      <c r="AB45" s="342">
        <v>0</v>
      </c>
      <c r="AC45" s="342">
        <v>0</v>
      </c>
      <c r="AD45" s="339" t="s">
        <v>586</v>
      </c>
      <c r="AE45" s="339" t="s">
        <v>586</v>
      </c>
      <c r="AF45" s="339">
        <f t="shared" si="1"/>
        <v>0</v>
      </c>
      <c r="AG45" s="339">
        <f t="shared" si="7"/>
        <v>0</v>
      </c>
    </row>
    <row r="46" spans="1:33" x14ac:dyDescent="0.25">
      <c r="A46" s="340" t="s">
        <v>143</v>
      </c>
      <c r="B46" s="341" t="s">
        <v>142</v>
      </c>
      <c r="C46" s="339">
        <f>'6.2. Паспорт фин осв ввод факт'!C46</f>
        <v>0</v>
      </c>
      <c r="D46" s="339">
        <f t="shared" si="2"/>
        <v>0</v>
      </c>
      <c r="E46" s="339">
        <f t="shared" si="3"/>
        <v>0</v>
      </c>
      <c r="F46" s="339">
        <f t="shared" si="4"/>
        <v>0</v>
      </c>
      <c r="G46" s="342">
        <f>'6.2. Паспорт фин осв ввод факт'!G46</f>
        <v>0</v>
      </c>
      <c r="H46" s="342">
        <f>'6.2. Паспорт фин осв ввод факт'!J46</f>
        <v>0</v>
      </c>
      <c r="I46" s="342">
        <f>'6.2. Паспорт фин осв ввод факт'!N46</f>
        <v>0</v>
      </c>
      <c r="J46" s="342">
        <f>'6.2. Паспорт фин осв ввод факт'!P46</f>
        <v>0</v>
      </c>
      <c r="K46" s="342">
        <f t="shared" si="5"/>
        <v>0</v>
      </c>
      <c r="L46" s="342">
        <f>'6.2. Паспорт фин осв ввод факт'!T46</f>
        <v>0</v>
      </c>
      <c r="M46" s="342">
        <v>0</v>
      </c>
      <c r="N46" s="342">
        <f t="shared" si="6"/>
        <v>0</v>
      </c>
      <c r="O46" s="342">
        <v>0</v>
      </c>
      <c r="P46" s="342">
        <f>'6.2. Паспорт фин осв ввод факт'!X46</f>
        <v>0</v>
      </c>
      <c r="Q46" s="342">
        <v>0</v>
      </c>
      <c r="R46" s="342">
        <v>0</v>
      </c>
      <c r="S46" s="342">
        <v>0</v>
      </c>
      <c r="T46" s="342">
        <v>0</v>
      </c>
      <c r="U46" s="342">
        <v>0</v>
      </c>
      <c r="V46" s="339" t="s">
        <v>586</v>
      </c>
      <c r="W46" s="339" t="s">
        <v>586</v>
      </c>
      <c r="X46" s="342">
        <v>0</v>
      </c>
      <c r="Y46" s="342">
        <v>0</v>
      </c>
      <c r="Z46" s="339" t="s">
        <v>586</v>
      </c>
      <c r="AA46" s="339" t="s">
        <v>586</v>
      </c>
      <c r="AB46" s="342">
        <v>0</v>
      </c>
      <c r="AC46" s="342">
        <v>0</v>
      </c>
      <c r="AD46" s="339" t="s">
        <v>586</v>
      </c>
      <c r="AE46" s="339" t="s">
        <v>586</v>
      </c>
      <c r="AF46" s="339">
        <f t="shared" si="1"/>
        <v>0</v>
      </c>
      <c r="AG46" s="339">
        <f t="shared" si="7"/>
        <v>0</v>
      </c>
    </row>
    <row r="47" spans="1:33" ht="31.5" x14ac:dyDescent="0.25">
      <c r="A47" s="340" t="s">
        <v>141</v>
      </c>
      <c r="B47" s="341" t="s">
        <v>140</v>
      </c>
      <c r="C47" s="339">
        <f>'6.2. Паспорт фин осв ввод факт'!C47</f>
        <v>35.64</v>
      </c>
      <c r="D47" s="339">
        <f t="shared" si="2"/>
        <v>35.64</v>
      </c>
      <c r="E47" s="339">
        <f t="shared" si="3"/>
        <v>35.64</v>
      </c>
      <c r="F47" s="339">
        <f t="shared" si="4"/>
        <v>35.64</v>
      </c>
      <c r="G47" s="342">
        <f>'6.2. Паспорт фин осв ввод факт'!G47</f>
        <v>0</v>
      </c>
      <c r="H47" s="342">
        <f>'6.2. Паспорт фин осв ввод факт'!J47</f>
        <v>0</v>
      </c>
      <c r="I47" s="342">
        <f>'6.2. Паспорт фин осв ввод факт'!N47</f>
        <v>0</v>
      </c>
      <c r="J47" s="342">
        <f>'6.2. Паспорт фин осв ввод факт'!P47</f>
        <v>0</v>
      </c>
      <c r="K47" s="342">
        <f t="shared" si="5"/>
        <v>0</v>
      </c>
      <c r="L47" s="342">
        <f>'6.2. Паспорт фин осв ввод факт'!T47</f>
        <v>35.64</v>
      </c>
      <c r="M47" s="342">
        <v>0</v>
      </c>
      <c r="N47" s="342">
        <f t="shared" si="6"/>
        <v>35.64</v>
      </c>
      <c r="O47" s="342">
        <v>0</v>
      </c>
      <c r="P47" s="342">
        <f>'6.2. Паспорт фин осв ввод факт'!X47</f>
        <v>0</v>
      </c>
      <c r="Q47" s="342">
        <v>0</v>
      </c>
      <c r="R47" s="342">
        <v>0</v>
      </c>
      <c r="S47" s="342">
        <v>0</v>
      </c>
      <c r="T47" s="342">
        <v>0</v>
      </c>
      <c r="U47" s="342">
        <v>0</v>
      </c>
      <c r="V47" s="339" t="s">
        <v>586</v>
      </c>
      <c r="W47" s="339" t="s">
        <v>586</v>
      </c>
      <c r="X47" s="342">
        <v>0</v>
      </c>
      <c r="Y47" s="342">
        <v>0</v>
      </c>
      <c r="Z47" s="339" t="s">
        <v>586</v>
      </c>
      <c r="AA47" s="339" t="s">
        <v>586</v>
      </c>
      <c r="AB47" s="342">
        <v>0</v>
      </c>
      <c r="AC47" s="342">
        <v>0</v>
      </c>
      <c r="AD47" s="339" t="s">
        <v>586</v>
      </c>
      <c r="AE47" s="339" t="s">
        <v>586</v>
      </c>
      <c r="AF47" s="339">
        <f t="shared" si="1"/>
        <v>35.64</v>
      </c>
      <c r="AG47" s="339">
        <f t="shared" si="7"/>
        <v>35.64</v>
      </c>
    </row>
    <row r="48" spans="1:33" ht="31.5" x14ac:dyDescent="0.25">
      <c r="A48" s="340" t="s">
        <v>139</v>
      </c>
      <c r="B48" s="341" t="s">
        <v>138</v>
      </c>
      <c r="C48" s="339">
        <f>'6.2. Паспорт фин осв ввод факт'!C48</f>
        <v>0</v>
      </c>
      <c r="D48" s="339">
        <f t="shared" si="2"/>
        <v>0</v>
      </c>
      <c r="E48" s="339">
        <f t="shared" si="3"/>
        <v>0</v>
      </c>
      <c r="F48" s="339">
        <f t="shared" si="4"/>
        <v>0</v>
      </c>
      <c r="G48" s="342">
        <f>'6.2. Паспорт фин осв ввод факт'!G48</f>
        <v>0</v>
      </c>
      <c r="H48" s="342">
        <f>'6.2. Паспорт фин осв ввод факт'!J48</f>
        <v>0</v>
      </c>
      <c r="I48" s="342">
        <f>'6.2. Паспорт фин осв ввод факт'!N48</f>
        <v>0</v>
      </c>
      <c r="J48" s="342">
        <f>'6.2. Паспорт фин осв ввод факт'!P48</f>
        <v>0</v>
      </c>
      <c r="K48" s="342">
        <f t="shared" si="5"/>
        <v>0</v>
      </c>
      <c r="L48" s="342">
        <f>'6.2. Паспорт фин осв ввод факт'!T48</f>
        <v>0</v>
      </c>
      <c r="M48" s="342">
        <v>0</v>
      </c>
      <c r="N48" s="342">
        <f t="shared" si="6"/>
        <v>0</v>
      </c>
      <c r="O48" s="342">
        <v>0</v>
      </c>
      <c r="P48" s="342">
        <f>'6.2. Паспорт фин осв ввод факт'!X48</f>
        <v>0</v>
      </c>
      <c r="Q48" s="342">
        <v>0</v>
      </c>
      <c r="R48" s="342">
        <v>0</v>
      </c>
      <c r="S48" s="342">
        <v>0</v>
      </c>
      <c r="T48" s="342">
        <v>0</v>
      </c>
      <c r="U48" s="342">
        <v>0</v>
      </c>
      <c r="V48" s="339" t="s">
        <v>586</v>
      </c>
      <c r="W48" s="339" t="s">
        <v>586</v>
      </c>
      <c r="X48" s="342">
        <v>0</v>
      </c>
      <c r="Y48" s="342">
        <v>0</v>
      </c>
      <c r="Z48" s="339" t="s">
        <v>586</v>
      </c>
      <c r="AA48" s="339" t="s">
        <v>586</v>
      </c>
      <c r="AB48" s="342">
        <v>0</v>
      </c>
      <c r="AC48" s="342">
        <v>0</v>
      </c>
      <c r="AD48" s="339" t="s">
        <v>586</v>
      </c>
      <c r="AE48" s="339" t="s">
        <v>586</v>
      </c>
      <c r="AF48" s="339">
        <f t="shared" si="1"/>
        <v>0</v>
      </c>
      <c r="AG48" s="339">
        <f t="shared" si="7"/>
        <v>0</v>
      </c>
    </row>
    <row r="49" spans="1:33" x14ac:dyDescent="0.25">
      <c r="A49" s="340" t="s">
        <v>137</v>
      </c>
      <c r="B49" s="341" t="s">
        <v>136</v>
      </c>
      <c r="C49" s="339">
        <f>'6.2. Паспорт фин осв ввод факт'!C49</f>
        <v>0</v>
      </c>
      <c r="D49" s="339">
        <f t="shared" si="2"/>
        <v>0</v>
      </c>
      <c r="E49" s="339">
        <f t="shared" si="3"/>
        <v>0</v>
      </c>
      <c r="F49" s="339">
        <f t="shared" si="4"/>
        <v>0</v>
      </c>
      <c r="G49" s="342">
        <f>'6.2. Паспорт фин осв ввод факт'!G49</f>
        <v>0</v>
      </c>
      <c r="H49" s="342">
        <f>'6.2. Паспорт фин осв ввод факт'!J49</f>
        <v>0</v>
      </c>
      <c r="I49" s="342">
        <f>'6.2. Паспорт фин осв ввод факт'!N49</f>
        <v>0</v>
      </c>
      <c r="J49" s="342">
        <f>'6.2. Паспорт фин осв ввод факт'!P49</f>
        <v>0</v>
      </c>
      <c r="K49" s="342">
        <f t="shared" si="5"/>
        <v>0</v>
      </c>
      <c r="L49" s="342">
        <f>'6.2. Паспорт фин осв ввод факт'!T49</f>
        <v>0</v>
      </c>
      <c r="M49" s="342">
        <v>0</v>
      </c>
      <c r="N49" s="342">
        <f t="shared" si="6"/>
        <v>0</v>
      </c>
      <c r="O49" s="342">
        <v>0</v>
      </c>
      <c r="P49" s="342">
        <f>'6.2. Паспорт фин осв ввод факт'!X49</f>
        <v>0</v>
      </c>
      <c r="Q49" s="342">
        <v>0</v>
      </c>
      <c r="R49" s="342">
        <v>0</v>
      </c>
      <c r="S49" s="342">
        <v>0</v>
      </c>
      <c r="T49" s="342">
        <v>0</v>
      </c>
      <c r="U49" s="342">
        <v>0</v>
      </c>
      <c r="V49" s="339" t="s">
        <v>586</v>
      </c>
      <c r="W49" s="339" t="s">
        <v>586</v>
      </c>
      <c r="X49" s="342">
        <v>0</v>
      </c>
      <c r="Y49" s="342">
        <v>0</v>
      </c>
      <c r="Z49" s="339" t="s">
        <v>586</v>
      </c>
      <c r="AA49" s="339" t="s">
        <v>586</v>
      </c>
      <c r="AB49" s="342">
        <v>0</v>
      </c>
      <c r="AC49" s="342">
        <v>0</v>
      </c>
      <c r="AD49" s="339" t="s">
        <v>586</v>
      </c>
      <c r="AE49" s="339" t="s">
        <v>586</v>
      </c>
      <c r="AF49" s="339">
        <f t="shared" si="1"/>
        <v>0</v>
      </c>
      <c r="AG49" s="339">
        <f t="shared" si="7"/>
        <v>0</v>
      </c>
    </row>
    <row r="50" spans="1:33" ht="18.75" x14ac:dyDescent="0.25">
      <c r="A50" s="340" t="s">
        <v>135</v>
      </c>
      <c r="B50" s="344" t="s">
        <v>587</v>
      </c>
      <c r="C50" s="339">
        <f>'6.2. Паспорт фин осв ввод факт'!C50</f>
        <v>2</v>
      </c>
      <c r="D50" s="339">
        <f t="shared" si="2"/>
        <v>2</v>
      </c>
      <c r="E50" s="339">
        <f t="shared" si="3"/>
        <v>2</v>
      </c>
      <c r="F50" s="339">
        <f t="shared" si="4"/>
        <v>2</v>
      </c>
      <c r="G50" s="342">
        <f>'6.2. Паспорт фин осв ввод факт'!G50</f>
        <v>0</v>
      </c>
      <c r="H50" s="342">
        <f>'6.2. Паспорт фин осв ввод факт'!J50</f>
        <v>0</v>
      </c>
      <c r="I50" s="342">
        <f>'6.2. Паспорт фин осв ввод факт'!N50</f>
        <v>0</v>
      </c>
      <c r="J50" s="342">
        <f>'6.2. Паспорт фин осв ввод факт'!P50</f>
        <v>0</v>
      </c>
      <c r="K50" s="342">
        <f t="shared" si="5"/>
        <v>0</v>
      </c>
      <c r="L50" s="342">
        <f>'6.2. Паспорт фин осв ввод факт'!T50</f>
        <v>2</v>
      </c>
      <c r="M50" s="342">
        <v>0</v>
      </c>
      <c r="N50" s="345">
        <f t="shared" si="6"/>
        <v>2</v>
      </c>
      <c r="O50" s="342">
        <v>0</v>
      </c>
      <c r="P50" s="342">
        <f>'6.2. Паспорт фин осв ввод факт'!X50</f>
        <v>0</v>
      </c>
      <c r="Q50" s="342">
        <v>0</v>
      </c>
      <c r="R50" s="342">
        <v>0</v>
      </c>
      <c r="S50" s="342">
        <v>0</v>
      </c>
      <c r="T50" s="342">
        <v>0</v>
      </c>
      <c r="U50" s="342">
        <v>0</v>
      </c>
      <c r="V50" s="339" t="s">
        <v>586</v>
      </c>
      <c r="W50" s="339" t="s">
        <v>586</v>
      </c>
      <c r="X50" s="342">
        <v>0</v>
      </c>
      <c r="Y50" s="342">
        <v>0</v>
      </c>
      <c r="Z50" s="339" t="s">
        <v>586</v>
      </c>
      <c r="AA50" s="339" t="s">
        <v>586</v>
      </c>
      <c r="AB50" s="342">
        <v>0</v>
      </c>
      <c r="AC50" s="342">
        <v>0</v>
      </c>
      <c r="AD50" s="339" t="s">
        <v>586</v>
      </c>
      <c r="AE50" s="339" t="s">
        <v>586</v>
      </c>
      <c r="AF50" s="339">
        <f t="shared" si="1"/>
        <v>2</v>
      </c>
      <c r="AG50" s="339">
        <f t="shared" si="7"/>
        <v>2</v>
      </c>
    </row>
    <row r="51" spans="1:33" s="146" customFormat="1" ht="35.25" customHeight="1" x14ac:dyDescent="0.25">
      <c r="A51" s="337" t="s">
        <v>57</v>
      </c>
      <c r="B51" s="338" t="s">
        <v>134</v>
      </c>
      <c r="C51" s="339">
        <f>'6.2. Паспорт фин осв ввод факт'!C51</f>
        <v>0</v>
      </c>
      <c r="D51" s="339">
        <f t="shared" si="2"/>
        <v>0</v>
      </c>
      <c r="E51" s="339">
        <f t="shared" si="3"/>
        <v>0</v>
      </c>
      <c r="F51" s="339">
        <f t="shared" si="4"/>
        <v>0</v>
      </c>
      <c r="G51" s="339">
        <f>'6.2. Паспорт фин осв ввод факт'!G51</f>
        <v>0</v>
      </c>
      <c r="H51" s="339">
        <f>'6.2. Паспорт фин осв ввод факт'!J51</f>
        <v>0</v>
      </c>
      <c r="I51" s="339">
        <f>'6.2. Паспорт фин осв ввод факт'!N51</f>
        <v>0</v>
      </c>
      <c r="J51" s="339">
        <f>'6.2. Паспорт фин осв ввод факт'!P51</f>
        <v>0</v>
      </c>
      <c r="K51" s="339">
        <f t="shared" si="5"/>
        <v>0</v>
      </c>
      <c r="L51" s="339">
        <f>'6.2. Паспорт фин осв ввод факт'!T51</f>
        <v>0</v>
      </c>
      <c r="M51" s="339">
        <v>0</v>
      </c>
      <c r="N51" s="339">
        <f t="shared" si="6"/>
        <v>0</v>
      </c>
      <c r="O51" s="339">
        <v>0</v>
      </c>
      <c r="P51" s="339">
        <f>'6.2. Паспорт фин осв ввод факт'!X51</f>
        <v>0</v>
      </c>
      <c r="Q51" s="339">
        <v>0</v>
      </c>
      <c r="R51" s="339">
        <v>0</v>
      </c>
      <c r="S51" s="339">
        <v>0</v>
      </c>
      <c r="T51" s="339">
        <v>0</v>
      </c>
      <c r="U51" s="339">
        <v>0</v>
      </c>
      <c r="V51" s="339" t="s">
        <v>586</v>
      </c>
      <c r="W51" s="339" t="s">
        <v>586</v>
      </c>
      <c r="X51" s="339">
        <v>0</v>
      </c>
      <c r="Y51" s="339">
        <v>0</v>
      </c>
      <c r="Z51" s="339" t="s">
        <v>586</v>
      </c>
      <c r="AA51" s="339" t="s">
        <v>586</v>
      </c>
      <c r="AB51" s="339">
        <v>0</v>
      </c>
      <c r="AC51" s="339">
        <v>0</v>
      </c>
      <c r="AD51" s="339" t="s">
        <v>586</v>
      </c>
      <c r="AE51" s="339" t="s">
        <v>586</v>
      </c>
      <c r="AF51" s="339">
        <f t="shared" si="1"/>
        <v>0</v>
      </c>
      <c r="AG51" s="339">
        <f t="shared" si="7"/>
        <v>0</v>
      </c>
    </row>
    <row r="52" spans="1:33" x14ac:dyDescent="0.25">
      <c r="A52" s="340" t="s">
        <v>133</v>
      </c>
      <c r="B52" s="341" t="s">
        <v>132</v>
      </c>
      <c r="C52" s="339">
        <f>'6.2. Паспорт фин осв ввод факт'!C52</f>
        <v>520.27442396610172</v>
      </c>
      <c r="D52" s="339">
        <f t="shared" si="2"/>
        <v>520.27442396610172</v>
      </c>
      <c r="E52" s="339">
        <f t="shared" si="3"/>
        <v>520.27442396610172</v>
      </c>
      <c r="F52" s="339">
        <f t="shared" si="4"/>
        <v>520.27442396610172</v>
      </c>
      <c r="G52" s="342">
        <f>'6.2. Паспорт фин осв ввод факт'!G52</f>
        <v>0</v>
      </c>
      <c r="H52" s="342">
        <f>'6.2. Паспорт фин осв ввод факт'!J52</f>
        <v>0</v>
      </c>
      <c r="I52" s="342">
        <f>'6.2. Паспорт фин осв ввод факт'!N52</f>
        <v>0</v>
      </c>
      <c r="J52" s="342">
        <f>'6.2. Паспорт фин осв ввод факт'!P52</f>
        <v>0</v>
      </c>
      <c r="K52" s="342">
        <f t="shared" si="5"/>
        <v>0</v>
      </c>
      <c r="L52" s="342">
        <f>'6.2. Паспорт фин осв ввод факт'!T52</f>
        <v>520.27442396610172</v>
      </c>
      <c r="M52" s="342">
        <v>0</v>
      </c>
      <c r="N52" s="342">
        <f t="shared" si="6"/>
        <v>520.27442396610172</v>
      </c>
      <c r="O52" s="342">
        <v>0</v>
      </c>
      <c r="P52" s="342">
        <f>'6.2. Паспорт фин осв ввод факт'!X52</f>
        <v>0</v>
      </c>
      <c r="Q52" s="342">
        <v>0</v>
      </c>
      <c r="R52" s="342">
        <v>0</v>
      </c>
      <c r="S52" s="342">
        <v>0</v>
      </c>
      <c r="T52" s="342">
        <v>0</v>
      </c>
      <c r="U52" s="342">
        <v>0</v>
      </c>
      <c r="V52" s="339" t="s">
        <v>586</v>
      </c>
      <c r="W52" s="339" t="s">
        <v>586</v>
      </c>
      <c r="X52" s="342">
        <v>0</v>
      </c>
      <c r="Y52" s="342">
        <v>0</v>
      </c>
      <c r="Z52" s="339" t="s">
        <v>586</v>
      </c>
      <c r="AA52" s="339" t="s">
        <v>586</v>
      </c>
      <c r="AB52" s="342">
        <v>0</v>
      </c>
      <c r="AC52" s="342">
        <v>0</v>
      </c>
      <c r="AD52" s="339" t="s">
        <v>586</v>
      </c>
      <c r="AE52" s="339" t="s">
        <v>586</v>
      </c>
      <c r="AF52" s="339">
        <f t="shared" si="1"/>
        <v>520.27442396610172</v>
      </c>
      <c r="AG52" s="339">
        <f t="shared" si="7"/>
        <v>520.27442396610172</v>
      </c>
    </row>
    <row r="53" spans="1:33" x14ac:dyDescent="0.25">
      <c r="A53" s="340" t="s">
        <v>131</v>
      </c>
      <c r="B53" s="341" t="s">
        <v>125</v>
      </c>
      <c r="C53" s="339">
        <f>'6.2. Паспорт фин осв ввод факт'!C53</f>
        <v>0</v>
      </c>
      <c r="D53" s="339">
        <f t="shared" si="2"/>
        <v>0</v>
      </c>
      <c r="E53" s="339">
        <f t="shared" si="3"/>
        <v>0</v>
      </c>
      <c r="F53" s="339">
        <f t="shared" si="4"/>
        <v>0</v>
      </c>
      <c r="G53" s="342">
        <f>'6.2. Паспорт фин осв ввод факт'!G53</f>
        <v>0</v>
      </c>
      <c r="H53" s="342">
        <f>'6.2. Паспорт фин осв ввод факт'!J53</f>
        <v>0</v>
      </c>
      <c r="I53" s="342">
        <f>'6.2. Паспорт фин осв ввод факт'!N53</f>
        <v>0</v>
      </c>
      <c r="J53" s="342">
        <f>'6.2. Паспорт фин осв ввод факт'!P53</f>
        <v>0</v>
      </c>
      <c r="K53" s="342">
        <f t="shared" si="5"/>
        <v>0</v>
      </c>
      <c r="L53" s="342">
        <f>'6.2. Паспорт фин осв ввод факт'!T53</f>
        <v>0</v>
      </c>
      <c r="M53" s="342">
        <v>0</v>
      </c>
      <c r="N53" s="342">
        <f t="shared" si="6"/>
        <v>0</v>
      </c>
      <c r="O53" s="342">
        <v>0</v>
      </c>
      <c r="P53" s="342">
        <f>'6.2. Паспорт фин осв ввод факт'!X53</f>
        <v>0</v>
      </c>
      <c r="Q53" s="342">
        <v>0</v>
      </c>
      <c r="R53" s="342">
        <v>0</v>
      </c>
      <c r="S53" s="342">
        <v>0</v>
      </c>
      <c r="T53" s="342">
        <v>0</v>
      </c>
      <c r="U53" s="342">
        <v>0</v>
      </c>
      <c r="V53" s="339" t="s">
        <v>586</v>
      </c>
      <c r="W53" s="339" t="s">
        <v>586</v>
      </c>
      <c r="X53" s="342">
        <v>0</v>
      </c>
      <c r="Y53" s="342">
        <v>0</v>
      </c>
      <c r="Z53" s="339" t="s">
        <v>586</v>
      </c>
      <c r="AA53" s="339" t="s">
        <v>586</v>
      </c>
      <c r="AB53" s="342">
        <v>0</v>
      </c>
      <c r="AC53" s="342">
        <v>0</v>
      </c>
      <c r="AD53" s="339" t="s">
        <v>586</v>
      </c>
      <c r="AE53" s="339" t="s">
        <v>586</v>
      </c>
      <c r="AF53" s="339">
        <f t="shared" si="1"/>
        <v>0</v>
      </c>
      <c r="AG53" s="339">
        <f t="shared" si="7"/>
        <v>0</v>
      </c>
    </row>
    <row r="54" spans="1:33" x14ac:dyDescent="0.25">
      <c r="A54" s="340" t="s">
        <v>130</v>
      </c>
      <c r="B54" s="344" t="s">
        <v>124</v>
      </c>
      <c r="C54" s="339">
        <f>'6.2. Паспорт фин осв ввод факт'!C54</f>
        <v>0</v>
      </c>
      <c r="D54" s="339">
        <f t="shared" si="2"/>
        <v>0</v>
      </c>
      <c r="E54" s="339">
        <f t="shared" si="3"/>
        <v>0</v>
      </c>
      <c r="F54" s="339">
        <f t="shared" si="4"/>
        <v>0</v>
      </c>
      <c r="G54" s="342">
        <f>'6.2. Паспорт фин осв ввод факт'!G54</f>
        <v>0</v>
      </c>
      <c r="H54" s="342">
        <f>'6.2. Паспорт фин осв ввод факт'!J54</f>
        <v>0</v>
      </c>
      <c r="I54" s="342">
        <f>'6.2. Паспорт фин осв ввод факт'!N54</f>
        <v>0</v>
      </c>
      <c r="J54" s="342">
        <f>'6.2. Паспорт фин осв ввод факт'!P54</f>
        <v>0</v>
      </c>
      <c r="K54" s="342">
        <f t="shared" si="5"/>
        <v>0</v>
      </c>
      <c r="L54" s="342">
        <f>'6.2. Паспорт фин осв ввод факт'!T54</f>
        <v>0</v>
      </c>
      <c r="M54" s="342">
        <v>0</v>
      </c>
      <c r="N54" s="345">
        <f t="shared" si="6"/>
        <v>0</v>
      </c>
      <c r="O54" s="342">
        <v>0</v>
      </c>
      <c r="P54" s="342">
        <f>'6.2. Паспорт фин осв ввод факт'!X54</f>
        <v>0</v>
      </c>
      <c r="Q54" s="342">
        <v>0</v>
      </c>
      <c r="R54" s="342">
        <v>0</v>
      </c>
      <c r="S54" s="342">
        <v>0</v>
      </c>
      <c r="T54" s="342">
        <v>0</v>
      </c>
      <c r="U54" s="342">
        <v>0</v>
      </c>
      <c r="V54" s="339" t="s">
        <v>586</v>
      </c>
      <c r="W54" s="339" t="s">
        <v>586</v>
      </c>
      <c r="X54" s="342">
        <v>0</v>
      </c>
      <c r="Y54" s="342">
        <v>0</v>
      </c>
      <c r="Z54" s="339" t="s">
        <v>586</v>
      </c>
      <c r="AA54" s="339" t="s">
        <v>586</v>
      </c>
      <c r="AB54" s="342">
        <v>0</v>
      </c>
      <c r="AC54" s="342">
        <v>0</v>
      </c>
      <c r="AD54" s="339" t="s">
        <v>586</v>
      </c>
      <c r="AE54" s="339" t="s">
        <v>586</v>
      </c>
      <c r="AF54" s="339">
        <f t="shared" si="1"/>
        <v>0</v>
      </c>
      <c r="AG54" s="339">
        <f t="shared" si="7"/>
        <v>0</v>
      </c>
    </row>
    <row r="55" spans="1:33" x14ac:dyDescent="0.25">
      <c r="A55" s="340" t="s">
        <v>129</v>
      </c>
      <c r="B55" s="344" t="s">
        <v>123</v>
      </c>
      <c r="C55" s="339">
        <f>'6.2. Паспорт фин осв ввод факт'!C55</f>
        <v>0</v>
      </c>
      <c r="D55" s="339">
        <f t="shared" si="2"/>
        <v>0</v>
      </c>
      <c r="E55" s="339">
        <f t="shared" si="3"/>
        <v>0</v>
      </c>
      <c r="F55" s="339">
        <f t="shared" si="4"/>
        <v>0</v>
      </c>
      <c r="G55" s="342">
        <f>'6.2. Паспорт фин осв ввод факт'!G55</f>
        <v>0</v>
      </c>
      <c r="H55" s="342">
        <f>'6.2. Паспорт фин осв ввод факт'!J55</f>
        <v>0</v>
      </c>
      <c r="I55" s="342">
        <f>'6.2. Паспорт фин осв ввод факт'!N55</f>
        <v>0</v>
      </c>
      <c r="J55" s="342">
        <f>'6.2. Паспорт фин осв ввод факт'!P55</f>
        <v>0</v>
      </c>
      <c r="K55" s="342">
        <f t="shared" si="5"/>
        <v>0</v>
      </c>
      <c r="L55" s="342">
        <f>'6.2. Паспорт фин осв ввод факт'!T55</f>
        <v>0</v>
      </c>
      <c r="M55" s="342">
        <v>0</v>
      </c>
      <c r="N55" s="345">
        <f t="shared" si="6"/>
        <v>0</v>
      </c>
      <c r="O55" s="342">
        <v>0</v>
      </c>
      <c r="P55" s="342">
        <f>'6.2. Паспорт фин осв ввод факт'!X55</f>
        <v>0</v>
      </c>
      <c r="Q55" s="342">
        <v>0</v>
      </c>
      <c r="R55" s="342">
        <v>0</v>
      </c>
      <c r="S55" s="342">
        <v>0</v>
      </c>
      <c r="T55" s="342">
        <v>0</v>
      </c>
      <c r="U55" s="342">
        <v>0</v>
      </c>
      <c r="V55" s="339" t="s">
        <v>586</v>
      </c>
      <c r="W55" s="339" t="s">
        <v>586</v>
      </c>
      <c r="X55" s="342">
        <v>0</v>
      </c>
      <c r="Y55" s="342">
        <v>0</v>
      </c>
      <c r="Z55" s="339" t="s">
        <v>586</v>
      </c>
      <c r="AA55" s="339" t="s">
        <v>586</v>
      </c>
      <c r="AB55" s="342">
        <v>0</v>
      </c>
      <c r="AC55" s="342">
        <v>0</v>
      </c>
      <c r="AD55" s="339" t="s">
        <v>586</v>
      </c>
      <c r="AE55" s="339" t="s">
        <v>586</v>
      </c>
      <c r="AF55" s="339">
        <f t="shared" si="1"/>
        <v>0</v>
      </c>
      <c r="AG55" s="339">
        <f t="shared" si="7"/>
        <v>0</v>
      </c>
    </row>
    <row r="56" spans="1:33" x14ac:dyDescent="0.25">
      <c r="A56" s="340" t="s">
        <v>128</v>
      </c>
      <c r="B56" s="344" t="s">
        <v>122</v>
      </c>
      <c r="C56" s="339">
        <f>'6.2. Паспорт фин осв ввод факт'!C56</f>
        <v>35.64</v>
      </c>
      <c r="D56" s="339">
        <f t="shared" si="2"/>
        <v>35.64</v>
      </c>
      <c r="E56" s="339">
        <f t="shared" si="3"/>
        <v>35.64</v>
      </c>
      <c r="F56" s="339">
        <f t="shared" si="4"/>
        <v>35.64</v>
      </c>
      <c r="G56" s="342">
        <f>'6.2. Паспорт фин осв ввод факт'!G56</f>
        <v>0</v>
      </c>
      <c r="H56" s="342">
        <f>'6.2. Паспорт фин осв ввод факт'!J56</f>
        <v>0</v>
      </c>
      <c r="I56" s="342">
        <f>'6.2. Паспорт фин осв ввод факт'!N56</f>
        <v>0</v>
      </c>
      <c r="J56" s="342">
        <f>'6.2. Паспорт фин осв ввод факт'!P56</f>
        <v>0</v>
      </c>
      <c r="K56" s="342">
        <f t="shared" si="5"/>
        <v>0</v>
      </c>
      <c r="L56" s="342">
        <f>'6.2. Паспорт фин осв ввод факт'!T56</f>
        <v>35.64</v>
      </c>
      <c r="M56" s="342">
        <v>0</v>
      </c>
      <c r="N56" s="345">
        <f t="shared" si="6"/>
        <v>35.64</v>
      </c>
      <c r="O56" s="342">
        <v>0</v>
      </c>
      <c r="P56" s="342">
        <f>'6.2. Паспорт фин осв ввод факт'!X56</f>
        <v>0</v>
      </c>
      <c r="Q56" s="342">
        <v>0</v>
      </c>
      <c r="R56" s="342">
        <v>0</v>
      </c>
      <c r="S56" s="342">
        <v>0</v>
      </c>
      <c r="T56" s="342">
        <v>0</v>
      </c>
      <c r="U56" s="342">
        <v>0</v>
      </c>
      <c r="V56" s="339" t="s">
        <v>586</v>
      </c>
      <c r="W56" s="339" t="s">
        <v>586</v>
      </c>
      <c r="X56" s="342">
        <v>0</v>
      </c>
      <c r="Y56" s="342">
        <v>0</v>
      </c>
      <c r="Z56" s="339" t="s">
        <v>586</v>
      </c>
      <c r="AA56" s="339" t="s">
        <v>586</v>
      </c>
      <c r="AB56" s="342">
        <v>0</v>
      </c>
      <c r="AC56" s="342">
        <v>0</v>
      </c>
      <c r="AD56" s="339" t="s">
        <v>586</v>
      </c>
      <c r="AE56" s="339" t="s">
        <v>586</v>
      </c>
      <c r="AF56" s="339">
        <f t="shared" si="1"/>
        <v>35.64</v>
      </c>
      <c r="AG56" s="339">
        <f t="shared" si="7"/>
        <v>35.64</v>
      </c>
    </row>
    <row r="57" spans="1:33" ht="18.75" x14ac:dyDescent="0.25">
      <c r="A57" s="340" t="s">
        <v>127</v>
      </c>
      <c r="B57" s="344" t="s">
        <v>588</v>
      </c>
      <c r="C57" s="339">
        <f>'6.2. Паспорт фин осв ввод факт'!C57</f>
        <v>2</v>
      </c>
      <c r="D57" s="339">
        <f t="shared" si="2"/>
        <v>2</v>
      </c>
      <c r="E57" s="339">
        <f t="shared" si="3"/>
        <v>2</v>
      </c>
      <c r="F57" s="339">
        <f t="shared" si="4"/>
        <v>2</v>
      </c>
      <c r="G57" s="342">
        <f>'6.2. Паспорт фин осв ввод факт'!G57</f>
        <v>0</v>
      </c>
      <c r="H57" s="342">
        <f>'6.2. Паспорт фин осв ввод факт'!J57</f>
        <v>0</v>
      </c>
      <c r="I57" s="342">
        <f>'6.2. Паспорт фин осв ввод факт'!N57</f>
        <v>0</v>
      </c>
      <c r="J57" s="342">
        <f>'6.2. Паспорт фин осв ввод факт'!P57</f>
        <v>0</v>
      </c>
      <c r="K57" s="342">
        <f t="shared" si="5"/>
        <v>0</v>
      </c>
      <c r="L57" s="342">
        <f>'6.2. Паспорт фин осв ввод факт'!T57</f>
        <v>2</v>
      </c>
      <c r="M57" s="342">
        <v>0</v>
      </c>
      <c r="N57" s="345">
        <f t="shared" si="6"/>
        <v>2</v>
      </c>
      <c r="O57" s="342">
        <v>0</v>
      </c>
      <c r="P57" s="342">
        <f>'6.2. Паспорт фин осв ввод факт'!X57</f>
        <v>0</v>
      </c>
      <c r="Q57" s="342">
        <v>0</v>
      </c>
      <c r="R57" s="342">
        <v>0</v>
      </c>
      <c r="S57" s="342">
        <v>0</v>
      </c>
      <c r="T57" s="342">
        <v>0</v>
      </c>
      <c r="U57" s="342">
        <v>0</v>
      </c>
      <c r="V57" s="339" t="s">
        <v>586</v>
      </c>
      <c r="W57" s="339" t="s">
        <v>586</v>
      </c>
      <c r="X57" s="342">
        <v>0</v>
      </c>
      <c r="Y57" s="342">
        <v>0</v>
      </c>
      <c r="Z57" s="339" t="s">
        <v>586</v>
      </c>
      <c r="AA57" s="339" t="s">
        <v>586</v>
      </c>
      <c r="AB57" s="342">
        <v>0</v>
      </c>
      <c r="AC57" s="342">
        <v>0</v>
      </c>
      <c r="AD57" s="339" t="s">
        <v>586</v>
      </c>
      <c r="AE57" s="339" t="s">
        <v>586</v>
      </c>
      <c r="AF57" s="339">
        <f t="shared" si="1"/>
        <v>2</v>
      </c>
      <c r="AG57" s="339">
        <f t="shared" si="7"/>
        <v>2</v>
      </c>
    </row>
    <row r="58" spans="1:33" s="146" customFormat="1" ht="36.75" customHeight="1" x14ac:dyDescent="0.25">
      <c r="A58" s="337" t="s">
        <v>56</v>
      </c>
      <c r="B58" s="346" t="s">
        <v>201</v>
      </c>
      <c r="C58" s="339">
        <f>'6.2. Паспорт фин осв ввод факт'!C58</f>
        <v>0</v>
      </c>
      <c r="D58" s="339">
        <f t="shared" si="2"/>
        <v>0</v>
      </c>
      <c r="E58" s="339">
        <f t="shared" si="3"/>
        <v>0</v>
      </c>
      <c r="F58" s="339">
        <f t="shared" si="4"/>
        <v>0</v>
      </c>
      <c r="G58" s="339">
        <f>'6.2. Паспорт фин осв ввод факт'!G58</f>
        <v>0</v>
      </c>
      <c r="H58" s="339">
        <f>'6.2. Паспорт фин осв ввод факт'!J58</f>
        <v>0</v>
      </c>
      <c r="I58" s="339">
        <f>'6.2. Паспорт фин осв ввод факт'!N58</f>
        <v>0</v>
      </c>
      <c r="J58" s="339">
        <f>'6.2. Паспорт фин осв ввод факт'!P58</f>
        <v>0</v>
      </c>
      <c r="K58" s="339">
        <f t="shared" si="5"/>
        <v>0</v>
      </c>
      <c r="L58" s="339">
        <f>'6.2. Паспорт фин осв ввод факт'!T58</f>
        <v>0</v>
      </c>
      <c r="M58" s="339">
        <v>0</v>
      </c>
      <c r="N58" s="347">
        <f t="shared" si="6"/>
        <v>0</v>
      </c>
      <c r="O58" s="339">
        <v>0</v>
      </c>
      <c r="P58" s="339">
        <f>'6.2. Паспорт фин осв ввод факт'!X58</f>
        <v>0</v>
      </c>
      <c r="Q58" s="339">
        <v>0</v>
      </c>
      <c r="R58" s="339">
        <v>0</v>
      </c>
      <c r="S58" s="339">
        <v>0</v>
      </c>
      <c r="T58" s="339">
        <v>0</v>
      </c>
      <c r="U58" s="339">
        <v>0</v>
      </c>
      <c r="V58" s="339" t="s">
        <v>586</v>
      </c>
      <c r="W58" s="339" t="s">
        <v>586</v>
      </c>
      <c r="X58" s="339">
        <v>0</v>
      </c>
      <c r="Y58" s="339">
        <v>0</v>
      </c>
      <c r="Z58" s="339" t="s">
        <v>586</v>
      </c>
      <c r="AA58" s="339" t="s">
        <v>586</v>
      </c>
      <c r="AB58" s="339">
        <v>0</v>
      </c>
      <c r="AC58" s="339">
        <v>0</v>
      </c>
      <c r="AD58" s="339" t="s">
        <v>586</v>
      </c>
      <c r="AE58" s="339" t="s">
        <v>586</v>
      </c>
      <c r="AF58" s="339">
        <f t="shared" si="1"/>
        <v>0</v>
      </c>
      <c r="AG58" s="339">
        <f t="shared" si="7"/>
        <v>0</v>
      </c>
    </row>
    <row r="59" spans="1:33" s="146" customFormat="1" x14ac:dyDescent="0.25">
      <c r="A59" s="337" t="s">
        <v>54</v>
      </c>
      <c r="B59" s="338" t="s">
        <v>126</v>
      </c>
      <c r="C59" s="339">
        <f>'6.2. Паспорт фин осв ввод факт'!C59</f>
        <v>0</v>
      </c>
      <c r="D59" s="339">
        <f t="shared" si="2"/>
        <v>0</v>
      </c>
      <c r="E59" s="339">
        <f t="shared" si="3"/>
        <v>0</v>
      </c>
      <c r="F59" s="339">
        <f t="shared" si="4"/>
        <v>0</v>
      </c>
      <c r="G59" s="339">
        <f>'6.2. Паспорт фин осв ввод факт'!G59</f>
        <v>0</v>
      </c>
      <c r="H59" s="339">
        <f>'6.2. Паспорт фин осв ввод факт'!J59</f>
        <v>0</v>
      </c>
      <c r="I59" s="339">
        <f>'6.2. Паспорт фин осв ввод факт'!N59</f>
        <v>0</v>
      </c>
      <c r="J59" s="339">
        <f>'6.2. Паспорт фин осв ввод факт'!P59</f>
        <v>0</v>
      </c>
      <c r="K59" s="339">
        <f t="shared" si="5"/>
        <v>0</v>
      </c>
      <c r="L59" s="339">
        <f>'6.2. Паспорт фин осв ввод факт'!T59</f>
        <v>0</v>
      </c>
      <c r="M59" s="339">
        <v>0</v>
      </c>
      <c r="N59" s="339">
        <f t="shared" si="6"/>
        <v>0</v>
      </c>
      <c r="O59" s="339">
        <v>0</v>
      </c>
      <c r="P59" s="339">
        <f>'6.2. Паспорт фин осв ввод факт'!X59</f>
        <v>0</v>
      </c>
      <c r="Q59" s="339">
        <v>0</v>
      </c>
      <c r="R59" s="339">
        <v>0</v>
      </c>
      <c r="S59" s="339">
        <v>0</v>
      </c>
      <c r="T59" s="339">
        <v>0</v>
      </c>
      <c r="U59" s="339">
        <v>0</v>
      </c>
      <c r="V59" s="339" t="s">
        <v>586</v>
      </c>
      <c r="W59" s="339" t="s">
        <v>586</v>
      </c>
      <c r="X59" s="339">
        <v>0</v>
      </c>
      <c r="Y59" s="339">
        <v>0</v>
      </c>
      <c r="Z59" s="339" t="s">
        <v>586</v>
      </c>
      <c r="AA59" s="339" t="s">
        <v>586</v>
      </c>
      <c r="AB59" s="339">
        <v>0</v>
      </c>
      <c r="AC59" s="339">
        <v>0</v>
      </c>
      <c r="AD59" s="339" t="s">
        <v>586</v>
      </c>
      <c r="AE59" s="339" t="s">
        <v>586</v>
      </c>
      <c r="AF59" s="339">
        <f t="shared" si="1"/>
        <v>0</v>
      </c>
      <c r="AG59" s="339">
        <f t="shared" si="7"/>
        <v>0</v>
      </c>
    </row>
    <row r="60" spans="1:33" x14ac:dyDescent="0.25">
      <c r="A60" s="340" t="s">
        <v>195</v>
      </c>
      <c r="B60" s="348" t="s">
        <v>146</v>
      </c>
      <c r="C60" s="339">
        <f>'6.2. Паспорт фин осв ввод факт'!C60</f>
        <v>0</v>
      </c>
      <c r="D60" s="339">
        <f t="shared" si="2"/>
        <v>0</v>
      </c>
      <c r="E60" s="339">
        <f t="shared" si="3"/>
        <v>0</v>
      </c>
      <c r="F60" s="339">
        <f t="shared" si="4"/>
        <v>0</v>
      </c>
      <c r="G60" s="342">
        <f>'6.2. Паспорт фин осв ввод факт'!G60</f>
        <v>0</v>
      </c>
      <c r="H60" s="342">
        <f>'6.2. Паспорт фин осв ввод факт'!J60</f>
        <v>0</v>
      </c>
      <c r="I60" s="342">
        <f>'6.2. Паспорт фин осв ввод факт'!N60</f>
        <v>0</v>
      </c>
      <c r="J60" s="342">
        <f>'6.2. Паспорт фин осв ввод факт'!P60</f>
        <v>0</v>
      </c>
      <c r="K60" s="342">
        <f t="shared" si="5"/>
        <v>0</v>
      </c>
      <c r="L60" s="342">
        <f>'6.2. Паспорт фин осв ввод факт'!T60</f>
        <v>0</v>
      </c>
      <c r="M60" s="342">
        <v>0</v>
      </c>
      <c r="N60" s="349">
        <f t="shared" si="6"/>
        <v>0</v>
      </c>
      <c r="O60" s="342">
        <v>0</v>
      </c>
      <c r="P60" s="342">
        <f>'6.2. Паспорт фин осв ввод факт'!X60</f>
        <v>0</v>
      </c>
      <c r="Q60" s="342">
        <v>0</v>
      </c>
      <c r="R60" s="342">
        <v>0</v>
      </c>
      <c r="S60" s="342">
        <v>0</v>
      </c>
      <c r="T60" s="342">
        <v>0</v>
      </c>
      <c r="U60" s="342">
        <v>0</v>
      </c>
      <c r="V60" s="339" t="s">
        <v>586</v>
      </c>
      <c r="W60" s="339" t="s">
        <v>586</v>
      </c>
      <c r="X60" s="342">
        <v>0</v>
      </c>
      <c r="Y60" s="342">
        <v>0</v>
      </c>
      <c r="Z60" s="339" t="s">
        <v>586</v>
      </c>
      <c r="AA60" s="339" t="s">
        <v>586</v>
      </c>
      <c r="AB60" s="342">
        <v>0</v>
      </c>
      <c r="AC60" s="342">
        <v>0</v>
      </c>
      <c r="AD60" s="339" t="s">
        <v>586</v>
      </c>
      <c r="AE60" s="339" t="s">
        <v>586</v>
      </c>
      <c r="AF60" s="339">
        <f t="shared" si="1"/>
        <v>0</v>
      </c>
      <c r="AG60" s="339">
        <f t="shared" si="7"/>
        <v>0</v>
      </c>
    </row>
    <row r="61" spans="1:33" x14ac:dyDescent="0.25">
      <c r="A61" s="340" t="s">
        <v>196</v>
      </c>
      <c r="B61" s="348" t="s">
        <v>144</v>
      </c>
      <c r="C61" s="339">
        <f>'6.2. Паспорт фин осв ввод факт'!C61</f>
        <v>0</v>
      </c>
      <c r="D61" s="339">
        <f t="shared" si="2"/>
        <v>0</v>
      </c>
      <c r="E61" s="339">
        <f t="shared" si="3"/>
        <v>0</v>
      </c>
      <c r="F61" s="339">
        <f t="shared" si="4"/>
        <v>0</v>
      </c>
      <c r="G61" s="342">
        <f>'6.2. Паспорт фин осв ввод факт'!G61</f>
        <v>0</v>
      </c>
      <c r="H61" s="342">
        <f>'6.2. Паспорт фин осв ввод факт'!J61</f>
        <v>0</v>
      </c>
      <c r="I61" s="342">
        <f>'6.2. Паспорт фин осв ввод факт'!N61</f>
        <v>0</v>
      </c>
      <c r="J61" s="342">
        <f>'6.2. Паспорт фин осв ввод факт'!P61</f>
        <v>0</v>
      </c>
      <c r="K61" s="342">
        <f t="shared" si="5"/>
        <v>0</v>
      </c>
      <c r="L61" s="342">
        <f>'6.2. Паспорт фин осв ввод факт'!T61</f>
        <v>0</v>
      </c>
      <c r="M61" s="342">
        <v>0</v>
      </c>
      <c r="N61" s="349">
        <f t="shared" si="6"/>
        <v>0</v>
      </c>
      <c r="O61" s="342">
        <v>0</v>
      </c>
      <c r="P61" s="342">
        <f>'6.2. Паспорт фин осв ввод факт'!X61</f>
        <v>0</v>
      </c>
      <c r="Q61" s="342">
        <v>0</v>
      </c>
      <c r="R61" s="342">
        <v>0</v>
      </c>
      <c r="S61" s="342">
        <v>0</v>
      </c>
      <c r="T61" s="342">
        <v>0</v>
      </c>
      <c r="U61" s="342">
        <v>0</v>
      </c>
      <c r="V61" s="339" t="s">
        <v>586</v>
      </c>
      <c r="W61" s="339" t="s">
        <v>586</v>
      </c>
      <c r="X61" s="342">
        <v>0</v>
      </c>
      <c r="Y61" s="342">
        <v>0</v>
      </c>
      <c r="Z61" s="339" t="s">
        <v>586</v>
      </c>
      <c r="AA61" s="339" t="s">
        <v>586</v>
      </c>
      <c r="AB61" s="342">
        <v>0</v>
      </c>
      <c r="AC61" s="342">
        <v>0</v>
      </c>
      <c r="AD61" s="339" t="s">
        <v>586</v>
      </c>
      <c r="AE61" s="339" t="s">
        <v>586</v>
      </c>
      <c r="AF61" s="339">
        <f t="shared" si="1"/>
        <v>0</v>
      </c>
      <c r="AG61" s="339">
        <f t="shared" si="7"/>
        <v>0</v>
      </c>
    </row>
    <row r="62" spans="1:33" x14ac:dyDescent="0.25">
      <c r="A62" s="340" t="s">
        <v>197</v>
      </c>
      <c r="B62" s="348" t="s">
        <v>142</v>
      </c>
      <c r="C62" s="339">
        <f>'6.2. Паспорт фин осв ввод факт'!C62</f>
        <v>0</v>
      </c>
      <c r="D62" s="339">
        <f t="shared" si="2"/>
        <v>0</v>
      </c>
      <c r="E62" s="339">
        <f t="shared" si="3"/>
        <v>0</v>
      </c>
      <c r="F62" s="339">
        <f t="shared" si="4"/>
        <v>0</v>
      </c>
      <c r="G62" s="342">
        <f>'6.2. Паспорт фин осв ввод факт'!G62</f>
        <v>0</v>
      </c>
      <c r="H62" s="342">
        <f>'6.2. Паспорт фин осв ввод факт'!J62</f>
        <v>0</v>
      </c>
      <c r="I62" s="342">
        <f>'6.2. Паспорт фин осв ввод факт'!N62</f>
        <v>0</v>
      </c>
      <c r="J62" s="342">
        <f>'6.2. Паспорт фин осв ввод факт'!P62</f>
        <v>0</v>
      </c>
      <c r="K62" s="342">
        <f t="shared" si="5"/>
        <v>0</v>
      </c>
      <c r="L62" s="342">
        <f>'6.2. Паспорт фин осв ввод факт'!T62</f>
        <v>0</v>
      </c>
      <c r="M62" s="342">
        <v>0</v>
      </c>
      <c r="N62" s="349">
        <f t="shared" si="6"/>
        <v>0</v>
      </c>
      <c r="O62" s="342">
        <v>0</v>
      </c>
      <c r="P62" s="342">
        <f>'6.2. Паспорт фин осв ввод факт'!X62</f>
        <v>0</v>
      </c>
      <c r="Q62" s="342">
        <v>0</v>
      </c>
      <c r="R62" s="342">
        <v>0</v>
      </c>
      <c r="S62" s="342">
        <v>0</v>
      </c>
      <c r="T62" s="342">
        <v>0</v>
      </c>
      <c r="U62" s="342">
        <v>0</v>
      </c>
      <c r="V62" s="339" t="s">
        <v>586</v>
      </c>
      <c r="W62" s="339" t="s">
        <v>586</v>
      </c>
      <c r="X62" s="342">
        <v>0</v>
      </c>
      <c r="Y62" s="342">
        <v>0</v>
      </c>
      <c r="Z62" s="339" t="s">
        <v>586</v>
      </c>
      <c r="AA62" s="339" t="s">
        <v>586</v>
      </c>
      <c r="AB62" s="342">
        <v>0</v>
      </c>
      <c r="AC62" s="342">
        <v>0</v>
      </c>
      <c r="AD62" s="339" t="s">
        <v>586</v>
      </c>
      <c r="AE62" s="339" t="s">
        <v>586</v>
      </c>
      <c r="AF62" s="339">
        <f t="shared" si="1"/>
        <v>0</v>
      </c>
      <c r="AG62" s="339">
        <f t="shared" si="7"/>
        <v>0</v>
      </c>
    </row>
    <row r="63" spans="1:33" x14ac:dyDescent="0.25">
      <c r="A63" s="340" t="s">
        <v>198</v>
      </c>
      <c r="B63" s="348" t="s">
        <v>200</v>
      </c>
      <c r="C63" s="339">
        <f>'6.2. Паспорт фин осв ввод факт'!C63</f>
        <v>35.64</v>
      </c>
      <c r="D63" s="339">
        <f t="shared" si="2"/>
        <v>35.64</v>
      </c>
      <c r="E63" s="339">
        <f t="shared" si="3"/>
        <v>35.64</v>
      </c>
      <c r="F63" s="339">
        <f t="shared" si="4"/>
        <v>35.64</v>
      </c>
      <c r="G63" s="342">
        <f>'6.2. Паспорт фин осв ввод факт'!G63</f>
        <v>0</v>
      </c>
      <c r="H63" s="342">
        <f>'6.2. Паспорт фин осв ввод факт'!J63</f>
        <v>0</v>
      </c>
      <c r="I63" s="342">
        <f>'6.2. Паспорт фин осв ввод факт'!N63</f>
        <v>0</v>
      </c>
      <c r="J63" s="342">
        <f>'6.2. Паспорт фин осв ввод факт'!P63</f>
        <v>0</v>
      </c>
      <c r="K63" s="342">
        <f t="shared" si="5"/>
        <v>0</v>
      </c>
      <c r="L63" s="342">
        <f>'6.2. Паспорт фин осв ввод факт'!T63</f>
        <v>35.64</v>
      </c>
      <c r="M63" s="342">
        <v>0</v>
      </c>
      <c r="N63" s="349">
        <f t="shared" si="6"/>
        <v>35.64</v>
      </c>
      <c r="O63" s="342">
        <v>0</v>
      </c>
      <c r="P63" s="342">
        <f>'6.2. Паспорт фин осв ввод факт'!X63</f>
        <v>0</v>
      </c>
      <c r="Q63" s="342">
        <v>0</v>
      </c>
      <c r="R63" s="342">
        <v>0</v>
      </c>
      <c r="S63" s="342">
        <v>0</v>
      </c>
      <c r="T63" s="342">
        <v>0</v>
      </c>
      <c r="U63" s="342">
        <v>0</v>
      </c>
      <c r="V63" s="339" t="s">
        <v>586</v>
      </c>
      <c r="W63" s="339" t="s">
        <v>586</v>
      </c>
      <c r="X63" s="342">
        <v>0</v>
      </c>
      <c r="Y63" s="342">
        <v>0</v>
      </c>
      <c r="Z63" s="339" t="s">
        <v>586</v>
      </c>
      <c r="AA63" s="339" t="s">
        <v>586</v>
      </c>
      <c r="AB63" s="342">
        <v>0</v>
      </c>
      <c r="AC63" s="342">
        <v>0</v>
      </c>
      <c r="AD63" s="339" t="s">
        <v>586</v>
      </c>
      <c r="AE63" s="339" t="s">
        <v>586</v>
      </c>
      <c r="AF63" s="339">
        <f t="shared" si="1"/>
        <v>35.64</v>
      </c>
      <c r="AG63" s="339">
        <f t="shared" si="7"/>
        <v>35.64</v>
      </c>
    </row>
    <row r="64" spans="1:33" ht="18.75" x14ac:dyDescent="0.25">
      <c r="A64" s="340" t="s">
        <v>199</v>
      </c>
      <c r="B64" s="344" t="s">
        <v>588</v>
      </c>
      <c r="C64" s="339">
        <f>'6.2. Паспорт фин осв ввод факт'!C64</f>
        <v>0</v>
      </c>
      <c r="D64" s="339">
        <f t="shared" si="2"/>
        <v>0</v>
      </c>
      <c r="E64" s="339">
        <f t="shared" si="3"/>
        <v>0</v>
      </c>
      <c r="F64" s="339">
        <f t="shared" si="4"/>
        <v>0</v>
      </c>
      <c r="G64" s="342">
        <f>'6.2. Паспорт фин осв ввод факт'!G64</f>
        <v>0</v>
      </c>
      <c r="H64" s="342">
        <f>'6.2. Паспорт фин осв ввод факт'!J64</f>
        <v>0</v>
      </c>
      <c r="I64" s="342">
        <f>'6.2. Паспорт фин осв ввод факт'!N64</f>
        <v>0</v>
      </c>
      <c r="J64" s="342">
        <f>'6.2. Паспорт фин осв ввод факт'!P64</f>
        <v>0</v>
      </c>
      <c r="K64" s="342">
        <f t="shared" si="5"/>
        <v>0</v>
      </c>
      <c r="L64" s="342">
        <f>'6.2. Паспорт фин осв ввод факт'!T64</f>
        <v>0</v>
      </c>
      <c r="M64" s="342">
        <v>0</v>
      </c>
      <c r="N64" s="345">
        <f t="shared" si="6"/>
        <v>0</v>
      </c>
      <c r="O64" s="342">
        <v>0</v>
      </c>
      <c r="P64" s="342">
        <f>'6.2. Паспорт фин осв ввод факт'!X64</f>
        <v>0</v>
      </c>
      <c r="Q64" s="342">
        <v>0</v>
      </c>
      <c r="R64" s="342">
        <v>0</v>
      </c>
      <c r="S64" s="342">
        <v>0</v>
      </c>
      <c r="T64" s="342">
        <v>0</v>
      </c>
      <c r="U64" s="342">
        <v>0</v>
      </c>
      <c r="V64" s="339" t="s">
        <v>586</v>
      </c>
      <c r="W64" s="339" t="s">
        <v>586</v>
      </c>
      <c r="X64" s="342">
        <v>0</v>
      </c>
      <c r="Y64" s="342">
        <v>0</v>
      </c>
      <c r="Z64" s="339" t="s">
        <v>586</v>
      </c>
      <c r="AA64" s="339" t="s">
        <v>586</v>
      </c>
      <c r="AB64" s="342">
        <v>0</v>
      </c>
      <c r="AC64" s="342">
        <v>0</v>
      </c>
      <c r="AD64" s="339" t="s">
        <v>586</v>
      </c>
      <c r="AE64" s="339" t="s">
        <v>586</v>
      </c>
      <c r="AF64" s="339">
        <f t="shared" si="1"/>
        <v>0</v>
      </c>
      <c r="AG64" s="339">
        <f t="shared" si="7"/>
        <v>0</v>
      </c>
    </row>
    <row r="65" spans="1:32" x14ac:dyDescent="0.25">
      <c r="A65" s="54"/>
      <c r="B65" s="55"/>
      <c r="C65" s="55"/>
      <c r="D65" s="55"/>
      <c r="E65" s="55"/>
      <c r="F65" s="55"/>
      <c r="G65" s="55"/>
      <c r="H65" s="55"/>
      <c r="I65" s="55"/>
      <c r="J65" s="55"/>
      <c r="K65" s="55"/>
      <c r="L65" s="287"/>
      <c r="M65" s="287"/>
      <c r="N65" s="287"/>
      <c r="O65" s="287"/>
      <c r="P65" s="287"/>
      <c r="Q65" s="287"/>
      <c r="R65" s="287"/>
      <c r="S65" s="287"/>
      <c r="T65" s="287"/>
      <c r="U65" s="287"/>
      <c r="V65" s="287"/>
      <c r="W65" s="287"/>
      <c r="X65" s="287"/>
      <c r="Y65" s="287"/>
      <c r="Z65" s="287"/>
      <c r="AA65" s="287"/>
      <c r="AB65" s="287"/>
      <c r="AC65" s="287"/>
      <c r="AD65" s="287"/>
      <c r="AE65" s="287"/>
      <c r="AF65" s="287"/>
    </row>
    <row r="66" spans="1:32" ht="54" customHeight="1" x14ac:dyDescent="0.25">
      <c r="A66" s="287"/>
      <c r="B66" s="443"/>
      <c r="C66" s="443"/>
      <c r="D66" s="443"/>
      <c r="E66" s="443"/>
      <c r="F66" s="443"/>
      <c r="G66" s="443"/>
      <c r="H66" s="443"/>
      <c r="I66" s="443"/>
      <c r="J66" s="332"/>
      <c r="K66" s="332"/>
      <c r="L66" s="53"/>
      <c r="M66" s="53"/>
      <c r="N66" s="53"/>
      <c r="O66" s="53"/>
      <c r="P66" s="53"/>
      <c r="Q66" s="53"/>
      <c r="R66" s="53"/>
      <c r="S66" s="53"/>
      <c r="T66" s="53"/>
      <c r="U66" s="53"/>
      <c r="V66" s="53"/>
      <c r="W66" s="53"/>
      <c r="X66" s="53"/>
      <c r="Y66" s="53"/>
      <c r="Z66" s="53"/>
      <c r="AA66" s="53"/>
      <c r="AB66" s="53"/>
      <c r="AC66" s="53"/>
      <c r="AD66" s="53"/>
      <c r="AE66" s="53"/>
      <c r="AF66" s="53"/>
    </row>
    <row r="67" spans="1:32" x14ac:dyDescent="0.25">
      <c r="A67" s="287"/>
      <c r="B67" s="287"/>
      <c r="C67" s="287"/>
      <c r="D67" s="287"/>
      <c r="E67" s="287"/>
      <c r="F67" s="287"/>
      <c r="L67" s="287"/>
      <c r="M67" s="287"/>
      <c r="N67" s="287"/>
      <c r="O67" s="287"/>
      <c r="P67" s="287"/>
      <c r="Q67" s="287"/>
      <c r="R67" s="287"/>
      <c r="S67" s="287"/>
      <c r="T67" s="287"/>
      <c r="U67" s="287"/>
      <c r="V67" s="287"/>
      <c r="W67" s="287"/>
      <c r="X67" s="287"/>
      <c r="Y67" s="287"/>
      <c r="Z67" s="287"/>
      <c r="AA67" s="287"/>
      <c r="AB67" s="287"/>
      <c r="AC67" s="287"/>
      <c r="AD67" s="287"/>
      <c r="AE67" s="287"/>
      <c r="AF67" s="287"/>
    </row>
    <row r="68" spans="1:32" ht="50.25" customHeight="1" x14ac:dyDescent="0.25">
      <c r="A68" s="287"/>
      <c r="B68" s="444"/>
      <c r="C68" s="444"/>
      <c r="D68" s="444"/>
      <c r="E68" s="444"/>
      <c r="F68" s="444"/>
      <c r="G68" s="444"/>
      <c r="H68" s="444"/>
      <c r="I68" s="444"/>
      <c r="J68" s="333"/>
      <c r="K68" s="333"/>
      <c r="L68" s="287"/>
      <c r="M68" s="287"/>
      <c r="N68" s="287"/>
      <c r="O68" s="287"/>
      <c r="P68" s="287"/>
      <c r="Q68" s="287"/>
      <c r="R68" s="287"/>
      <c r="S68" s="287"/>
      <c r="T68" s="287"/>
      <c r="U68" s="287"/>
      <c r="V68" s="287"/>
      <c r="W68" s="287"/>
      <c r="X68" s="287"/>
      <c r="Y68" s="287"/>
      <c r="Z68" s="287"/>
      <c r="AA68" s="287"/>
      <c r="AB68" s="287"/>
      <c r="AC68" s="287"/>
      <c r="AD68" s="287"/>
      <c r="AE68" s="287"/>
      <c r="AF68" s="287"/>
    </row>
    <row r="69" spans="1:32" x14ac:dyDescent="0.25">
      <c r="A69" s="287"/>
      <c r="B69" s="287"/>
      <c r="C69" s="287"/>
      <c r="D69" s="287"/>
      <c r="E69" s="287"/>
      <c r="F69" s="287"/>
      <c r="L69" s="287"/>
      <c r="M69" s="287"/>
      <c r="N69" s="287"/>
      <c r="O69" s="287"/>
      <c r="P69" s="287"/>
      <c r="Q69" s="287"/>
      <c r="R69" s="287"/>
      <c r="S69" s="287"/>
      <c r="T69" s="287"/>
      <c r="U69" s="287"/>
      <c r="V69" s="287"/>
      <c r="W69" s="287"/>
      <c r="X69" s="287"/>
      <c r="Y69" s="287"/>
      <c r="Z69" s="287"/>
      <c r="AA69" s="287"/>
      <c r="AB69" s="287"/>
      <c r="AC69" s="287"/>
      <c r="AD69" s="287"/>
      <c r="AE69" s="287"/>
      <c r="AF69" s="287"/>
    </row>
    <row r="70" spans="1:32" ht="36.75" customHeight="1" x14ac:dyDescent="0.25">
      <c r="A70" s="287"/>
      <c r="B70" s="443"/>
      <c r="C70" s="443"/>
      <c r="D70" s="443"/>
      <c r="E70" s="443"/>
      <c r="F70" s="443"/>
      <c r="G70" s="443"/>
      <c r="H70" s="443"/>
      <c r="I70" s="443"/>
      <c r="J70" s="332"/>
      <c r="K70" s="332"/>
      <c r="L70" s="287"/>
      <c r="M70" s="287"/>
      <c r="N70" s="287"/>
      <c r="O70" s="287"/>
      <c r="P70" s="287"/>
      <c r="Q70" s="287"/>
      <c r="R70" s="287"/>
      <c r="S70" s="287"/>
      <c r="T70" s="287"/>
      <c r="U70" s="287"/>
      <c r="V70" s="287"/>
      <c r="W70" s="287"/>
      <c r="X70" s="287"/>
      <c r="Y70" s="287"/>
      <c r="Z70" s="287"/>
      <c r="AA70" s="287"/>
      <c r="AB70" s="287"/>
      <c r="AC70" s="287"/>
      <c r="AD70" s="287"/>
      <c r="AE70" s="287"/>
      <c r="AF70" s="287"/>
    </row>
    <row r="71" spans="1:32" x14ac:dyDescent="0.25">
      <c r="A71" s="287"/>
      <c r="B71" s="52"/>
      <c r="C71" s="52"/>
      <c r="D71" s="52"/>
      <c r="E71" s="52"/>
      <c r="F71" s="52"/>
      <c r="L71" s="287"/>
      <c r="M71" s="287"/>
      <c r="N71" s="287"/>
      <c r="O71" s="287"/>
      <c r="P71" s="287"/>
      <c r="Q71" s="287"/>
      <c r="R71" s="287"/>
      <c r="S71" s="287"/>
      <c r="T71" s="287"/>
      <c r="U71" s="287"/>
      <c r="V71" s="287"/>
      <c r="W71" s="287"/>
      <c r="X71" s="287"/>
      <c r="Y71" s="287"/>
      <c r="Z71" s="287"/>
      <c r="AA71" s="287"/>
      <c r="AB71" s="287"/>
      <c r="AC71" s="287"/>
      <c r="AD71" s="287"/>
      <c r="AE71" s="287"/>
      <c r="AF71" s="287"/>
    </row>
    <row r="72" spans="1:32" ht="51" customHeight="1" x14ac:dyDescent="0.25">
      <c r="A72" s="287"/>
      <c r="B72" s="443"/>
      <c r="C72" s="443"/>
      <c r="D72" s="443"/>
      <c r="E72" s="443"/>
      <c r="F72" s="443"/>
      <c r="G72" s="443"/>
      <c r="H72" s="443"/>
      <c r="I72" s="443"/>
      <c r="J72" s="332"/>
      <c r="K72" s="332"/>
      <c r="L72" s="287"/>
      <c r="M72" s="287"/>
      <c r="N72" s="287"/>
      <c r="O72" s="287"/>
      <c r="P72" s="287"/>
      <c r="Q72" s="287"/>
      <c r="R72" s="287"/>
      <c r="S72" s="287"/>
      <c r="T72" s="287"/>
      <c r="U72" s="287"/>
      <c r="V72" s="287"/>
      <c r="W72" s="287"/>
      <c r="X72" s="287"/>
      <c r="Y72" s="287"/>
      <c r="Z72" s="287"/>
      <c r="AA72" s="287"/>
      <c r="AB72" s="287"/>
      <c r="AC72" s="287"/>
      <c r="AD72" s="287"/>
      <c r="AE72" s="287"/>
      <c r="AF72" s="287"/>
    </row>
    <row r="73" spans="1:32" ht="32.25" customHeight="1" x14ac:dyDescent="0.25">
      <c r="A73" s="287"/>
      <c r="B73" s="444"/>
      <c r="C73" s="444"/>
      <c r="D73" s="444"/>
      <c r="E73" s="444"/>
      <c r="F73" s="444"/>
      <c r="G73" s="444"/>
      <c r="H73" s="444"/>
      <c r="I73" s="444"/>
      <c r="J73" s="333"/>
      <c r="K73" s="333"/>
      <c r="L73" s="287"/>
      <c r="M73" s="287"/>
      <c r="N73" s="287"/>
      <c r="O73" s="287"/>
      <c r="P73" s="287"/>
      <c r="Q73" s="287"/>
      <c r="R73" s="287"/>
      <c r="S73" s="287"/>
      <c r="T73" s="287"/>
      <c r="U73" s="287"/>
      <c r="V73" s="287"/>
      <c r="W73" s="287"/>
      <c r="X73" s="287"/>
      <c r="Y73" s="287"/>
      <c r="Z73" s="287"/>
      <c r="AA73" s="287"/>
      <c r="AB73" s="287"/>
      <c r="AC73" s="287"/>
      <c r="AD73" s="287"/>
      <c r="AE73" s="287"/>
      <c r="AF73" s="287"/>
    </row>
    <row r="74" spans="1:32" ht="51.75" customHeight="1" x14ac:dyDescent="0.25">
      <c r="A74" s="287"/>
      <c r="B74" s="443"/>
      <c r="C74" s="443"/>
      <c r="D74" s="443"/>
      <c r="E74" s="443"/>
      <c r="F74" s="443"/>
      <c r="G74" s="443"/>
      <c r="H74" s="443"/>
      <c r="I74" s="443"/>
      <c r="J74" s="332"/>
      <c r="K74" s="332"/>
      <c r="L74" s="287"/>
      <c r="M74" s="287"/>
      <c r="N74" s="287"/>
      <c r="O74" s="287"/>
      <c r="P74" s="287"/>
      <c r="Q74" s="287"/>
      <c r="R74" s="287"/>
      <c r="S74" s="287"/>
      <c r="T74" s="287"/>
      <c r="U74" s="287"/>
      <c r="V74" s="287"/>
      <c r="W74" s="287"/>
      <c r="X74" s="287"/>
      <c r="Y74" s="287"/>
      <c r="Z74" s="287"/>
      <c r="AA74" s="287"/>
      <c r="AB74" s="287"/>
      <c r="AC74" s="287"/>
      <c r="AD74" s="287"/>
      <c r="AE74" s="287"/>
      <c r="AF74" s="287"/>
    </row>
    <row r="75" spans="1:32" ht="21.75" customHeight="1" x14ac:dyDescent="0.25">
      <c r="A75" s="287"/>
      <c r="B75" s="441"/>
      <c r="C75" s="441"/>
      <c r="D75" s="441"/>
      <c r="E75" s="441"/>
      <c r="F75" s="441"/>
      <c r="G75" s="441"/>
      <c r="H75" s="441"/>
      <c r="I75" s="441"/>
      <c r="J75" s="330"/>
      <c r="K75" s="330"/>
      <c r="L75" s="287"/>
      <c r="M75" s="287"/>
      <c r="N75" s="287"/>
      <c r="O75" s="287"/>
      <c r="P75" s="287"/>
      <c r="Q75" s="287"/>
      <c r="R75" s="287"/>
      <c r="S75" s="287"/>
      <c r="T75" s="287"/>
      <c r="U75" s="287"/>
      <c r="V75" s="287"/>
      <c r="W75" s="287"/>
      <c r="X75" s="287"/>
      <c r="Y75" s="287"/>
      <c r="Z75" s="287"/>
      <c r="AA75" s="287"/>
      <c r="AB75" s="287"/>
      <c r="AC75" s="287"/>
      <c r="AD75" s="287"/>
      <c r="AE75" s="287"/>
      <c r="AF75" s="287"/>
    </row>
    <row r="76" spans="1:32" ht="23.25" customHeight="1" x14ac:dyDescent="0.25">
      <c r="A76" s="287"/>
      <c r="B76" s="47"/>
      <c r="C76" s="47"/>
      <c r="D76" s="47"/>
      <c r="E76" s="47"/>
      <c r="F76" s="47"/>
      <c r="L76" s="287"/>
      <c r="M76" s="287"/>
      <c r="N76" s="287"/>
      <c r="O76" s="287"/>
      <c r="P76" s="287"/>
      <c r="Q76" s="287"/>
      <c r="R76" s="287"/>
      <c r="S76" s="287"/>
      <c r="T76" s="287"/>
      <c r="U76" s="287"/>
      <c r="V76" s="287"/>
      <c r="W76" s="287"/>
      <c r="X76" s="287"/>
      <c r="Y76" s="287"/>
      <c r="Z76" s="287"/>
      <c r="AA76" s="287"/>
      <c r="AB76" s="287"/>
      <c r="AC76" s="287"/>
      <c r="AD76" s="287"/>
      <c r="AE76" s="287"/>
      <c r="AF76" s="287"/>
    </row>
    <row r="77" spans="1:32" ht="18.75" customHeight="1" x14ac:dyDescent="0.25">
      <c r="A77" s="287"/>
      <c r="B77" s="442"/>
      <c r="C77" s="442"/>
      <c r="D77" s="442"/>
      <c r="E77" s="442"/>
      <c r="F77" s="442"/>
      <c r="G77" s="442"/>
      <c r="H77" s="442"/>
      <c r="I77" s="442"/>
      <c r="J77" s="331"/>
      <c r="K77" s="331"/>
      <c r="L77" s="287"/>
      <c r="M77" s="287"/>
      <c r="N77" s="287"/>
      <c r="O77" s="287"/>
      <c r="P77" s="287"/>
      <c r="Q77" s="287"/>
      <c r="R77" s="287"/>
      <c r="S77" s="287"/>
      <c r="T77" s="287"/>
      <c r="U77" s="287"/>
      <c r="V77" s="287"/>
      <c r="W77" s="287"/>
      <c r="X77" s="287"/>
      <c r="Y77" s="287"/>
      <c r="Z77" s="287"/>
      <c r="AA77" s="287"/>
      <c r="AB77" s="287"/>
      <c r="AC77" s="287"/>
      <c r="AD77" s="287"/>
      <c r="AE77" s="287"/>
      <c r="AF77" s="287"/>
    </row>
    <row r="78" spans="1:32" x14ac:dyDescent="0.25">
      <c r="A78" s="287"/>
      <c r="B78" s="287"/>
      <c r="C78" s="287"/>
      <c r="D78" s="287"/>
      <c r="E78" s="287"/>
      <c r="F78" s="287"/>
      <c r="L78" s="287"/>
      <c r="M78" s="287"/>
      <c r="N78" s="287"/>
      <c r="O78" s="287"/>
      <c r="P78" s="287"/>
      <c r="Q78" s="287"/>
      <c r="R78" s="287"/>
      <c r="S78" s="287"/>
      <c r="T78" s="287"/>
      <c r="U78" s="287"/>
      <c r="V78" s="287"/>
      <c r="W78" s="287"/>
      <c r="X78" s="287"/>
      <c r="Y78" s="287"/>
      <c r="Z78" s="287"/>
      <c r="AA78" s="287"/>
      <c r="AB78" s="287"/>
      <c r="AC78" s="287"/>
      <c r="AD78" s="287"/>
      <c r="AE78" s="287"/>
      <c r="AF78" s="287"/>
    </row>
    <row r="79" spans="1:32" x14ac:dyDescent="0.25">
      <c r="A79" s="287"/>
      <c r="B79" s="287"/>
      <c r="C79" s="287"/>
      <c r="D79" s="287"/>
      <c r="E79" s="287"/>
      <c r="F79" s="287"/>
      <c r="L79" s="287"/>
      <c r="M79" s="287"/>
      <c r="N79" s="287"/>
      <c r="O79" s="287"/>
      <c r="P79" s="287"/>
      <c r="Q79" s="287"/>
      <c r="R79" s="287"/>
      <c r="S79" s="287"/>
      <c r="T79" s="287"/>
      <c r="U79" s="287"/>
      <c r="V79" s="287"/>
      <c r="W79" s="287"/>
      <c r="X79" s="287"/>
      <c r="Y79" s="287"/>
      <c r="Z79" s="287"/>
      <c r="AA79" s="287"/>
      <c r="AB79" s="287"/>
      <c r="AC79" s="287"/>
      <c r="AD79" s="287"/>
      <c r="AE79" s="287"/>
      <c r="AF79" s="287"/>
    </row>
    <row r="80" spans="1:32" x14ac:dyDescent="0.25">
      <c r="G80" s="286"/>
      <c r="H80" s="286"/>
      <c r="I80" s="286"/>
      <c r="J80" s="286"/>
      <c r="K80" s="286"/>
    </row>
    <row r="81" spans="7:11" x14ac:dyDescent="0.25">
      <c r="G81" s="286"/>
      <c r="H81" s="286"/>
      <c r="I81" s="286"/>
      <c r="J81" s="286"/>
      <c r="K81" s="286"/>
    </row>
    <row r="82" spans="7:11" x14ac:dyDescent="0.25">
      <c r="G82" s="286"/>
      <c r="H82" s="286"/>
      <c r="I82" s="286"/>
      <c r="J82" s="286"/>
      <c r="K82" s="286"/>
    </row>
    <row r="83" spans="7:11" x14ac:dyDescent="0.25">
      <c r="G83" s="286"/>
      <c r="H83" s="286"/>
      <c r="I83" s="286"/>
      <c r="J83" s="286"/>
      <c r="K83" s="286"/>
    </row>
    <row r="84" spans="7:11" x14ac:dyDescent="0.25">
      <c r="G84" s="286"/>
      <c r="H84" s="286"/>
      <c r="I84" s="286"/>
      <c r="J84" s="286"/>
      <c r="K84" s="286"/>
    </row>
    <row r="85" spans="7:11" x14ac:dyDescent="0.25">
      <c r="G85" s="286"/>
      <c r="H85" s="286"/>
      <c r="I85" s="286"/>
      <c r="J85" s="286"/>
      <c r="K85" s="286"/>
    </row>
    <row r="86" spans="7:11" x14ac:dyDescent="0.25">
      <c r="G86" s="286"/>
      <c r="H86" s="286"/>
      <c r="I86" s="286"/>
      <c r="J86" s="286"/>
      <c r="K86" s="286"/>
    </row>
    <row r="87" spans="7:11" x14ac:dyDescent="0.25">
      <c r="G87" s="286"/>
      <c r="H87" s="286"/>
      <c r="I87" s="286"/>
      <c r="J87" s="286"/>
      <c r="K87" s="286"/>
    </row>
    <row r="88" spans="7:11" x14ac:dyDescent="0.25">
      <c r="G88" s="286"/>
      <c r="H88" s="286"/>
      <c r="I88" s="286"/>
      <c r="J88" s="286"/>
      <c r="K88" s="286"/>
    </row>
    <row r="89" spans="7:11" x14ac:dyDescent="0.25">
      <c r="G89" s="286"/>
      <c r="H89" s="286"/>
      <c r="I89" s="286"/>
      <c r="J89" s="286"/>
      <c r="K89" s="286"/>
    </row>
    <row r="90" spans="7:11" x14ac:dyDescent="0.25">
      <c r="G90" s="286"/>
      <c r="H90" s="286"/>
      <c r="I90" s="286"/>
      <c r="J90" s="286"/>
      <c r="K90" s="286"/>
    </row>
    <row r="91" spans="7:11" x14ac:dyDescent="0.25">
      <c r="G91" s="286"/>
      <c r="H91" s="286"/>
      <c r="I91" s="286"/>
      <c r="J91" s="286"/>
      <c r="K91" s="286"/>
    </row>
    <row r="92" spans="7:11" x14ac:dyDescent="0.25">
      <c r="G92" s="286"/>
      <c r="H92" s="286"/>
      <c r="I92" s="286"/>
      <c r="J92" s="286"/>
      <c r="K92" s="286"/>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G28" sqref="G28"/>
    </sheetView>
  </sheetViews>
  <sheetFormatPr defaultColWidth="9.140625" defaultRowHeight="15" x14ac:dyDescent="0.25"/>
  <cols>
    <col min="1" max="1" width="6.140625" style="300" customWidth="1"/>
    <col min="2" max="2" width="23.140625" style="300" customWidth="1"/>
    <col min="3" max="3" width="20" style="300" bestFit="1" customWidth="1"/>
    <col min="4" max="4" width="15.140625" style="300" customWidth="1"/>
    <col min="5" max="11" width="7.7109375" style="300" customWidth="1"/>
    <col min="12" max="12" width="9.85546875" style="300" customWidth="1"/>
    <col min="13" max="13" width="10.7109375" style="300" customWidth="1"/>
    <col min="14" max="14" width="61" style="300" customWidth="1"/>
    <col min="15" max="15" width="20" style="300" customWidth="1"/>
    <col min="16" max="17" width="13.42578125" style="300" customWidth="1"/>
    <col min="18" max="18" width="17" style="300" customWidth="1"/>
    <col min="19" max="20" width="9.7109375" style="300" customWidth="1"/>
    <col min="21" max="21" width="11.42578125" style="300" customWidth="1"/>
    <col min="22" max="22" width="12.7109375" style="300" customWidth="1"/>
    <col min="23" max="25" width="10.7109375" style="300" customWidth="1"/>
    <col min="26" max="26" width="7.7109375" style="300" customWidth="1"/>
    <col min="27" max="30" width="10.7109375" style="300" customWidth="1"/>
    <col min="31" max="31" width="15.85546875" style="300" customWidth="1"/>
    <col min="32" max="32" width="11.7109375" style="300" customWidth="1"/>
    <col min="33" max="33" width="11.5703125" style="300" customWidth="1"/>
    <col min="34" max="35" width="10.28515625" style="300" bestFit="1" customWidth="1"/>
    <col min="36" max="36" width="11.7109375" style="300" customWidth="1"/>
    <col min="37" max="37" width="12" style="300" customWidth="1"/>
    <col min="38" max="38" width="12.28515625" style="300" customWidth="1"/>
    <col min="39" max="41" width="9.7109375" style="300" customWidth="1"/>
    <col min="42" max="42" width="12.42578125" style="300" customWidth="1"/>
    <col min="43" max="43" width="12" style="300" customWidth="1"/>
    <col min="44" max="44" width="14.140625" style="300" customWidth="1"/>
    <col min="45" max="46" width="13.28515625" style="300" customWidth="1"/>
    <col min="47" max="47" width="10.7109375" style="300" customWidth="1"/>
    <col min="48" max="48" width="15.7109375" style="300" customWidth="1"/>
    <col min="49" max="16384" width="9.140625" style="300"/>
  </cols>
  <sheetData>
    <row r="1" spans="1:48" ht="18.75" x14ac:dyDescent="0.25">
      <c r="AV1" s="284" t="s">
        <v>66</v>
      </c>
    </row>
    <row r="2" spans="1:48" ht="18.75" x14ac:dyDescent="0.3">
      <c r="AV2" s="282" t="s">
        <v>8</v>
      </c>
    </row>
    <row r="3" spans="1:48" ht="18.75" x14ac:dyDescent="0.3">
      <c r="AV3" s="282" t="s">
        <v>65</v>
      </c>
    </row>
    <row r="4" spans="1:48" ht="18.75" x14ac:dyDescent="0.3">
      <c r="AV4" s="282"/>
    </row>
    <row r="5" spans="1:48" ht="18.75" customHeight="1" x14ac:dyDescent="0.25">
      <c r="A5" s="370" t="str">
        <f>'6.2. Паспорт фин осв ввод факт'!A4</f>
        <v>Год раскрытия информации: 2018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282"/>
    </row>
    <row r="7" spans="1:48" ht="18.75" x14ac:dyDescent="0.25">
      <c r="A7" s="361" t="s">
        <v>7</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ht="15.75" x14ac:dyDescent="0.25">
      <c r="A9" s="368" t="str">
        <f>'6.2. Паспорт фин осв ввод факт'!A8</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2" t="s">
        <v>6</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ht="15.75" x14ac:dyDescent="0.25">
      <c r="A12" s="368" t="str">
        <f>'6.2. Паспорт фин осв ввод факт'!A11</f>
        <v>Н_17-1426</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2" t="s">
        <v>5</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5" t="str">
        <f>'6.2. Паспорт фин осв ввод факт'!A14</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62" t="s">
        <v>4</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81"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81" customFormat="1" x14ac:dyDescent="0.25">
      <c r="A21" s="452" t="s">
        <v>381</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281" customFormat="1" ht="58.5" customHeight="1" x14ac:dyDescent="0.25">
      <c r="A22" s="453" t="s">
        <v>50</v>
      </c>
      <c r="B22" s="456" t="s">
        <v>22</v>
      </c>
      <c r="C22" s="453" t="s">
        <v>49</v>
      </c>
      <c r="D22" s="453" t="s">
        <v>48</v>
      </c>
      <c r="E22" s="459" t="s">
        <v>392</v>
      </c>
      <c r="F22" s="460"/>
      <c r="G22" s="460"/>
      <c r="H22" s="460"/>
      <c r="I22" s="460"/>
      <c r="J22" s="460"/>
      <c r="K22" s="460"/>
      <c r="L22" s="461"/>
      <c r="M22" s="453" t="s">
        <v>47</v>
      </c>
      <c r="N22" s="453" t="s">
        <v>46</v>
      </c>
      <c r="O22" s="453" t="s">
        <v>45</v>
      </c>
      <c r="P22" s="462" t="s">
        <v>208</v>
      </c>
      <c r="Q22" s="462" t="s">
        <v>44</v>
      </c>
      <c r="R22" s="462" t="s">
        <v>43</v>
      </c>
      <c r="S22" s="462" t="s">
        <v>42</v>
      </c>
      <c r="T22" s="462"/>
      <c r="U22" s="463" t="s">
        <v>41</v>
      </c>
      <c r="V22" s="463" t="s">
        <v>40</v>
      </c>
      <c r="W22" s="462" t="s">
        <v>39</v>
      </c>
      <c r="X22" s="462" t="s">
        <v>38</v>
      </c>
      <c r="Y22" s="462" t="s">
        <v>37</v>
      </c>
      <c r="Z22" s="476" t="s">
        <v>36</v>
      </c>
      <c r="AA22" s="462" t="s">
        <v>35</v>
      </c>
      <c r="AB22" s="462" t="s">
        <v>34</v>
      </c>
      <c r="AC22" s="462" t="s">
        <v>33</v>
      </c>
      <c r="AD22" s="462" t="s">
        <v>32</v>
      </c>
      <c r="AE22" s="462" t="s">
        <v>31</v>
      </c>
      <c r="AF22" s="462" t="s">
        <v>30</v>
      </c>
      <c r="AG22" s="462"/>
      <c r="AH22" s="462"/>
      <c r="AI22" s="462"/>
      <c r="AJ22" s="462"/>
      <c r="AK22" s="462"/>
      <c r="AL22" s="462" t="s">
        <v>29</v>
      </c>
      <c r="AM22" s="462"/>
      <c r="AN22" s="462"/>
      <c r="AO22" s="462"/>
      <c r="AP22" s="462" t="s">
        <v>28</v>
      </c>
      <c r="AQ22" s="462"/>
      <c r="AR22" s="462" t="s">
        <v>27</v>
      </c>
      <c r="AS22" s="462" t="s">
        <v>26</v>
      </c>
      <c r="AT22" s="462" t="s">
        <v>25</v>
      </c>
      <c r="AU22" s="462" t="s">
        <v>24</v>
      </c>
      <c r="AV22" s="466" t="s">
        <v>23</v>
      </c>
    </row>
    <row r="23" spans="1:48" s="281" customFormat="1" ht="64.5" customHeight="1" x14ac:dyDescent="0.25">
      <c r="A23" s="454"/>
      <c r="B23" s="457"/>
      <c r="C23" s="454"/>
      <c r="D23" s="454"/>
      <c r="E23" s="468" t="s">
        <v>21</v>
      </c>
      <c r="F23" s="470" t="s">
        <v>125</v>
      </c>
      <c r="G23" s="470" t="s">
        <v>124</v>
      </c>
      <c r="H23" s="470" t="s">
        <v>123</v>
      </c>
      <c r="I23" s="474" t="s">
        <v>327</v>
      </c>
      <c r="J23" s="474" t="s">
        <v>328</v>
      </c>
      <c r="K23" s="474" t="s">
        <v>329</v>
      </c>
      <c r="L23" s="470" t="s">
        <v>74</v>
      </c>
      <c r="M23" s="454"/>
      <c r="N23" s="454"/>
      <c r="O23" s="454"/>
      <c r="P23" s="462"/>
      <c r="Q23" s="462"/>
      <c r="R23" s="462"/>
      <c r="S23" s="472" t="s">
        <v>2</v>
      </c>
      <c r="T23" s="472" t="s">
        <v>9</v>
      </c>
      <c r="U23" s="463"/>
      <c r="V23" s="463"/>
      <c r="W23" s="462"/>
      <c r="X23" s="462"/>
      <c r="Y23" s="462"/>
      <c r="Z23" s="462"/>
      <c r="AA23" s="462"/>
      <c r="AB23" s="462"/>
      <c r="AC23" s="462"/>
      <c r="AD23" s="462"/>
      <c r="AE23" s="462"/>
      <c r="AF23" s="462" t="s">
        <v>20</v>
      </c>
      <c r="AG23" s="462"/>
      <c r="AH23" s="462" t="s">
        <v>19</v>
      </c>
      <c r="AI23" s="462"/>
      <c r="AJ23" s="453" t="s">
        <v>18</v>
      </c>
      <c r="AK23" s="453" t="s">
        <v>17</v>
      </c>
      <c r="AL23" s="453" t="s">
        <v>16</v>
      </c>
      <c r="AM23" s="453" t="s">
        <v>15</v>
      </c>
      <c r="AN23" s="453" t="s">
        <v>14</v>
      </c>
      <c r="AO23" s="453" t="s">
        <v>13</v>
      </c>
      <c r="AP23" s="453" t="s">
        <v>12</v>
      </c>
      <c r="AQ23" s="464" t="s">
        <v>9</v>
      </c>
      <c r="AR23" s="462"/>
      <c r="AS23" s="462"/>
      <c r="AT23" s="462"/>
      <c r="AU23" s="462"/>
      <c r="AV23" s="467"/>
    </row>
    <row r="24" spans="1:48" s="281" customFormat="1" ht="96.75" customHeight="1" x14ac:dyDescent="0.25">
      <c r="A24" s="455"/>
      <c r="B24" s="458"/>
      <c r="C24" s="455"/>
      <c r="D24" s="455"/>
      <c r="E24" s="469"/>
      <c r="F24" s="471"/>
      <c r="G24" s="471"/>
      <c r="H24" s="471"/>
      <c r="I24" s="475"/>
      <c r="J24" s="475"/>
      <c r="K24" s="475"/>
      <c r="L24" s="471"/>
      <c r="M24" s="455"/>
      <c r="N24" s="455"/>
      <c r="O24" s="455"/>
      <c r="P24" s="462"/>
      <c r="Q24" s="462"/>
      <c r="R24" s="462"/>
      <c r="S24" s="473"/>
      <c r="T24" s="473"/>
      <c r="U24" s="463"/>
      <c r="V24" s="463"/>
      <c r="W24" s="462"/>
      <c r="X24" s="462"/>
      <c r="Y24" s="462"/>
      <c r="Z24" s="462"/>
      <c r="AA24" s="462"/>
      <c r="AB24" s="462"/>
      <c r="AC24" s="462"/>
      <c r="AD24" s="462"/>
      <c r="AE24" s="462"/>
      <c r="AF24" s="278" t="s">
        <v>11</v>
      </c>
      <c r="AG24" s="278" t="s">
        <v>10</v>
      </c>
      <c r="AH24" s="277" t="s">
        <v>2</v>
      </c>
      <c r="AI24" s="277" t="s">
        <v>9</v>
      </c>
      <c r="AJ24" s="455"/>
      <c r="AK24" s="455"/>
      <c r="AL24" s="455"/>
      <c r="AM24" s="455"/>
      <c r="AN24" s="455"/>
      <c r="AO24" s="455"/>
      <c r="AP24" s="455"/>
      <c r="AQ24" s="465"/>
      <c r="AR24" s="462"/>
      <c r="AS24" s="462"/>
      <c r="AT24" s="462"/>
      <c r="AU24" s="462"/>
      <c r="AV24" s="467"/>
    </row>
    <row r="25" spans="1:48" s="276" customFormat="1" ht="11.25" x14ac:dyDescent="0.2">
      <c r="A25" s="280">
        <v>1</v>
      </c>
      <c r="B25" s="280">
        <v>2</v>
      </c>
      <c r="C25" s="280">
        <v>4</v>
      </c>
      <c r="D25" s="280">
        <v>5</v>
      </c>
      <c r="E25" s="280">
        <v>6</v>
      </c>
      <c r="F25" s="280">
        <f>E25+1</f>
        <v>7</v>
      </c>
      <c r="G25" s="280">
        <f t="shared" ref="G25:H25" si="0">F25+1</f>
        <v>8</v>
      </c>
      <c r="H25" s="280">
        <f t="shared" si="0"/>
        <v>9</v>
      </c>
      <c r="I25" s="280">
        <f t="shared" ref="I25" si="1">H25+1</f>
        <v>10</v>
      </c>
      <c r="J25" s="280">
        <f t="shared" ref="J25" si="2">I25+1</f>
        <v>11</v>
      </c>
      <c r="K25" s="280">
        <f t="shared" ref="K25" si="3">J25+1</f>
        <v>12</v>
      </c>
      <c r="L25" s="280">
        <f t="shared" ref="L25" si="4">K25+1</f>
        <v>13</v>
      </c>
      <c r="M25" s="280">
        <f t="shared" ref="M25" si="5">L25+1</f>
        <v>14</v>
      </c>
      <c r="N25" s="280">
        <f t="shared" ref="N25" si="6">M25+1</f>
        <v>15</v>
      </c>
      <c r="O25" s="280">
        <f t="shared" ref="O25" si="7">N25+1</f>
        <v>16</v>
      </c>
      <c r="P25" s="280">
        <f t="shared" ref="P25" si="8">O25+1</f>
        <v>17</v>
      </c>
      <c r="Q25" s="280">
        <f t="shared" ref="Q25" si="9">P25+1</f>
        <v>18</v>
      </c>
      <c r="R25" s="280">
        <f t="shared" ref="R25" si="10">Q25+1</f>
        <v>19</v>
      </c>
      <c r="S25" s="280">
        <f t="shared" ref="S25" si="11">R25+1</f>
        <v>20</v>
      </c>
      <c r="T25" s="280">
        <f t="shared" ref="T25" si="12">S25+1</f>
        <v>21</v>
      </c>
      <c r="U25" s="280">
        <f t="shared" ref="U25" si="13">T25+1</f>
        <v>22</v>
      </c>
      <c r="V25" s="280">
        <f t="shared" ref="V25" si="14">U25+1</f>
        <v>23</v>
      </c>
      <c r="W25" s="280">
        <f t="shared" ref="W25" si="15">V25+1</f>
        <v>24</v>
      </c>
      <c r="X25" s="280">
        <f t="shared" ref="X25" si="16">W25+1</f>
        <v>25</v>
      </c>
      <c r="Y25" s="280">
        <f t="shared" ref="Y25" si="17">X25+1</f>
        <v>26</v>
      </c>
      <c r="Z25" s="280">
        <f t="shared" ref="Z25" si="18">Y25+1</f>
        <v>27</v>
      </c>
      <c r="AA25" s="280">
        <f t="shared" ref="AA25" si="19">Z25+1</f>
        <v>28</v>
      </c>
      <c r="AB25" s="280">
        <f t="shared" ref="AB25" si="20">AA25+1</f>
        <v>29</v>
      </c>
      <c r="AC25" s="280">
        <f t="shared" ref="AC25" si="21">AB25+1</f>
        <v>30</v>
      </c>
      <c r="AD25" s="280">
        <f t="shared" ref="AD25" si="22">AC25+1</f>
        <v>31</v>
      </c>
      <c r="AE25" s="280">
        <f t="shared" ref="AE25" si="23">AD25+1</f>
        <v>32</v>
      </c>
      <c r="AF25" s="280">
        <f t="shared" ref="AF25" si="24">AE25+1</f>
        <v>33</v>
      </c>
      <c r="AG25" s="280">
        <f t="shared" ref="AG25" si="25">AF25+1</f>
        <v>34</v>
      </c>
      <c r="AH25" s="280">
        <f t="shared" ref="AH25" si="26">AG25+1</f>
        <v>35</v>
      </c>
      <c r="AI25" s="280">
        <f t="shared" ref="AI25" si="27">AH25+1</f>
        <v>36</v>
      </c>
      <c r="AJ25" s="280">
        <f t="shared" ref="AJ25" si="28">AI25+1</f>
        <v>37</v>
      </c>
      <c r="AK25" s="280">
        <f t="shared" ref="AK25" si="29">AJ25+1</f>
        <v>38</v>
      </c>
      <c r="AL25" s="280">
        <f t="shared" ref="AL25" si="30">AK25+1</f>
        <v>39</v>
      </c>
      <c r="AM25" s="280">
        <f t="shared" ref="AM25" si="31">AL25+1</f>
        <v>40</v>
      </c>
      <c r="AN25" s="280">
        <f t="shared" ref="AN25" si="32">AM25+1</f>
        <v>41</v>
      </c>
      <c r="AO25" s="280">
        <f t="shared" ref="AO25" si="33">AN25+1</f>
        <v>42</v>
      </c>
      <c r="AP25" s="280">
        <f t="shared" ref="AP25" si="34">AO25+1</f>
        <v>43</v>
      </c>
      <c r="AQ25" s="280">
        <f t="shared" ref="AQ25" si="35">AP25+1</f>
        <v>44</v>
      </c>
      <c r="AR25" s="280">
        <f t="shared" ref="AR25" si="36">AQ25+1</f>
        <v>45</v>
      </c>
      <c r="AS25" s="280">
        <f t="shared" ref="AS25" si="37">AR25+1</f>
        <v>46</v>
      </c>
      <c r="AT25" s="280">
        <f t="shared" ref="AT25" si="38">AS25+1</f>
        <v>47</v>
      </c>
      <c r="AU25" s="280">
        <f t="shared" ref="AU25" si="39">AT25+1</f>
        <v>48</v>
      </c>
      <c r="AV25" s="280">
        <f t="shared" ref="AV25" si="40">AU25+1</f>
        <v>49</v>
      </c>
    </row>
    <row r="26" spans="1:48" s="274" customFormat="1" ht="60" x14ac:dyDescent="0.25">
      <c r="A26" s="275">
        <v>1</v>
      </c>
      <c r="B26" s="279" t="s">
        <v>559</v>
      </c>
      <c r="C26" s="279" t="s">
        <v>61</v>
      </c>
      <c r="D26" s="318">
        <f>'6.1. Паспорт сетевой график'!H55</f>
        <v>43819</v>
      </c>
      <c r="E26" s="279" t="s">
        <v>274</v>
      </c>
      <c r="F26" s="279" t="s">
        <v>274</v>
      </c>
      <c r="G26" s="279" t="s">
        <v>274</v>
      </c>
      <c r="H26" s="279" t="s">
        <v>274</v>
      </c>
      <c r="I26" s="279">
        <v>35.630000000000003</v>
      </c>
      <c r="J26" s="279" t="s">
        <v>274</v>
      </c>
      <c r="K26" s="279" t="s">
        <v>274</v>
      </c>
      <c r="L26" s="320" t="s">
        <v>568</v>
      </c>
      <c r="M26" s="279" t="s">
        <v>551</v>
      </c>
      <c r="N26" s="279" t="s">
        <v>552</v>
      </c>
      <c r="O26" s="279" t="s">
        <v>400</v>
      </c>
      <c r="P26" s="279">
        <v>22318.87</v>
      </c>
      <c r="Q26" s="279" t="s">
        <v>553</v>
      </c>
      <c r="R26" s="279">
        <v>22318.87</v>
      </c>
      <c r="S26" s="279" t="s">
        <v>554</v>
      </c>
      <c r="T26" s="279" t="s">
        <v>555</v>
      </c>
      <c r="U26" s="279"/>
      <c r="V26" s="279"/>
      <c r="W26" s="279"/>
      <c r="X26" s="279"/>
      <c r="Y26" s="279"/>
      <c r="Z26" s="279"/>
      <c r="AA26" s="279"/>
      <c r="AB26" s="279"/>
      <c r="AC26" s="279"/>
      <c r="AD26" s="279"/>
      <c r="AE26" s="279"/>
      <c r="AF26" s="279" t="s">
        <v>556</v>
      </c>
      <c r="AG26" s="279" t="s">
        <v>557</v>
      </c>
      <c r="AH26" s="318">
        <v>42958</v>
      </c>
      <c r="AI26" s="318">
        <v>42958</v>
      </c>
      <c r="AJ26" s="318">
        <v>42979</v>
      </c>
      <c r="AK26" s="318">
        <v>42996</v>
      </c>
      <c r="AL26" s="279"/>
      <c r="AM26" s="279"/>
      <c r="AN26" s="279"/>
      <c r="AO26" s="279"/>
      <c r="AP26" s="279"/>
      <c r="AQ26" s="279"/>
      <c r="AR26" s="279"/>
      <c r="AS26" s="279"/>
      <c r="AT26" s="279"/>
      <c r="AU26" s="279"/>
      <c r="AV26" s="279" t="s">
        <v>558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5" zoomScale="90" zoomScaleNormal="90" zoomScaleSheetLayoutView="90" workbookViewId="0">
      <selection activeCell="B23" sqref="B23"/>
    </sheetView>
  </sheetViews>
  <sheetFormatPr defaultRowHeight="15.75" x14ac:dyDescent="0.25"/>
  <cols>
    <col min="1" max="2" width="66.140625" style="84"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32" t="s">
        <v>66</v>
      </c>
    </row>
    <row r="2" spans="1:8" ht="18.75" x14ac:dyDescent="0.3">
      <c r="B2" s="13" t="s">
        <v>8</v>
      </c>
    </row>
    <row r="3" spans="1:8" ht="18.75" x14ac:dyDescent="0.3">
      <c r="B3" s="13" t="s">
        <v>399</v>
      </c>
    </row>
    <row r="4" spans="1:8" x14ac:dyDescent="0.25">
      <c r="B4" s="37"/>
    </row>
    <row r="5" spans="1:8" ht="18.75" x14ac:dyDescent="0.3">
      <c r="A5" s="477" t="str">
        <f>'7. Паспорт отчет о закупке'!A5</f>
        <v>Год раскрытия информации: 2018 год</v>
      </c>
      <c r="B5" s="477"/>
      <c r="C5" s="67"/>
      <c r="D5" s="67"/>
      <c r="E5" s="67"/>
      <c r="F5" s="67"/>
      <c r="G5" s="67"/>
      <c r="H5" s="67"/>
    </row>
    <row r="6" spans="1:8" ht="18.75" x14ac:dyDescent="0.3">
      <c r="A6" s="104"/>
      <c r="B6" s="104"/>
      <c r="C6" s="104"/>
      <c r="D6" s="104"/>
      <c r="E6" s="104"/>
      <c r="F6" s="104"/>
      <c r="G6" s="104"/>
      <c r="H6" s="104"/>
    </row>
    <row r="7" spans="1:8" ht="18.75" x14ac:dyDescent="0.25">
      <c r="A7" s="361" t="s">
        <v>7</v>
      </c>
      <c r="B7" s="361"/>
      <c r="C7" s="267"/>
      <c r="D7" s="267"/>
      <c r="E7" s="267"/>
      <c r="F7" s="267"/>
      <c r="G7" s="267"/>
      <c r="H7" s="267"/>
    </row>
    <row r="8" spans="1:8" ht="18.75" x14ac:dyDescent="0.25">
      <c r="A8" s="267"/>
      <c r="B8" s="267"/>
      <c r="C8" s="267"/>
      <c r="D8" s="267"/>
      <c r="E8" s="267"/>
      <c r="F8" s="267"/>
      <c r="G8" s="267"/>
      <c r="H8" s="267"/>
    </row>
    <row r="9" spans="1:8" x14ac:dyDescent="0.25">
      <c r="A9" s="368" t="str">
        <f>'7. Паспорт отчет о закупке'!A9</f>
        <v>Акционерное общество "Янтарьэнерго" ДЗО  ПАО "Россети"</v>
      </c>
      <c r="B9" s="368"/>
      <c r="C9" s="268"/>
      <c r="D9" s="268"/>
      <c r="E9" s="268"/>
      <c r="F9" s="268"/>
      <c r="G9" s="268"/>
      <c r="H9" s="268"/>
    </row>
    <row r="10" spans="1:8" x14ac:dyDescent="0.25">
      <c r="A10" s="362" t="s">
        <v>6</v>
      </c>
      <c r="B10" s="362"/>
      <c r="C10" s="269"/>
      <c r="D10" s="269"/>
      <c r="E10" s="269"/>
      <c r="F10" s="269"/>
      <c r="G10" s="269"/>
      <c r="H10" s="269"/>
    </row>
    <row r="11" spans="1:8" ht="18.75" x14ac:dyDescent="0.25">
      <c r="A11" s="267"/>
      <c r="B11" s="267"/>
      <c r="C11" s="267"/>
      <c r="D11" s="267"/>
      <c r="E11" s="267"/>
      <c r="F11" s="267"/>
      <c r="G11" s="267"/>
      <c r="H11" s="267"/>
    </row>
    <row r="12" spans="1:8" ht="30.75" customHeight="1" x14ac:dyDescent="0.25">
      <c r="A12" s="368" t="str">
        <f>'7. Паспорт отчет о закупке'!A12</f>
        <v>Н_17-1426</v>
      </c>
      <c r="B12" s="368"/>
      <c r="C12" s="268"/>
      <c r="D12" s="268"/>
      <c r="E12" s="268"/>
      <c r="F12" s="268"/>
      <c r="G12" s="268"/>
      <c r="H12" s="268"/>
    </row>
    <row r="13" spans="1:8" x14ac:dyDescent="0.25">
      <c r="A13" s="362" t="s">
        <v>5</v>
      </c>
      <c r="B13" s="362"/>
      <c r="C13" s="269"/>
      <c r="D13" s="269"/>
      <c r="E13" s="269"/>
      <c r="F13" s="269"/>
      <c r="G13" s="269"/>
      <c r="H13" s="269"/>
    </row>
    <row r="14" spans="1:8" ht="18.75" x14ac:dyDescent="0.25">
      <c r="A14" s="270"/>
      <c r="B14" s="270"/>
      <c r="C14" s="270"/>
      <c r="D14" s="270"/>
      <c r="E14" s="270"/>
      <c r="F14" s="270"/>
      <c r="G14" s="270"/>
      <c r="H14" s="270"/>
    </row>
    <row r="15" spans="1:8" ht="71.25" customHeight="1" x14ac:dyDescent="0.25">
      <c r="A15" s="365" t="str">
        <f>'7. Паспорт отчет о закупке'!A15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5" s="365"/>
      <c r="C15" s="268"/>
      <c r="D15" s="268"/>
      <c r="E15" s="268"/>
      <c r="F15" s="268"/>
      <c r="G15" s="268"/>
      <c r="H15" s="268"/>
    </row>
    <row r="16" spans="1:8" x14ac:dyDescent="0.25">
      <c r="A16" s="362" t="s">
        <v>4</v>
      </c>
      <c r="B16" s="362"/>
      <c r="C16" s="269"/>
      <c r="D16" s="269"/>
      <c r="E16" s="269"/>
      <c r="F16" s="269"/>
      <c r="G16" s="269"/>
      <c r="H16" s="269"/>
    </row>
    <row r="17" spans="1:2" x14ac:dyDescent="0.25">
      <c r="B17" s="85"/>
    </row>
    <row r="18" spans="1:2" ht="33.75" customHeight="1" x14ac:dyDescent="0.25">
      <c r="A18" s="481" t="s">
        <v>382</v>
      </c>
      <c r="B18" s="482"/>
    </row>
    <row r="19" spans="1:2" x14ac:dyDescent="0.25">
      <c r="B19" s="37"/>
    </row>
    <row r="20" spans="1:2" ht="16.5" thickBot="1" x14ac:dyDescent="0.3">
      <c r="B20" s="86"/>
    </row>
    <row r="21" spans="1:2" ht="58.5" customHeight="1" thickBot="1" x14ac:dyDescent="0.3">
      <c r="A21" s="87" t="s">
        <v>281</v>
      </c>
      <c r="B21" s="306" t="s">
        <v>434</v>
      </c>
    </row>
    <row r="22" spans="1:2" ht="30.75" thickBot="1" x14ac:dyDescent="0.3">
      <c r="A22" s="87" t="s">
        <v>282</v>
      </c>
      <c r="B22" s="306" t="s">
        <v>545</v>
      </c>
    </row>
    <row r="23" spans="1:2" ht="16.5" thickBot="1" x14ac:dyDescent="0.3">
      <c r="A23" s="87" t="s">
        <v>264</v>
      </c>
      <c r="B23" s="307" t="s">
        <v>427</v>
      </c>
    </row>
    <row r="24" spans="1:2" ht="21" customHeight="1" thickBot="1" x14ac:dyDescent="0.3">
      <c r="A24" s="87" t="s">
        <v>283</v>
      </c>
      <c r="B24" s="308" t="s">
        <v>575</v>
      </c>
    </row>
    <row r="25" spans="1:2" ht="16.5" thickBot="1" x14ac:dyDescent="0.3">
      <c r="A25" s="88" t="s">
        <v>284</v>
      </c>
      <c r="B25" s="309">
        <v>2019</v>
      </c>
    </row>
    <row r="26" spans="1:2" ht="16.5" thickBot="1" x14ac:dyDescent="0.3">
      <c r="A26" s="89" t="s">
        <v>285</v>
      </c>
      <c r="B26" s="310" t="s">
        <v>548</v>
      </c>
    </row>
    <row r="27" spans="1:2" ht="29.25" thickBot="1" x14ac:dyDescent="0.3">
      <c r="A27" s="95" t="str">
        <f>CONCATENATE("Сметная стоимость проекта в ценах ",B25," года с НДС, млн. руб.")</f>
        <v>Сметная стоимость проекта в ценах 2019 года с НДС, млн. руб.</v>
      </c>
      <c r="B27" s="310">
        <v>609.34</v>
      </c>
    </row>
    <row r="28" spans="1:2" ht="60.75" thickBot="1" x14ac:dyDescent="0.3">
      <c r="A28" s="91" t="s">
        <v>286</v>
      </c>
      <c r="B28" s="311" t="s">
        <v>591</v>
      </c>
    </row>
    <row r="29" spans="1:2" ht="30.75" thickBot="1" x14ac:dyDescent="0.3">
      <c r="A29" s="96" t="s">
        <v>287</v>
      </c>
      <c r="B29" s="310" t="s">
        <v>441</v>
      </c>
    </row>
    <row r="30" spans="1:2" s="316" customFormat="1" ht="29.25" thickBot="1" x14ac:dyDescent="0.3">
      <c r="A30" s="96" t="s">
        <v>288</v>
      </c>
      <c r="B30" s="315">
        <f>B32+B41+B50</f>
        <v>0</v>
      </c>
    </row>
    <row r="31" spans="1:2" s="316" customFormat="1" ht="16.5" thickBot="1" x14ac:dyDescent="0.3">
      <c r="A31" s="91" t="s">
        <v>289</v>
      </c>
      <c r="B31" s="315"/>
    </row>
    <row r="32" spans="1:2" s="316" customFormat="1" ht="29.25" thickBot="1" x14ac:dyDescent="0.3">
      <c r="A32" s="96" t="s">
        <v>290</v>
      </c>
      <c r="B32" s="315">
        <f>SUMIF(C33:C40,10,B33:B40)</f>
        <v>0</v>
      </c>
    </row>
    <row r="33" spans="1:3" s="316" customFormat="1" ht="16.5" thickBot="1" x14ac:dyDescent="0.3">
      <c r="A33" s="91" t="s">
        <v>291</v>
      </c>
      <c r="B33" s="310"/>
      <c r="C33" s="316">
        <v>10</v>
      </c>
    </row>
    <row r="34" spans="1:3" s="316" customFormat="1" ht="16.5" thickBot="1" x14ac:dyDescent="0.3">
      <c r="A34" s="91" t="s">
        <v>292</v>
      </c>
      <c r="B34" s="317">
        <f>B33/B$27</f>
        <v>0</v>
      </c>
    </row>
    <row r="35" spans="1:3" s="316" customFormat="1" ht="16.5" thickBot="1" x14ac:dyDescent="0.3">
      <c r="A35" s="91" t="s">
        <v>293</v>
      </c>
      <c r="B35" s="310"/>
      <c r="C35" s="316">
        <v>1</v>
      </c>
    </row>
    <row r="36" spans="1:3" s="316" customFormat="1" ht="16.5" thickBot="1" x14ac:dyDescent="0.3">
      <c r="A36" s="91" t="s">
        <v>294</v>
      </c>
      <c r="B36" s="310"/>
      <c r="C36" s="316">
        <v>2</v>
      </c>
    </row>
    <row r="37" spans="1:3" s="316" customFormat="1" ht="16.5" thickBot="1" x14ac:dyDescent="0.3">
      <c r="A37" s="91" t="s">
        <v>291</v>
      </c>
      <c r="B37" s="310"/>
      <c r="C37" s="316">
        <v>10</v>
      </c>
    </row>
    <row r="38" spans="1:3" s="316" customFormat="1" ht="16.5" thickBot="1" x14ac:dyDescent="0.3">
      <c r="A38" s="91" t="s">
        <v>292</v>
      </c>
      <c r="B38" s="317">
        <f>B37/B$27</f>
        <v>0</v>
      </c>
    </row>
    <row r="39" spans="1:3" s="316" customFormat="1" ht="16.5" thickBot="1" x14ac:dyDescent="0.3">
      <c r="A39" s="91" t="s">
        <v>293</v>
      </c>
      <c r="B39" s="310"/>
      <c r="C39" s="316">
        <v>1</v>
      </c>
    </row>
    <row r="40" spans="1:3" s="316" customFormat="1" ht="16.5" thickBot="1" x14ac:dyDescent="0.3">
      <c r="A40" s="91" t="s">
        <v>294</v>
      </c>
      <c r="B40" s="310"/>
      <c r="C40" s="316">
        <v>2</v>
      </c>
    </row>
    <row r="41" spans="1:3" s="316" customFormat="1" ht="29.25" thickBot="1" x14ac:dyDescent="0.3">
      <c r="A41" s="96" t="s">
        <v>295</v>
      </c>
      <c r="B41" s="315">
        <f>SUMIF(C42:C49,20,B42:B49)</f>
        <v>0</v>
      </c>
    </row>
    <row r="42" spans="1:3" s="316" customFormat="1" ht="16.5" thickBot="1" x14ac:dyDescent="0.3">
      <c r="A42" s="91" t="s">
        <v>291</v>
      </c>
      <c r="B42" s="310"/>
      <c r="C42" s="316">
        <v>20</v>
      </c>
    </row>
    <row r="43" spans="1:3" s="316" customFormat="1" ht="16.5" thickBot="1" x14ac:dyDescent="0.3">
      <c r="A43" s="91" t="s">
        <v>292</v>
      </c>
      <c r="B43" s="317">
        <f>B42/B$27</f>
        <v>0</v>
      </c>
    </row>
    <row r="44" spans="1:3" s="316" customFormat="1" ht="16.5" thickBot="1" x14ac:dyDescent="0.3">
      <c r="A44" s="91" t="s">
        <v>293</v>
      </c>
      <c r="B44" s="310"/>
      <c r="C44" s="316">
        <v>1</v>
      </c>
    </row>
    <row r="45" spans="1:3" s="316" customFormat="1" ht="16.5" thickBot="1" x14ac:dyDescent="0.3">
      <c r="A45" s="91" t="s">
        <v>294</v>
      </c>
      <c r="B45" s="310"/>
      <c r="C45" s="316">
        <v>2</v>
      </c>
    </row>
    <row r="46" spans="1:3" s="316" customFormat="1" ht="16.5" thickBot="1" x14ac:dyDescent="0.3">
      <c r="A46" s="91" t="s">
        <v>291</v>
      </c>
      <c r="B46" s="310"/>
      <c r="C46" s="316">
        <v>20</v>
      </c>
    </row>
    <row r="47" spans="1:3" s="316" customFormat="1" ht="16.5" thickBot="1" x14ac:dyDescent="0.3">
      <c r="A47" s="91" t="s">
        <v>292</v>
      </c>
      <c r="B47" s="317">
        <f>B46/B$27</f>
        <v>0</v>
      </c>
    </row>
    <row r="48" spans="1:3" s="316" customFormat="1" ht="16.5" thickBot="1" x14ac:dyDescent="0.3">
      <c r="A48" s="91" t="s">
        <v>293</v>
      </c>
      <c r="B48" s="310"/>
      <c r="C48" s="316">
        <v>1</v>
      </c>
    </row>
    <row r="49" spans="1:3" s="316" customFormat="1" ht="16.5" thickBot="1" x14ac:dyDescent="0.3">
      <c r="A49" s="91" t="s">
        <v>294</v>
      </c>
      <c r="B49" s="310"/>
      <c r="C49" s="316">
        <v>2</v>
      </c>
    </row>
    <row r="50" spans="1:3" s="316" customFormat="1" ht="29.25" thickBot="1" x14ac:dyDescent="0.3">
      <c r="A50" s="96" t="s">
        <v>296</v>
      </c>
      <c r="B50" s="315">
        <f>SUMIF(C51:C58,30,B51:B58)</f>
        <v>0</v>
      </c>
    </row>
    <row r="51" spans="1:3" s="316" customFormat="1" ht="16.5" thickBot="1" x14ac:dyDescent="0.3">
      <c r="A51" s="91" t="s">
        <v>291</v>
      </c>
      <c r="B51" s="310"/>
      <c r="C51" s="316">
        <v>30</v>
      </c>
    </row>
    <row r="52" spans="1:3" s="316" customFormat="1" ht="16.5" thickBot="1" x14ac:dyDescent="0.3">
      <c r="A52" s="91" t="s">
        <v>292</v>
      </c>
      <c r="B52" s="317">
        <f>B51/B$27</f>
        <v>0</v>
      </c>
    </row>
    <row r="53" spans="1:3" s="316" customFormat="1" ht="16.5" thickBot="1" x14ac:dyDescent="0.3">
      <c r="A53" s="91" t="s">
        <v>293</v>
      </c>
      <c r="B53" s="310"/>
      <c r="C53" s="316">
        <v>1</v>
      </c>
    </row>
    <row r="54" spans="1:3" s="316" customFormat="1" ht="16.5" thickBot="1" x14ac:dyDescent="0.3">
      <c r="A54" s="91" t="s">
        <v>294</v>
      </c>
      <c r="B54" s="310"/>
      <c r="C54" s="316">
        <v>2</v>
      </c>
    </row>
    <row r="55" spans="1:3" s="316" customFormat="1" ht="16.5" thickBot="1" x14ac:dyDescent="0.3">
      <c r="A55" s="91" t="s">
        <v>291</v>
      </c>
      <c r="B55" s="310"/>
      <c r="C55" s="316">
        <v>30</v>
      </c>
    </row>
    <row r="56" spans="1:3" s="316" customFormat="1" ht="16.5" thickBot="1" x14ac:dyDescent="0.3">
      <c r="A56" s="91" t="s">
        <v>292</v>
      </c>
      <c r="B56" s="317">
        <f>B55/B$27</f>
        <v>0</v>
      </c>
    </row>
    <row r="57" spans="1:3" s="316" customFormat="1" ht="16.5" thickBot="1" x14ac:dyDescent="0.3">
      <c r="A57" s="91" t="s">
        <v>293</v>
      </c>
      <c r="B57" s="310"/>
      <c r="C57" s="316">
        <v>1</v>
      </c>
    </row>
    <row r="58" spans="1:3" s="316" customFormat="1" ht="16.5" thickBot="1" x14ac:dyDescent="0.3">
      <c r="A58" s="91" t="s">
        <v>294</v>
      </c>
      <c r="B58" s="310"/>
      <c r="C58" s="316">
        <v>2</v>
      </c>
    </row>
    <row r="59" spans="1:3" s="316" customFormat="1" ht="29.25" thickBot="1" x14ac:dyDescent="0.3">
      <c r="A59" s="90" t="s">
        <v>297</v>
      </c>
      <c r="B59" s="310"/>
    </row>
    <row r="60" spans="1:3" s="316" customFormat="1" ht="16.5" thickBot="1" x14ac:dyDescent="0.3">
      <c r="A60" s="92" t="s">
        <v>289</v>
      </c>
      <c r="B60" s="310"/>
    </row>
    <row r="61" spans="1:3" s="316" customFormat="1" ht="16.5" thickBot="1" x14ac:dyDescent="0.3">
      <c r="A61" s="92" t="s">
        <v>298</v>
      </c>
      <c r="B61" s="310"/>
    </row>
    <row r="62" spans="1:3" s="316" customFormat="1" ht="16.5" thickBot="1" x14ac:dyDescent="0.3">
      <c r="A62" s="92" t="s">
        <v>299</v>
      </c>
      <c r="B62" s="310"/>
    </row>
    <row r="63" spans="1:3" s="316" customFormat="1" ht="16.5" thickBot="1" x14ac:dyDescent="0.3">
      <c r="A63" s="92" t="s">
        <v>300</v>
      </c>
      <c r="B63" s="310"/>
    </row>
    <row r="64" spans="1:3" s="316" customFormat="1" ht="16.5" thickBot="1" x14ac:dyDescent="0.3">
      <c r="A64" s="88" t="s">
        <v>301</v>
      </c>
      <c r="B64" s="317">
        <f>B65/B$27</f>
        <v>0</v>
      </c>
    </row>
    <row r="65" spans="1:2" s="316" customFormat="1" ht="16.5" thickBot="1" x14ac:dyDescent="0.3">
      <c r="A65" s="88" t="s">
        <v>302</v>
      </c>
      <c r="B65" s="315">
        <f>SUMIF(C33:C58,1,B33:B58)</f>
        <v>0</v>
      </c>
    </row>
    <row r="66" spans="1:2" s="316" customFormat="1" ht="16.5" thickBot="1" x14ac:dyDescent="0.3">
      <c r="A66" s="88" t="s">
        <v>303</v>
      </c>
      <c r="B66" s="317">
        <f>B67/B$27</f>
        <v>0</v>
      </c>
    </row>
    <row r="67" spans="1:2" s="316" customFormat="1" ht="16.5" thickBot="1" x14ac:dyDescent="0.3">
      <c r="A67" s="89" t="s">
        <v>304</v>
      </c>
      <c r="B67" s="315">
        <f>SUMIF(C33:C58,2,B33:B58)</f>
        <v>0</v>
      </c>
    </row>
    <row r="68" spans="1:2" s="316" customFormat="1" ht="15.75" customHeight="1" x14ac:dyDescent="0.25">
      <c r="A68" s="90" t="s">
        <v>305</v>
      </c>
      <c r="B68" s="312"/>
    </row>
    <row r="69" spans="1:2" s="316" customFormat="1" x14ac:dyDescent="0.25">
      <c r="A69" s="93" t="s">
        <v>306</v>
      </c>
      <c r="B69" s="313" t="s">
        <v>400</v>
      </c>
    </row>
    <row r="70" spans="1:2" s="316" customFormat="1" x14ac:dyDescent="0.25">
      <c r="A70" s="93" t="s">
        <v>307</v>
      </c>
      <c r="B70" s="313"/>
    </row>
    <row r="71" spans="1:2" s="316" customFormat="1" x14ac:dyDescent="0.25">
      <c r="A71" s="93" t="s">
        <v>308</v>
      </c>
      <c r="B71" s="313"/>
    </row>
    <row r="72" spans="1:2" s="316" customFormat="1" x14ac:dyDescent="0.25">
      <c r="A72" s="93" t="s">
        <v>309</v>
      </c>
      <c r="B72" s="313"/>
    </row>
    <row r="73" spans="1:2" s="316" customFormat="1" ht="16.5" thickBot="1" x14ac:dyDescent="0.3">
      <c r="A73" s="94" t="s">
        <v>310</v>
      </c>
      <c r="B73" s="314"/>
    </row>
    <row r="74" spans="1:2" ht="30.75" thickBot="1" x14ac:dyDescent="0.3">
      <c r="A74" s="92" t="s">
        <v>311</v>
      </c>
      <c r="B74" s="310" t="s">
        <v>433</v>
      </c>
    </row>
    <row r="75" spans="1:2" ht="29.25" thickBot="1" x14ac:dyDescent="0.3">
      <c r="A75" s="88" t="s">
        <v>312</v>
      </c>
      <c r="B75" s="310" t="s">
        <v>433</v>
      </c>
    </row>
    <row r="76" spans="1:2" ht="16.5" thickBot="1" x14ac:dyDescent="0.3">
      <c r="A76" s="92" t="s">
        <v>289</v>
      </c>
      <c r="B76" s="310" t="s">
        <v>433</v>
      </c>
    </row>
    <row r="77" spans="1:2" ht="16.5" thickBot="1" x14ac:dyDescent="0.3">
      <c r="A77" s="92" t="s">
        <v>313</v>
      </c>
      <c r="B77" s="310" t="s">
        <v>433</v>
      </c>
    </row>
    <row r="78" spans="1:2" ht="16.5" thickBot="1" x14ac:dyDescent="0.3">
      <c r="A78" s="92" t="s">
        <v>314</v>
      </c>
      <c r="B78" s="310" t="s">
        <v>433</v>
      </c>
    </row>
    <row r="79" spans="1:2" ht="30.75" thickBot="1" x14ac:dyDescent="0.3">
      <c r="A79" s="97" t="s">
        <v>315</v>
      </c>
      <c r="B79" s="310" t="s">
        <v>442</v>
      </c>
    </row>
    <row r="80" spans="1:2" ht="16.5" thickBot="1" x14ac:dyDescent="0.3">
      <c r="A80" s="88" t="s">
        <v>316</v>
      </c>
      <c r="B80" s="310" t="s">
        <v>274</v>
      </c>
    </row>
    <row r="81" spans="1:2" ht="16.5" thickBot="1" x14ac:dyDescent="0.3">
      <c r="A81" s="93" t="s">
        <v>317</v>
      </c>
      <c r="B81" s="310" t="s">
        <v>433</v>
      </c>
    </row>
    <row r="82" spans="1:2" ht="16.5" thickBot="1" x14ac:dyDescent="0.3">
      <c r="A82" s="93" t="s">
        <v>318</v>
      </c>
      <c r="B82" s="310" t="s">
        <v>274</v>
      </c>
    </row>
    <row r="83" spans="1:2" ht="16.5" thickBot="1" x14ac:dyDescent="0.3">
      <c r="A83" s="93" t="s">
        <v>319</v>
      </c>
      <c r="B83" s="310" t="s">
        <v>274</v>
      </c>
    </row>
    <row r="84" spans="1:2" ht="67.5" customHeight="1" thickBot="1" x14ac:dyDescent="0.3">
      <c r="A84" s="98" t="s">
        <v>320</v>
      </c>
      <c r="B84" s="310" t="s">
        <v>443</v>
      </c>
    </row>
    <row r="85" spans="1:2" ht="28.5" x14ac:dyDescent="0.25">
      <c r="A85" s="90" t="s">
        <v>321</v>
      </c>
      <c r="B85" s="478" t="s">
        <v>428</v>
      </c>
    </row>
    <row r="86" spans="1:2" x14ac:dyDescent="0.25">
      <c r="A86" s="93" t="s">
        <v>322</v>
      </c>
      <c r="B86" s="479"/>
    </row>
    <row r="87" spans="1:2" x14ac:dyDescent="0.25">
      <c r="A87" s="93" t="s">
        <v>323</v>
      </c>
      <c r="B87" s="479"/>
    </row>
    <row r="88" spans="1:2" x14ac:dyDescent="0.25">
      <c r="A88" s="93" t="s">
        <v>324</v>
      </c>
      <c r="B88" s="479"/>
    </row>
    <row r="89" spans="1:2" x14ac:dyDescent="0.25">
      <c r="A89" s="93" t="s">
        <v>325</v>
      </c>
      <c r="B89" s="479"/>
    </row>
    <row r="90" spans="1:2" ht="16.5" thickBot="1" x14ac:dyDescent="0.3">
      <c r="A90" s="99" t="s">
        <v>326</v>
      </c>
      <c r="B90" s="480"/>
    </row>
    <row r="93" spans="1:2" x14ac:dyDescent="0.25">
      <c r="A93" s="100"/>
      <c r="B93" s="101"/>
    </row>
    <row r="94" spans="1:2" x14ac:dyDescent="0.25">
      <c r="B94" s="102"/>
    </row>
    <row r="95" spans="1:2" x14ac:dyDescent="0.25">
      <c r="B95" s="103"/>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D26" sqref="D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370" t="str">
        <f>CONCATENATE('1. паспорт местоположение'!A5:B5,'1. паспорт местоположение'!C5)</f>
        <v>Год раскрытия информации: 2018 год</v>
      </c>
      <c r="B4" s="370"/>
      <c r="C4" s="370"/>
      <c r="D4" s="370"/>
      <c r="E4" s="370"/>
      <c r="F4" s="370"/>
      <c r="G4" s="370"/>
      <c r="H4" s="370"/>
      <c r="I4" s="370"/>
      <c r="J4" s="370"/>
      <c r="K4" s="370"/>
      <c r="L4" s="370"/>
      <c r="M4" s="370"/>
      <c r="N4" s="370"/>
      <c r="O4" s="370"/>
      <c r="P4" s="370"/>
      <c r="Q4" s="370"/>
      <c r="R4" s="370"/>
      <c r="S4" s="370"/>
    </row>
    <row r="5" spans="1:28" s="10" customFormat="1" ht="15.75" x14ac:dyDescent="0.2">
      <c r="A5" s="291"/>
      <c r="B5" s="283"/>
      <c r="C5" s="283"/>
      <c r="D5" s="283"/>
      <c r="E5" s="283"/>
      <c r="F5" s="283"/>
      <c r="G5" s="283"/>
      <c r="H5" s="283"/>
      <c r="I5" s="283"/>
      <c r="J5" s="283"/>
      <c r="K5" s="283"/>
      <c r="L5" s="283"/>
      <c r="M5" s="283"/>
      <c r="N5" s="283"/>
      <c r="O5" s="283"/>
      <c r="P5" s="283"/>
      <c r="Q5" s="283"/>
      <c r="R5" s="283"/>
      <c r="S5" s="283"/>
    </row>
    <row r="6" spans="1:28" s="10" customFormat="1" ht="18.75" x14ac:dyDescent="0.2">
      <c r="A6" s="361" t="s">
        <v>7</v>
      </c>
      <c r="B6" s="361"/>
      <c r="C6" s="361"/>
      <c r="D6" s="361"/>
      <c r="E6" s="361"/>
      <c r="F6" s="361"/>
      <c r="G6" s="361"/>
      <c r="H6" s="361"/>
      <c r="I6" s="361"/>
      <c r="J6" s="361"/>
      <c r="K6" s="361"/>
      <c r="L6" s="361"/>
      <c r="M6" s="361"/>
      <c r="N6" s="361"/>
      <c r="O6" s="361"/>
      <c r="P6" s="361"/>
      <c r="Q6" s="361"/>
      <c r="R6" s="361"/>
      <c r="S6" s="361"/>
      <c r="T6" s="11"/>
      <c r="U6" s="11"/>
      <c r="V6" s="11"/>
      <c r="W6" s="11"/>
      <c r="X6" s="11"/>
      <c r="Y6" s="11"/>
      <c r="Z6" s="11"/>
      <c r="AA6" s="11"/>
      <c r="AB6" s="11"/>
    </row>
    <row r="7" spans="1:28" s="10" customFormat="1" ht="18.75" x14ac:dyDescent="0.2">
      <c r="A7" s="361"/>
      <c r="B7" s="361"/>
      <c r="C7" s="361"/>
      <c r="D7" s="361"/>
      <c r="E7" s="361"/>
      <c r="F7" s="361"/>
      <c r="G7" s="361"/>
      <c r="H7" s="361"/>
      <c r="I7" s="361"/>
      <c r="J7" s="361"/>
      <c r="K7" s="361"/>
      <c r="L7" s="361"/>
      <c r="M7" s="361"/>
      <c r="N7" s="361"/>
      <c r="O7" s="361"/>
      <c r="P7" s="361"/>
      <c r="Q7" s="361"/>
      <c r="R7" s="361"/>
      <c r="S7" s="361"/>
      <c r="T7" s="11"/>
      <c r="U7" s="11"/>
      <c r="V7" s="11"/>
      <c r="W7" s="11"/>
      <c r="X7" s="11"/>
      <c r="Y7" s="11"/>
      <c r="Z7" s="11"/>
      <c r="AA7" s="11"/>
      <c r="AB7" s="11"/>
    </row>
    <row r="8" spans="1:28" s="10"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1"/>
      <c r="U8" s="11"/>
      <c r="V8" s="11"/>
      <c r="W8" s="11"/>
      <c r="X8" s="11"/>
      <c r="Y8" s="11"/>
      <c r="Z8" s="11"/>
      <c r="AA8" s="11"/>
      <c r="AB8" s="11"/>
    </row>
    <row r="9" spans="1:28" s="10" customFormat="1" ht="18.75" x14ac:dyDescent="0.2">
      <c r="A9" s="362" t="s">
        <v>6</v>
      </c>
      <c r="B9" s="362"/>
      <c r="C9" s="362"/>
      <c r="D9" s="362"/>
      <c r="E9" s="362"/>
      <c r="F9" s="362"/>
      <c r="G9" s="362"/>
      <c r="H9" s="362"/>
      <c r="I9" s="362"/>
      <c r="J9" s="362"/>
      <c r="K9" s="362"/>
      <c r="L9" s="362"/>
      <c r="M9" s="362"/>
      <c r="N9" s="362"/>
      <c r="O9" s="362"/>
      <c r="P9" s="362"/>
      <c r="Q9" s="362"/>
      <c r="R9" s="362"/>
      <c r="S9" s="362"/>
      <c r="T9" s="11"/>
      <c r="U9" s="11"/>
      <c r="V9" s="11"/>
      <c r="W9" s="11"/>
      <c r="X9" s="11"/>
      <c r="Y9" s="11"/>
      <c r="Z9" s="11"/>
      <c r="AA9" s="11"/>
      <c r="AB9" s="11"/>
    </row>
    <row r="10" spans="1:28" s="10" customFormat="1" ht="18.75" x14ac:dyDescent="0.2">
      <c r="A10" s="361"/>
      <c r="B10" s="361"/>
      <c r="C10" s="361"/>
      <c r="D10" s="361"/>
      <c r="E10" s="361"/>
      <c r="F10" s="361"/>
      <c r="G10" s="361"/>
      <c r="H10" s="361"/>
      <c r="I10" s="361"/>
      <c r="J10" s="361"/>
      <c r="K10" s="361"/>
      <c r="L10" s="361"/>
      <c r="M10" s="361"/>
      <c r="N10" s="361"/>
      <c r="O10" s="361"/>
      <c r="P10" s="361"/>
      <c r="Q10" s="361"/>
      <c r="R10" s="361"/>
      <c r="S10" s="361"/>
      <c r="T10" s="11"/>
      <c r="U10" s="11"/>
      <c r="V10" s="11"/>
      <c r="W10" s="11"/>
      <c r="X10" s="11"/>
      <c r="Y10" s="11"/>
      <c r="Z10" s="11"/>
      <c r="AA10" s="11"/>
      <c r="AB10" s="11"/>
    </row>
    <row r="11" spans="1:28" s="10" customFormat="1" ht="18.75" x14ac:dyDescent="0.2">
      <c r="A11" s="368" t="str">
        <f>'1. паспорт местоположение'!A12:C12</f>
        <v>Н_17-1426</v>
      </c>
      <c r="B11" s="368"/>
      <c r="C11" s="368"/>
      <c r="D11" s="368"/>
      <c r="E11" s="368"/>
      <c r="F11" s="368"/>
      <c r="G11" s="368"/>
      <c r="H11" s="368"/>
      <c r="I11" s="368"/>
      <c r="J11" s="368"/>
      <c r="K11" s="368"/>
      <c r="L11" s="368"/>
      <c r="M11" s="368"/>
      <c r="N11" s="368"/>
      <c r="O11" s="368"/>
      <c r="P11" s="368"/>
      <c r="Q11" s="368"/>
      <c r="R11" s="368"/>
      <c r="S11" s="368"/>
      <c r="T11" s="11"/>
      <c r="U11" s="11"/>
      <c r="V11" s="11"/>
      <c r="W11" s="11"/>
      <c r="X11" s="11"/>
      <c r="Y11" s="11"/>
      <c r="Z11" s="11"/>
      <c r="AA11" s="11"/>
      <c r="AB11" s="11"/>
    </row>
    <row r="12" spans="1:28" s="10" customFormat="1" ht="18.75" x14ac:dyDescent="0.2">
      <c r="A12" s="362" t="s">
        <v>5</v>
      </c>
      <c r="B12" s="362"/>
      <c r="C12" s="362"/>
      <c r="D12" s="362"/>
      <c r="E12" s="362"/>
      <c r="F12" s="362"/>
      <c r="G12" s="362"/>
      <c r="H12" s="362"/>
      <c r="I12" s="362"/>
      <c r="J12" s="362"/>
      <c r="K12" s="362"/>
      <c r="L12" s="362"/>
      <c r="M12" s="362"/>
      <c r="N12" s="362"/>
      <c r="O12" s="362"/>
      <c r="P12" s="362"/>
      <c r="Q12" s="362"/>
      <c r="R12" s="362"/>
      <c r="S12" s="362"/>
      <c r="T12" s="11"/>
      <c r="U12" s="11"/>
      <c r="V12" s="11"/>
      <c r="W12" s="11"/>
      <c r="X12" s="11"/>
      <c r="Y12" s="11"/>
      <c r="Z12" s="11"/>
      <c r="AA12" s="11"/>
      <c r="AB12" s="11"/>
    </row>
    <row r="13" spans="1:28" s="7"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8"/>
      <c r="U13" s="8"/>
      <c r="V13" s="8"/>
      <c r="W13" s="8"/>
      <c r="X13" s="8"/>
      <c r="Y13" s="8"/>
      <c r="Z13" s="8"/>
      <c r="AA13" s="8"/>
      <c r="AB13" s="8"/>
    </row>
    <row r="14" spans="1:28" s="2" customFormat="1" ht="15.75" x14ac:dyDescent="0.2">
      <c r="A14" s="365" t="str">
        <f>'1. паспорт местоположение'!A15:C15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4" s="365"/>
      <c r="C14" s="365"/>
      <c r="D14" s="365"/>
      <c r="E14" s="365"/>
      <c r="F14" s="365"/>
      <c r="G14" s="365"/>
      <c r="H14" s="365"/>
      <c r="I14" s="365"/>
      <c r="J14" s="365"/>
      <c r="K14" s="365"/>
      <c r="L14" s="365"/>
      <c r="M14" s="365"/>
      <c r="N14" s="365"/>
      <c r="O14" s="365"/>
      <c r="P14" s="365"/>
      <c r="Q14" s="365"/>
      <c r="R14" s="365"/>
      <c r="S14" s="365"/>
      <c r="T14" s="6"/>
      <c r="U14" s="6"/>
      <c r="V14" s="6"/>
      <c r="W14" s="6"/>
      <c r="X14" s="6"/>
      <c r="Y14" s="6"/>
      <c r="Z14" s="6"/>
      <c r="AA14" s="6"/>
      <c r="AB14" s="6"/>
    </row>
    <row r="15" spans="1:28" s="2"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4"/>
      <c r="U15" s="4"/>
      <c r="V15" s="4"/>
      <c r="W15" s="4"/>
      <c r="X15" s="4"/>
      <c r="Y15" s="4"/>
      <c r="Z15" s="4"/>
      <c r="AA15" s="4"/>
      <c r="AB15" s="4"/>
    </row>
    <row r="16" spans="1:28" s="2"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3"/>
      <c r="U16" s="3"/>
      <c r="V16" s="3"/>
      <c r="W16" s="3"/>
      <c r="X16" s="3"/>
      <c r="Y16" s="3"/>
    </row>
    <row r="17" spans="1:28" s="2" customFormat="1" ht="45.75" customHeight="1" x14ac:dyDescent="0.2">
      <c r="A17" s="357" t="s">
        <v>357</v>
      </c>
      <c r="B17" s="357"/>
      <c r="C17" s="357"/>
      <c r="D17" s="357"/>
      <c r="E17" s="357"/>
      <c r="F17" s="357"/>
      <c r="G17" s="357"/>
      <c r="H17" s="357"/>
      <c r="I17" s="357"/>
      <c r="J17" s="357"/>
      <c r="K17" s="357"/>
      <c r="L17" s="357"/>
      <c r="M17" s="357"/>
      <c r="N17" s="357"/>
      <c r="O17" s="357"/>
      <c r="P17" s="357"/>
      <c r="Q17" s="357"/>
      <c r="R17" s="357"/>
      <c r="S17" s="357"/>
      <c r="T17" s="5"/>
      <c r="U17" s="5"/>
      <c r="V17" s="5"/>
      <c r="W17" s="5"/>
      <c r="X17" s="5"/>
      <c r="Y17" s="5"/>
      <c r="Z17" s="5"/>
      <c r="AA17" s="5"/>
      <c r="AB17" s="5"/>
    </row>
    <row r="18" spans="1:28" s="2"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
      <c r="U18" s="3"/>
      <c r="V18" s="3"/>
      <c r="W18" s="3"/>
      <c r="X18" s="3"/>
      <c r="Y18" s="3"/>
    </row>
    <row r="19" spans="1:28" s="2" customFormat="1" ht="54" customHeight="1" x14ac:dyDescent="0.2">
      <c r="A19" s="371" t="s">
        <v>3</v>
      </c>
      <c r="B19" s="371" t="s">
        <v>94</v>
      </c>
      <c r="C19" s="372" t="s">
        <v>280</v>
      </c>
      <c r="D19" s="371" t="s">
        <v>279</v>
      </c>
      <c r="E19" s="371" t="s">
        <v>93</v>
      </c>
      <c r="F19" s="371" t="s">
        <v>92</v>
      </c>
      <c r="G19" s="371" t="s">
        <v>275</v>
      </c>
      <c r="H19" s="371" t="s">
        <v>91</v>
      </c>
      <c r="I19" s="371" t="s">
        <v>90</v>
      </c>
      <c r="J19" s="371" t="s">
        <v>89</v>
      </c>
      <c r="K19" s="371" t="s">
        <v>88</v>
      </c>
      <c r="L19" s="371" t="s">
        <v>87</v>
      </c>
      <c r="M19" s="371" t="s">
        <v>86</v>
      </c>
      <c r="N19" s="371" t="s">
        <v>85</v>
      </c>
      <c r="O19" s="371" t="s">
        <v>84</v>
      </c>
      <c r="P19" s="371" t="s">
        <v>83</v>
      </c>
      <c r="Q19" s="371" t="s">
        <v>278</v>
      </c>
      <c r="R19" s="371"/>
      <c r="S19" s="374" t="s">
        <v>351</v>
      </c>
      <c r="T19" s="3"/>
      <c r="U19" s="3"/>
      <c r="V19" s="3"/>
      <c r="W19" s="3"/>
      <c r="X19" s="3"/>
      <c r="Y19" s="3"/>
    </row>
    <row r="20" spans="1:28" s="2" customFormat="1" ht="180.75" customHeight="1" x14ac:dyDescent="0.2">
      <c r="A20" s="371"/>
      <c r="B20" s="371"/>
      <c r="C20" s="373"/>
      <c r="D20" s="371"/>
      <c r="E20" s="371"/>
      <c r="F20" s="371"/>
      <c r="G20" s="371"/>
      <c r="H20" s="371"/>
      <c r="I20" s="371"/>
      <c r="J20" s="371"/>
      <c r="K20" s="371"/>
      <c r="L20" s="371"/>
      <c r="M20" s="371"/>
      <c r="N20" s="371"/>
      <c r="O20" s="371"/>
      <c r="P20" s="371"/>
      <c r="Q20" s="35" t="s">
        <v>276</v>
      </c>
      <c r="R20" s="36" t="s">
        <v>277</v>
      </c>
      <c r="S20" s="374"/>
      <c r="T20" s="22"/>
      <c r="U20" s="22"/>
      <c r="V20" s="22"/>
      <c r="W20" s="22"/>
      <c r="X20" s="22"/>
      <c r="Y20" s="22"/>
      <c r="Z20" s="21"/>
      <c r="AA20" s="21"/>
      <c r="AB20" s="21"/>
    </row>
    <row r="21" spans="1:28" s="2" customFormat="1" ht="18.75" x14ac:dyDescent="0.2">
      <c r="A21" s="35">
        <v>1</v>
      </c>
      <c r="B21" s="38">
        <v>2</v>
      </c>
      <c r="C21" s="35">
        <v>3</v>
      </c>
      <c r="D21" s="38">
        <v>4</v>
      </c>
      <c r="E21" s="35">
        <v>5</v>
      </c>
      <c r="F21" s="38">
        <v>6</v>
      </c>
      <c r="G21" s="105">
        <v>7</v>
      </c>
      <c r="H21" s="106">
        <v>8</v>
      </c>
      <c r="I21" s="105">
        <v>9</v>
      </c>
      <c r="J21" s="106">
        <v>10</v>
      </c>
      <c r="K21" s="105">
        <v>11</v>
      </c>
      <c r="L21" s="106">
        <v>12</v>
      </c>
      <c r="M21" s="105">
        <v>13</v>
      </c>
      <c r="N21" s="106">
        <v>14</v>
      </c>
      <c r="O21" s="105">
        <v>15</v>
      </c>
      <c r="P21" s="106">
        <v>16</v>
      </c>
      <c r="Q21" s="105">
        <v>17</v>
      </c>
      <c r="R21" s="106">
        <v>18</v>
      </c>
      <c r="S21" s="105">
        <v>19</v>
      </c>
      <c r="T21" s="22"/>
      <c r="U21" s="22"/>
      <c r="V21" s="22"/>
      <c r="W21" s="22"/>
      <c r="X21" s="22"/>
      <c r="Y21" s="22"/>
      <c r="Z21" s="21"/>
      <c r="AA21" s="21"/>
      <c r="AB21" s="21"/>
    </row>
    <row r="22" spans="1:28" s="2" customFormat="1" ht="32.25" customHeight="1" x14ac:dyDescent="0.2">
      <c r="A22" s="35" t="s">
        <v>274</v>
      </c>
      <c r="B22" s="160" t="s">
        <v>274</v>
      </c>
      <c r="C22" s="160" t="s">
        <v>274</v>
      </c>
      <c r="D22" s="160" t="s">
        <v>274</v>
      </c>
      <c r="E22" s="160" t="s">
        <v>274</v>
      </c>
      <c r="F22" s="160" t="s">
        <v>274</v>
      </c>
      <c r="G22" s="160" t="s">
        <v>274</v>
      </c>
      <c r="H22" s="160" t="s">
        <v>274</v>
      </c>
      <c r="I22" s="160" t="s">
        <v>274</v>
      </c>
      <c r="J22" s="160" t="s">
        <v>274</v>
      </c>
      <c r="K22" s="160" t="s">
        <v>274</v>
      </c>
      <c r="L22" s="160" t="s">
        <v>274</v>
      </c>
      <c r="M22" s="160" t="s">
        <v>274</v>
      </c>
      <c r="N22" s="160" t="s">
        <v>274</v>
      </c>
      <c r="O22" s="160" t="s">
        <v>274</v>
      </c>
      <c r="P22" s="160" t="s">
        <v>274</v>
      </c>
      <c r="Q22" s="160" t="s">
        <v>274</v>
      </c>
      <c r="R22" s="160" t="s">
        <v>274</v>
      </c>
      <c r="S22" s="160" t="s">
        <v>274</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5" zoomScaleNormal="60" zoomScaleSheetLayoutView="85" workbookViewId="0">
      <selection activeCell="F25" sqref="F25"/>
    </sheetView>
  </sheetViews>
  <sheetFormatPr defaultColWidth="10.7109375" defaultRowHeight="15.75" x14ac:dyDescent="0.25"/>
  <cols>
    <col min="1" max="1" width="9.5703125" style="192" customWidth="1"/>
    <col min="2" max="2" width="23.140625" style="192" customWidth="1"/>
    <col min="3" max="3" width="20.7109375" style="192" customWidth="1"/>
    <col min="4" max="4" width="16.140625" style="192" customWidth="1"/>
    <col min="5" max="5" width="11.140625" style="192" customWidth="1"/>
    <col min="6" max="6" width="13.7109375" style="192" customWidth="1"/>
    <col min="7" max="8" width="8.7109375" style="192" customWidth="1"/>
    <col min="9" max="9" width="7.28515625" style="192" customWidth="1"/>
    <col min="10" max="10" width="9.28515625" style="192" customWidth="1"/>
    <col min="11" max="11" width="10.28515625" style="192" customWidth="1"/>
    <col min="12" max="15" width="8.7109375" style="192" customWidth="1"/>
    <col min="16" max="16" width="19.42578125" style="192" customWidth="1"/>
    <col min="17" max="17" width="21.7109375" style="192" customWidth="1"/>
    <col min="18" max="18" width="22" style="192" customWidth="1"/>
    <col min="19" max="19" width="19.7109375" style="192" customWidth="1"/>
    <col min="20" max="20" width="18.42578125" style="192" customWidth="1"/>
    <col min="21" max="237" width="10.7109375" style="192"/>
    <col min="238" max="242" width="15.7109375" style="192" customWidth="1"/>
    <col min="243" max="246" width="12.7109375" style="192" customWidth="1"/>
    <col min="247" max="250" width="15.7109375" style="192" customWidth="1"/>
    <col min="251" max="251" width="22.85546875" style="192" customWidth="1"/>
    <col min="252" max="252" width="20.7109375" style="192" customWidth="1"/>
    <col min="253" max="253" width="16.7109375" style="192" customWidth="1"/>
    <col min="254" max="493" width="10.7109375" style="192"/>
    <col min="494" max="498" width="15.7109375" style="192" customWidth="1"/>
    <col min="499" max="502" width="12.7109375" style="192" customWidth="1"/>
    <col min="503" max="506" width="15.7109375" style="192" customWidth="1"/>
    <col min="507" max="507" width="22.85546875" style="192" customWidth="1"/>
    <col min="508" max="508" width="20.7109375" style="192" customWidth="1"/>
    <col min="509" max="509" width="16.7109375" style="192" customWidth="1"/>
    <col min="510" max="749" width="10.7109375" style="192"/>
    <col min="750" max="754" width="15.7109375" style="192" customWidth="1"/>
    <col min="755" max="758" width="12.7109375" style="192" customWidth="1"/>
    <col min="759" max="762" width="15.7109375" style="192" customWidth="1"/>
    <col min="763" max="763" width="22.85546875" style="192" customWidth="1"/>
    <col min="764" max="764" width="20.7109375" style="192" customWidth="1"/>
    <col min="765" max="765" width="16.7109375" style="192" customWidth="1"/>
    <col min="766" max="1005" width="10.7109375" style="192"/>
    <col min="1006" max="1010" width="15.7109375" style="192" customWidth="1"/>
    <col min="1011" max="1014" width="12.7109375" style="192" customWidth="1"/>
    <col min="1015" max="1018" width="15.7109375" style="192" customWidth="1"/>
    <col min="1019" max="1019" width="22.85546875" style="192" customWidth="1"/>
    <col min="1020" max="1020" width="20.7109375" style="192" customWidth="1"/>
    <col min="1021" max="1021" width="16.7109375" style="192" customWidth="1"/>
    <col min="1022" max="1261" width="10.7109375" style="192"/>
    <col min="1262" max="1266" width="15.7109375" style="192" customWidth="1"/>
    <col min="1267" max="1270" width="12.7109375" style="192" customWidth="1"/>
    <col min="1271" max="1274" width="15.7109375" style="192" customWidth="1"/>
    <col min="1275" max="1275" width="22.85546875" style="192" customWidth="1"/>
    <col min="1276" max="1276" width="20.7109375" style="192" customWidth="1"/>
    <col min="1277" max="1277" width="16.7109375" style="192" customWidth="1"/>
    <col min="1278" max="1517" width="10.7109375" style="192"/>
    <col min="1518" max="1522" width="15.7109375" style="192" customWidth="1"/>
    <col min="1523" max="1526" width="12.7109375" style="192" customWidth="1"/>
    <col min="1527" max="1530" width="15.7109375" style="192" customWidth="1"/>
    <col min="1531" max="1531" width="22.85546875" style="192" customWidth="1"/>
    <col min="1532" max="1532" width="20.7109375" style="192" customWidth="1"/>
    <col min="1533" max="1533" width="16.7109375" style="192" customWidth="1"/>
    <col min="1534" max="1773" width="10.7109375" style="192"/>
    <col min="1774" max="1778" width="15.7109375" style="192" customWidth="1"/>
    <col min="1779" max="1782" width="12.7109375" style="192" customWidth="1"/>
    <col min="1783" max="1786" width="15.7109375" style="192" customWidth="1"/>
    <col min="1787" max="1787" width="22.85546875" style="192" customWidth="1"/>
    <col min="1788" max="1788" width="20.7109375" style="192" customWidth="1"/>
    <col min="1789" max="1789" width="16.7109375" style="192" customWidth="1"/>
    <col min="1790" max="2029" width="10.7109375" style="192"/>
    <col min="2030" max="2034" width="15.7109375" style="192" customWidth="1"/>
    <col min="2035" max="2038" width="12.7109375" style="192" customWidth="1"/>
    <col min="2039" max="2042" width="15.7109375" style="192" customWidth="1"/>
    <col min="2043" max="2043" width="22.85546875" style="192" customWidth="1"/>
    <col min="2044" max="2044" width="20.7109375" style="192" customWidth="1"/>
    <col min="2045" max="2045" width="16.7109375" style="192" customWidth="1"/>
    <col min="2046" max="2285" width="10.7109375" style="192"/>
    <col min="2286" max="2290" width="15.7109375" style="192" customWidth="1"/>
    <col min="2291" max="2294" width="12.7109375" style="192" customWidth="1"/>
    <col min="2295" max="2298" width="15.7109375" style="192" customWidth="1"/>
    <col min="2299" max="2299" width="22.85546875" style="192" customWidth="1"/>
    <col min="2300" max="2300" width="20.7109375" style="192" customWidth="1"/>
    <col min="2301" max="2301" width="16.7109375" style="192" customWidth="1"/>
    <col min="2302" max="2541" width="10.7109375" style="192"/>
    <col min="2542" max="2546" width="15.7109375" style="192" customWidth="1"/>
    <col min="2547" max="2550" width="12.7109375" style="192" customWidth="1"/>
    <col min="2551" max="2554" width="15.7109375" style="192" customWidth="1"/>
    <col min="2555" max="2555" width="22.85546875" style="192" customWidth="1"/>
    <col min="2556" max="2556" width="20.7109375" style="192" customWidth="1"/>
    <col min="2557" max="2557" width="16.7109375" style="192" customWidth="1"/>
    <col min="2558" max="2797" width="10.7109375" style="192"/>
    <col min="2798" max="2802" width="15.7109375" style="192" customWidth="1"/>
    <col min="2803" max="2806" width="12.7109375" style="192" customWidth="1"/>
    <col min="2807" max="2810" width="15.7109375" style="192" customWidth="1"/>
    <col min="2811" max="2811" width="22.85546875" style="192" customWidth="1"/>
    <col min="2812" max="2812" width="20.7109375" style="192" customWidth="1"/>
    <col min="2813" max="2813" width="16.7109375" style="192" customWidth="1"/>
    <col min="2814" max="3053" width="10.7109375" style="192"/>
    <col min="3054" max="3058" width="15.7109375" style="192" customWidth="1"/>
    <col min="3059" max="3062" width="12.7109375" style="192" customWidth="1"/>
    <col min="3063" max="3066" width="15.7109375" style="192" customWidth="1"/>
    <col min="3067" max="3067" width="22.85546875" style="192" customWidth="1"/>
    <col min="3068" max="3068" width="20.7109375" style="192" customWidth="1"/>
    <col min="3069" max="3069" width="16.7109375" style="192" customWidth="1"/>
    <col min="3070" max="3309" width="10.7109375" style="192"/>
    <col min="3310" max="3314" width="15.7109375" style="192" customWidth="1"/>
    <col min="3315" max="3318" width="12.7109375" style="192" customWidth="1"/>
    <col min="3319" max="3322" width="15.7109375" style="192" customWidth="1"/>
    <col min="3323" max="3323" width="22.85546875" style="192" customWidth="1"/>
    <col min="3324" max="3324" width="20.7109375" style="192" customWidth="1"/>
    <col min="3325" max="3325" width="16.7109375" style="192" customWidth="1"/>
    <col min="3326" max="3565" width="10.7109375" style="192"/>
    <col min="3566" max="3570" width="15.7109375" style="192" customWidth="1"/>
    <col min="3571" max="3574" width="12.7109375" style="192" customWidth="1"/>
    <col min="3575" max="3578" width="15.7109375" style="192" customWidth="1"/>
    <col min="3579" max="3579" width="22.85546875" style="192" customWidth="1"/>
    <col min="3580" max="3580" width="20.7109375" style="192" customWidth="1"/>
    <col min="3581" max="3581" width="16.7109375" style="192" customWidth="1"/>
    <col min="3582" max="3821" width="10.7109375" style="192"/>
    <col min="3822" max="3826" width="15.7109375" style="192" customWidth="1"/>
    <col min="3827" max="3830" width="12.7109375" style="192" customWidth="1"/>
    <col min="3831" max="3834" width="15.7109375" style="192" customWidth="1"/>
    <col min="3835" max="3835" width="22.85546875" style="192" customWidth="1"/>
    <col min="3836" max="3836" width="20.7109375" style="192" customWidth="1"/>
    <col min="3837" max="3837" width="16.7109375" style="192" customWidth="1"/>
    <col min="3838" max="4077" width="10.7109375" style="192"/>
    <col min="4078" max="4082" width="15.7109375" style="192" customWidth="1"/>
    <col min="4083" max="4086" width="12.7109375" style="192" customWidth="1"/>
    <col min="4087" max="4090" width="15.7109375" style="192" customWidth="1"/>
    <col min="4091" max="4091" width="22.85546875" style="192" customWidth="1"/>
    <col min="4092" max="4092" width="20.7109375" style="192" customWidth="1"/>
    <col min="4093" max="4093" width="16.7109375" style="192" customWidth="1"/>
    <col min="4094" max="4333" width="10.7109375" style="192"/>
    <col min="4334" max="4338" width="15.7109375" style="192" customWidth="1"/>
    <col min="4339" max="4342" width="12.7109375" style="192" customWidth="1"/>
    <col min="4343" max="4346" width="15.7109375" style="192" customWidth="1"/>
    <col min="4347" max="4347" width="22.85546875" style="192" customWidth="1"/>
    <col min="4348" max="4348" width="20.7109375" style="192" customWidth="1"/>
    <col min="4349" max="4349" width="16.7109375" style="192" customWidth="1"/>
    <col min="4350" max="4589" width="10.7109375" style="192"/>
    <col min="4590" max="4594" width="15.7109375" style="192" customWidth="1"/>
    <col min="4595" max="4598" width="12.7109375" style="192" customWidth="1"/>
    <col min="4599" max="4602" width="15.7109375" style="192" customWidth="1"/>
    <col min="4603" max="4603" width="22.85546875" style="192" customWidth="1"/>
    <col min="4604" max="4604" width="20.7109375" style="192" customWidth="1"/>
    <col min="4605" max="4605" width="16.7109375" style="192" customWidth="1"/>
    <col min="4606" max="4845" width="10.7109375" style="192"/>
    <col min="4846" max="4850" width="15.7109375" style="192" customWidth="1"/>
    <col min="4851" max="4854" width="12.7109375" style="192" customWidth="1"/>
    <col min="4855" max="4858" width="15.7109375" style="192" customWidth="1"/>
    <col min="4859" max="4859" width="22.85546875" style="192" customWidth="1"/>
    <col min="4860" max="4860" width="20.7109375" style="192" customWidth="1"/>
    <col min="4861" max="4861" width="16.7109375" style="192" customWidth="1"/>
    <col min="4862" max="5101" width="10.7109375" style="192"/>
    <col min="5102" max="5106" width="15.7109375" style="192" customWidth="1"/>
    <col min="5107" max="5110" width="12.7109375" style="192" customWidth="1"/>
    <col min="5111" max="5114" width="15.7109375" style="192" customWidth="1"/>
    <col min="5115" max="5115" width="22.85546875" style="192" customWidth="1"/>
    <col min="5116" max="5116" width="20.7109375" style="192" customWidth="1"/>
    <col min="5117" max="5117" width="16.7109375" style="192" customWidth="1"/>
    <col min="5118" max="5357" width="10.7109375" style="192"/>
    <col min="5358" max="5362" width="15.7109375" style="192" customWidth="1"/>
    <col min="5363" max="5366" width="12.7109375" style="192" customWidth="1"/>
    <col min="5367" max="5370" width="15.7109375" style="192" customWidth="1"/>
    <col min="5371" max="5371" width="22.85546875" style="192" customWidth="1"/>
    <col min="5372" max="5372" width="20.7109375" style="192" customWidth="1"/>
    <col min="5373" max="5373" width="16.7109375" style="192" customWidth="1"/>
    <col min="5374" max="5613" width="10.7109375" style="192"/>
    <col min="5614" max="5618" width="15.7109375" style="192" customWidth="1"/>
    <col min="5619" max="5622" width="12.7109375" style="192" customWidth="1"/>
    <col min="5623" max="5626" width="15.7109375" style="192" customWidth="1"/>
    <col min="5627" max="5627" width="22.85546875" style="192" customWidth="1"/>
    <col min="5628" max="5628" width="20.7109375" style="192" customWidth="1"/>
    <col min="5629" max="5629" width="16.7109375" style="192" customWidth="1"/>
    <col min="5630" max="5869" width="10.7109375" style="192"/>
    <col min="5870" max="5874" width="15.7109375" style="192" customWidth="1"/>
    <col min="5875" max="5878" width="12.7109375" style="192" customWidth="1"/>
    <col min="5879" max="5882" width="15.7109375" style="192" customWidth="1"/>
    <col min="5883" max="5883" width="22.85546875" style="192" customWidth="1"/>
    <col min="5884" max="5884" width="20.7109375" style="192" customWidth="1"/>
    <col min="5885" max="5885" width="16.7109375" style="192" customWidth="1"/>
    <col min="5886" max="6125" width="10.7109375" style="192"/>
    <col min="6126" max="6130" width="15.7109375" style="192" customWidth="1"/>
    <col min="6131" max="6134" width="12.7109375" style="192" customWidth="1"/>
    <col min="6135" max="6138" width="15.7109375" style="192" customWidth="1"/>
    <col min="6139" max="6139" width="22.85546875" style="192" customWidth="1"/>
    <col min="6140" max="6140" width="20.7109375" style="192" customWidth="1"/>
    <col min="6141" max="6141" width="16.7109375" style="192" customWidth="1"/>
    <col min="6142" max="6381" width="10.7109375" style="192"/>
    <col min="6382" max="6386" width="15.7109375" style="192" customWidth="1"/>
    <col min="6387" max="6390" width="12.7109375" style="192" customWidth="1"/>
    <col min="6391" max="6394" width="15.7109375" style="192" customWidth="1"/>
    <col min="6395" max="6395" width="22.85546875" style="192" customWidth="1"/>
    <col min="6396" max="6396" width="20.7109375" style="192" customWidth="1"/>
    <col min="6397" max="6397" width="16.7109375" style="192" customWidth="1"/>
    <col min="6398" max="6637" width="10.7109375" style="192"/>
    <col min="6638" max="6642" width="15.7109375" style="192" customWidth="1"/>
    <col min="6643" max="6646" width="12.7109375" style="192" customWidth="1"/>
    <col min="6647" max="6650" width="15.7109375" style="192" customWidth="1"/>
    <col min="6651" max="6651" width="22.85546875" style="192" customWidth="1"/>
    <col min="6652" max="6652" width="20.7109375" style="192" customWidth="1"/>
    <col min="6653" max="6653" width="16.7109375" style="192" customWidth="1"/>
    <col min="6654" max="6893" width="10.7109375" style="192"/>
    <col min="6894" max="6898" width="15.7109375" style="192" customWidth="1"/>
    <col min="6899" max="6902" width="12.7109375" style="192" customWidth="1"/>
    <col min="6903" max="6906" width="15.7109375" style="192" customWidth="1"/>
    <col min="6907" max="6907" width="22.85546875" style="192" customWidth="1"/>
    <col min="6908" max="6908" width="20.7109375" style="192" customWidth="1"/>
    <col min="6909" max="6909" width="16.7109375" style="192" customWidth="1"/>
    <col min="6910" max="7149" width="10.7109375" style="192"/>
    <col min="7150" max="7154" width="15.7109375" style="192" customWidth="1"/>
    <col min="7155" max="7158" width="12.7109375" style="192" customWidth="1"/>
    <col min="7159" max="7162" width="15.7109375" style="192" customWidth="1"/>
    <col min="7163" max="7163" width="22.85546875" style="192" customWidth="1"/>
    <col min="7164" max="7164" width="20.7109375" style="192" customWidth="1"/>
    <col min="7165" max="7165" width="16.7109375" style="192" customWidth="1"/>
    <col min="7166" max="7405" width="10.7109375" style="192"/>
    <col min="7406" max="7410" width="15.7109375" style="192" customWidth="1"/>
    <col min="7411" max="7414" width="12.7109375" style="192" customWidth="1"/>
    <col min="7415" max="7418" width="15.7109375" style="192" customWidth="1"/>
    <col min="7419" max="7419" width="22.85546875" style="192" customWidth="1"/>
    <col min="7420" max="7420" width="20.7109375" style="192" customWidth="1"/>
    <col min="7421" max="7421" width="16.7109375" style="192" customWidth="1"/>
    <col min="7422" max="7661" width="10.7109375" style="192"/>
    <col min="7662" max="7666" width="15.7109375" style="192" customWidth="1"/>
    <col min="7667" max="7670" width="12.7109375" style="192" customWidth="1"/>
    <col min="7671" max="7674" width="15.7109375" style="192" customWidth="1"/>
    <col min="7675" max="7675" width="22.85546875" style="192" customWidth="1"/>
    <col min="7676" max="7676" width="20.7109375" style="192" customWidth="1"/>
    <col min="7677" max="7677" width="16.7109375" style="192" customWidth="1"/>
    <col min="7678" max="7917" width="10.7109375" style="192"/>
    <col min="7918" max="7922" width="15.7109375" style="192" customWidth="1"/>
    <col min="7923" max="7926" width="12.7109375" style="192" customWidth="1"/>
    <col min="7927" max="7930" width="15.7109375" style="192" customWidth="1"/>
    <col min="7931" max="7931" width="22.85546875" style="192" customWidth="1"/>
    <col min="7932" max="7932" width="20.7109375" style="192" customWidth="1"/>
    <col min="7933" max="7933" width="16.7109375" style="192" customWidth="1"/>
    <col min="7934" max="8173" width="10.7109375" style="192"/>
    <col min="8174" max="8178" width="15.7109375" style="192" customWidth="1"/>
    <col min="8179" max="8182" width="12.7109375" style="192" customWidth="1"/>
    <col min="8183" max="8186" width="15.7109375" style="192" customWidth="1"/>
    <col min="8187" max="8187" width="22.85546875" style="192" customWidth="1"/>
    <col min="8188" max="8188" width="20.7109375" style="192" customWidth="1"/>
    <col min="8189" max="8189" width="16.7109375" style="192" customWidth="1"/>
    <col min="8190" max="8429" width="10.7109375" style="192"/>
    <col min="8430" max="8434" width="15.7109375" style="192" customWidth="1"/>
    <col min="8435" max="8438" width="12.7109375" style="192" customWidth="1"/>
    <col min="8439" max="8442" width="15.7109375" style="192" customWidth="1"/>
    <col min="8443" max="8443" width="22.85546875" style="192" customWidth="1"/>
    <col min="8444" max="8444" width="20.7109375" style="192" customWidth="1"/>
    <col min="8445" max="8445" width="16.7109375" style="192" customWidth="1"/>
    <col min="8446" max="8685" width="10.7109375" style="192"/>
    <col min="8686" max="8690" width="15.7109375" style="192" customWidth="1"/>
    <col min="8691" max="8694" width="12.7109375" style="192" customWidth="1"/>
    <col min="8695" max="8698" width="15.7109375" style="192" customWidth="1"/>
    <col min="8699" max="8699" width="22.85546875" style="192" customWidth="1"/>
    <col min="8700" max="8700" width="20.7109375" style="192" customWidth="1"/>
    <col min="8701" max="8701" width="16.7109375" style="192" customWidth="1"/>
    <col min="8702" max="8941" width="10.7109375" style="192"/>
    <col min="8942" max="8946" width="15.7109375" style="192" customWidth="1"/>
    <col min="8947" max="8950" width="12.7109375" style="192" customWidth="1"/>
    <col min="8951" max="8954" width="15.7109375" style="192" customWidth="1"/>
    <col min="8955" max="8955" width="22.85546875" style="192" customWidth="1"/>
    <col min="8956" max="8956" width="20.7109375" style="192" customWidth="1"/>
    <col min="8957" max="8957" width="16.7109375" style="192" customWidth="1"/>
    <col min="8958" max="9197" width="10.7109375" style="192"/>
    <col min="9198" max="9202" width="15.7109375" style="192" customWidth="1"/>
    <col min="9203" max="9206" width="12.7109375" style="192" customWidth="1"/>
    <col min="9207" max="9210" width="15.7109375" style="192" customWidth="1"/>
    <col min="9211" max="9211" width="22.85546875" style="192" customWidth="1"/>
    <col min="9212" max="9212" width="20.7109375" style="192" customWidth="1"/>
    <col min="9213" max="9213" width="16.7109375" style="192" customWidth="1"/>
    <col min="9214" max="9453" width="10.7109375" style="192"/>
    <col min="9454" max="9458" width="15.7109375" style="192" customWidth="1"/>
    <col min="9459" max="9462" width="12.7109375" style="192" customWidth="1"/>
    <col min="9463" max="9466" width="15.7109375" style="192" customWidth="1"/>
    <col min="9467" max="9467" width="22.85546875" style="192" customWidth="1"/>
    <col min="9468" max="9468" width="20.7109375" style="192" customWidth="1"/>
    <col min="9469" max="9469" width="16.7109375" style="192" customWidth="1"/>
    <col min="9470" max="9709" width="10.7109375" style="192"/>
    <col min="9710" max="9714" width="15.7109375" style="192" customWidth="1"/>
    <col min="9715" max="9718" width="12.7109375" style="192" customWidth="1"/>
    <col min="9719" max="9722" width="15.7109375" style="192" customWidth="1"/>
    <col min="9723" max="9723" width="22.85546875" style="192" customWidth="1"/>
    <col min="9724" max="9724" width="20.7109375" style="192" customWidth="1"/>
    <col min="9725" max="9725" width="16.7109375" style="192" customWidth="1"/>
    <col min="9726" max="9965" width="10.7109375" style="192"/>
    <col min="9966" max="9970" width="15.7109375" style="192" customWidth="1"/>
    <col min="9971" max="9974" width="12.7109375" style="192" customWidth="1"/>
    <col min="9975" max="9978" width="15.7109375" style="192" customWidth="1"/>
    <col min="9979" max="9979" width="22.85546875" style="192" customWidth="1"/>
    <col min="9980" max="9980" width="20.7109375" style="192" customWidth="1"/>
    <col min="9981" max="9981" width="16.7109375" style="192" customWidth="1"/>
    <col min="9982" max="10221" width="10.7109375" style="192"/>
    <col min="10222" max="10226" width="15.7109375" style="192" customWidth="1"/>
    <col min="10227" max="10230" width="12.7109375" style="192" customWidth="1"/>
    <col min="10231" max="10234" width="15.7109375" style="192" customWidth="1"/>
    <col min="10235" max="10235" width="22.85546875" style="192" customWidth="1"/>
    <col min="10236" max="10236" width="20.7109375" style="192" customWidth="1"/>
    <col min="10237" max="10237" width="16.7109375" style="192" customWidth="1"/>
    <col min="10238" max="10477" width="10.7109375" style="192"/>
    <col min="10478" max="10482" width="15.7109375" style="192" customWidth="1"/>
    <col min="10483" max="10486" width="12.7109375" style="192" customWidth="1"/>
    <col min="10487" max="10490" width="15.7109375" style="192" customWidth="1"/>
    <col min="10491" max="10491" width="22.85546875" style="192" customWidth="1"/>
    <col min="10492" max="10492" width="20.7109375" style="192" customWidth="1"/>
    <col min="10493" max="10493" width="16.7109375" style="192" customWidth="1"/>
    <col min="10494" max="10733" width="10.7109375" style="192"/>
    <col min="10734" max="10738" width="15.7109375" style="192" customWidth="1"/>
    <col min="10739" max="10742" width="12.7109375" style="192" customWidth="1"/>
    <col min="10743" max="10746" width="15.7109375" style="192" customWidth="1"/>
    <col min="10747" max="10747" width="22.85546875" style="192" customWidth="1"/>
    <col min="10748" max="10748" width="20.7109375" style="192" customWidth="1"/>
    <col min="10749" max="10749" width="16.7109375" style="192" customWidth="1"/>
    <col min="10750" max="10989" width="10.7109375" style="192"/>
    <col min="10990" max="10994" width="15.7109375" style="192" customWidth="1"/>
    <col min="10995" max="10998" width="12.7109375" style="192" customWidth="1"/>
    <col min="10999" max="11002" width="15.7109375" style="192" customWidth="1"/>
    <col min="11003" max="11003" width="22.85546875" style="192" customWidth="1"/>
    <col min="11004" max="11004" width="20.7109375" style="192" customWidth="1"/>
    <col min="11005" max="11005" width="16.7109375" style="192" customWidth="1"/>
    <col min="11006" max="11245" width="10.7109375" style="192"/>
    <col min="11246" max="11250" width="15.7109375" style="192" customWidth="1"/>
    <col min="11251" max="11254" width="12.7109375" style="192" customWidth="1"/>
    <col min="11255" max="11258" width="15.7109375" style="192" customWidth="1"/>
    <col min="11259" max="11259" width="22.85546875" style="192" customWidth="1"/>
    <col min="11260" max="11260" width="20.7109375" style="192" customWidth="1"/>
    <col min="11261" max="11261" width="16.7109375" style="192" customWidth="1"/>
    <col min="11262" max="11501" width="10.7109375" style="192"/>
    <col min="11502" max="11506" width="15.7109375" style="192" customWidth="1"/>
    <col min="11507" max="11510" width="12.7109375" style="192" customWidth="1"/>
    <col min="11511" max="11514" width="15.7109375" style="192" customWidth="1"/>
    <col min="11515" max="11515" width="22.85546875" style="192" customWidth="1"/>
    <col min="11516" max="11516" width="20.7109375" style="192" customWidth="1"/>
    <col min="11517" max="11517" width="16.7109375" style="192" customWidth="1"/>
    <col min="11518" max="11757" width="10.7109375" style="192"/>
    <col min="11758" max="11762" width="15.7109375" style="192" customWidth="1"/>
    <col min="11763" max="11766" width="12.7109375" style="192" customWidth="1"/>
    <col min="11767" max="11770" width="15.7109375" style="192" customWidth="1"/>
    <col min="11771" max="11771" width="22.85546875" style="192" customWidth="1"/>
    <col min="11772" max="11772" width="20.7109375" style="192" customWidth="1"/>
    <col min="11773" max="11773" width="16.7109375" style="192" customWidth="1"/>
    <col min="11774" max="12013" width="10.7109375" style="192"/>
    <col min="12014" max="12018" width="15.7109375" style="192" customWidth="1"/>
    <col min="12019" max="12022" width="12.7109375" style="192" customWidth="1"/>
    <col min="12023" max="12026" width="15.7109375" style="192" customWidth="1"/>
    <col min="12027" max="12027" width="22.85546875" style="192" customWidth="1"/>
    <col min="12028" max="12028" width="20.7109375" style="192" customWidth="1"/>
    <col min="12029" max="12029" width="16.7109375" style="192" customWidth="1"/>
    <col min="12030" max="12269" width="10.7109375" style="192"/>
    <col min="12270" max="12274" width="15.7109375" style="192" customWidth="1"/>
    <col min="12275" max="12278" width="12.7109375" style="192" customWidth="1"/>
    <col min="12279" max="12282" width="15.7109375" style="192" customWidth="1"/>
    <col min="12283" max="12283" width="22.85546875" style="192" customWidth="1"/>
    <col min="12284" max="12284" width="20.7109375" style="192" customWidth="1"/>
    <col min="12285" max="12285" width="16.7109375" style="192" customWidth="1"/>
    <col min="12286" max="12525" width="10.7109375" style="192"/>
    <col min="12526" max="12530" width="15.7109375" style="192" customWidth="1"/>
    <col min="12531" max="12534" width="12.7109375" style="192" customWidth="1"/>
    <col min="12535" max="12538" width="15.7109375" style="192" customWidth="1"/>
    <col min="12539" max="12539" width="22.85546875" style="192" customWidth="1"/>
    <col min="12540" max="12540" width="20.7109375" style="192" customWidth="1"/>
    <col min="12541" max="12541" width="16.7109375" style="192" customWidth="1"/>
    <col min="12542" max="12781" width="10.7109375" style="192"/>
    <col min="12782" max="12786" width="15.7109375" style="192" customWidth="1"/>
    <col min="12787" max="12790" width="12.7109375" style="192" customWidth="1"/>
    <col min="12791" max="12794" width="15.7109375" style="192" customWidth="1"/>
    <col min="12795" max="12795" width="22.85546875" style="192" customWidth="1"/>
    <col min="12796" max="12796" width="20.7109375" style="192" customWidth="1"/>
    <col min="12797" max="12797" width="16.7109375" style="192" customWidth="1"/>
    <col min="12798" max="13037" width="10.7109375" style="192"/>
    <col min="13038" max="13042" width="15.7109375" style="192" customWidth="1"/>
    <col min="13043" max="13046" width="12.7109375" style="192" customWidth="1"/>
    <col min="13047" max="13050" width="15.7109375" style="192" customWidth="1"/>
    <col min="13051" max="13051" width="22.85546875" style="192" customWidth="1"/>
    <col min="13052" max="13052" width="20.7109375" style="192" customWidth="1"/>
    <col min="13053" max="13053" width="16.7109375" style="192" customWidth="1"/>
    <col min="13054" max="13293" width="10.7109375" style="192"/>
    <col min="13294" max="13298" width="15.7109375" style="192" customWidth="1"/>
    <col min="13299" max="13302" width="12.7109375" style="192" customWidth="1"/>
    <col min="13303" max="13306" width="15.7109375" style="192" customWidth="1"/>
    <col min="13307" max="13307" width="22.85546875" style="192" customWidth="1"/>
    <col min="13308" max="13308" width="20.7109375" style="192" customWidth="1"/>
    <col min="13309" max="13309" width="16.7109375" style="192" customWidth="1"/>
    <col min="13310" max="13549" width="10.7109375" style="192"/>
    <col min="13550" max="13554" width="15.7109375" style="192" customWidth="1"/>
    <col min="13555" max="13558" width="12.7109375" style="192" customWidth="1"/>
    <col min="13559" max="13562" width="15.7109375" style="192" customWidth="1"/>
    <col min="13563" max="13563" width="22.85546875" style="192" customWidth="1"/>
    <col min="13564" max="13564" width="20.7109375" style="192" customWidth="1"/>
    <col min="13565" max="13565" width="16.7109375" style="192" customWidth="1"/>
    <col min="13566" max="13805" width="10.7109375" style="192"/>
    <col min="13806" max="13810" width="15.7109375" style="192" customWidth="1"/>
    <col min="13811" max="13814" width="12.7109375" style="192" customWidth="1"/>
    <col min="13815" max="13818" width="15.7109375" style="192" customWidth="1"/>
    <col min="13819" max="13819" width="22.85546875" style="192" customWidth="1"/>
    <col min="13820" max="13820" width="20.7109375" style="192" customWidth="1"/>
    <col min="13821" max="13821" width="16.7109375" style="192" customWidth="1"/>
    <col min="13822" max="14061" width="10.7109375" style="192"/>
    <col min="14062" max="14066" width="15.7109375" style="192" customWidth="1"/>
    <col min="14067" max="14070" width="12.7109375" style="192" customWidth="1"/>
    <col min="14071" max="14074" width="15.7109375" style="192" customWidth="1"/>
    <col min="14075" max="14075" width="22.85546875" style="192" customWidth="1"/>
    <col min="14076" max="14076" width="20.7109375" style="192" customWidth="1"/>
    <col min="14077" max="14077" width="16.7109375" style="192" customWidth="1"/>
    <col min="14078" max="14317" width="10.7109375" style="192"/>
    <col min="14318" max="14322" width="15.7109375" style="192" customWidth="1"/>
    <col min="14323" max="14326" width="12.7109375" style="192" customWidth="1"/>
    <col min="14327" max="14330" width="15.7109375" style="192" customWidth="1"/>
    <col min="14331" max="14331" width="22.85546875" style="192" customWidth="1"/>
    <col min="14332" max="14332" width="20.7109375" style="192" customWidth="1"/>
    <col min="14333" max="14333" width="16.7109375" style="192" customWidth="1"/>
    <col min="14334" max="14573" width="10.7109375" style="192"/>
    <col min="14574" max="14578" width="15.7109375" style="192" customWidth="1"/>
    <col min="14579" max="14582" width="12.7109375" style="192" customWidth="1"/>
    <col min="14583" max="14586" width="15.7109375" style="192" customWidth="1"/>
    <col min="14587" max="14587" width="22.85546875" style="192" customWidth="1"/>
    <col min="14588" max="14588" width="20.7109375" style="192" customWidth="1"/>
    <col min="14589" max="14589" width="16.7109375" style="192" customWidth="1"/>
    <col min="14590" max="14829" width="10.7109375" style="192"/>
    <col min="14830" max="14834" width="15.7109375" style="192" customWidth="1"/>
    <col min="14835" max="14838" width="12.7109375" style="192" customWidth="1"/>
    <col min="14839" max="14842" width="15.7109375" style="192" customWidth="1"/>
    <col min="14843" max="14843" width="22.85546875" style="192" customWidth="1"/>
    <col min="14844" max="14844" width="20.7109375" style="192" customWidth="1"/>
    <col min="14845" max="14845" width="16.7109375" style="192" customWidth="1"/>
    <col min="14846" max="15085" width="10.7109375" style="192"/>
    <col min="15086" max="15090" width="15.7109375" style="192" customWidth="1"/>
    <col min="15091" max="15094" width="12.7109375" style="192" customWidth="1"/>
    <col min="15095" max="15098" width="15.7109375" style="192" customWidth="1"/>
    <col min="15099" max="15099" width="22.85546875" style="192" customWidth="1"/>
    <col min="15100" max="15100" width="20.7109375" style="192" customWidth="1"/>
    <col min="15101" max="15101" width="16.7109375" style="192" customWidth="1"/>
    <col min="15102" max="15341" width="10.7109375" style="192"/>
    <col min="15342" max="15346" width="15.7109375" style="192" customWidth="1"/>
    <col min="15347" max="15350" width="12.7109375" style="192" customWidth="1"/>
    <col min="15351" max="15354" width="15.7109375" style="192" customWidth="1"/>
    <col min="15355" max="15355" width="22.85546875" style="192" customWidth="1"/>
    <col min="15356" max="15356" width="20.7109375" style="192" customWidth="1"/>
    <col min="15357" max="15357" width="16.7109375" style="192" customWidth="1"/>
    <col min="15358" max="15597" width="10.7109375" style="192"/>
    <col min="15598" max="15602" width="15.7109375" style="192" customWidth="1"/>
    <col min="15603" max="15606" width="12.7109375" style="192" customWidth="1"/>
    <col min="15607" max="15610" width="15.7109375" style="192" customWidth="1"/>
    <col min="15611" max="15611" width="22.85546875" style="192" customWidth="1"/>
    <col min="15612" max="15612" width="20.7109375" style="192" customWidth="1"/>
    <col min="15613" max="15613" width="16.7109375" style="192" customWidth="1"/>
    <col min="15614" max="15853" width="10.7109375" style="192"/>
    <col min="15854" max="15858" width="15.7109375" style="192" customWidth="1"/>
    <col min="15859" max="15862" width="12.7109375" style="192" customWidth="1"/>
    <col min="15863" max="15866" width="15.7109375" style="192" customWidth="1"/>
    <col min="15867" max="15867" width="22.85546875" style="192" customWidth="1"/>
    <col min="15868" max="15868" width="20.7109375" style="192" customWidth="1"/>
    <col min="15869" max="15869" width="16.7109375" style="192" customWidth="1"/>
    <col min="15870" max="16109" width="10.7109375" style="192"/>
    <col min="16110" max="16114" width="15.7109375" style="192" customWidth="1"/>
    <col min="16115" max="16118" width="12.7109375" style="192" customWidth="1"/>
    <col min="16119" max="16122" width="15.7109375" style="192" customWidth="1"/>
    <col min="16123" max="16123" width="22.85546875" style="192" customWidth="1"/>
    <col min="16124" max="16124" width="20.7109375" style="192" customWidth="1"/>
    <col min="16125" max="16125" width="16.7109375" style="192" customWidth="1"/>
    <col min="16126" max="16384" width="10.7109375" style="192"/>
  </cols>
  <sheetData>
    <row r="1" spans="1:20" ht="15" customHeight="1" x14ac:dyDescent="0.25">
      <c r="T1" s="193" t="s">
        <v>66</v>
      </c>
    </row>
    <row r="2" spans="1:20" s="195" customFormat="1" ht="18.75" customHeight="1" x14ac:dyDescent="0.25">
      <c r="A2" s="194"/>
      <c r="H2" s="196"/>
      <c r="T2" s="193" t="s">
        <v>8</v>
      </c>
    </row>
    <row r="3" spans="1:20" s="195" customFormat="1" ht="18.75" customHeight="1" x14ac:dyDescent="0.25">
      <c r="A3" s="194"/>
      <c r="H3" s="196"/>
      <c r="T3" s="193" t="s">
        <v>65</v>
      </c>
    </row>
    <row r="4" spans="1:20" s="195" customFormat="1" ht="18.75" customHeight="1" x14ac:dyDescent="0.25">
      <c r="A4" s="194"/>
      <c r="H4" s="196"/>
      <c r="T4" s="193"/>
    </row>
    <row r="5" spans="1:20" s="195" customFormat="1" x14ac:dyDescent="0.25">
      <c r="A5" s="375" t="str">
        <f>'2. паспорт  ТП'!A4</f>
        <v>Год раскрытия информации: 2018 год</v>
      </c>
      <c r="B5" s="375"/>
      <c r="C5" s="375"/>
      <c r="D5" s="375"/>
      <c r="E5" s="375"/>
      <c r="F5" s="375"/>
      <c r="G5" s="375"/>
      <c r="H5" s="375"/>
      <c r="I5" s="375"/>
      <c r="J5" s="375"/>
      <c r="K5" s="375"/>
      <c r="L5" s="375"/>
      <c r="M5" s="375"/>
      <c r="N5" s="375"/>
      <c r="O5" s="375"/>
      <c r="P5" s="375"/>
      <c r="Q5" s="375"/>
      <c r="R5" s="375"/>
      <c r="S5" s="375"/>
      <c r="T5" s="375"/>
    </row>
    <row r="6" spans="1:20" s="195" customFormat="1" x14ac:dyDescent="0.25">
      <c r="A6" s="271"/>
      <c r="B6" s="194"/>
      <c r="C6" s="194"/>
      <c r="D6" s="194"/>
      <c r="E6" s="194"/>
      <c r="F6" s="194"/>
      <c r="G6" s="194"/>
      <c r="H6" s="273"/>
      <c r="I6" s="194"/>
      <c r="J6" s="194"/>
      <c r="K6" s="194"/>
      <c r="L6" s="194"/>
      <c r="M6" s="194"/>
      <c r="N6" s="194"/>
      <c r="O6" s="194"/>
      <c r="P6" s="194"/>
      <c r="Q6" s="194"/>
      <c r="R6" s="194"/>
      <c r="S6" s="194"/>
      <c r="T6" s="194"/>
    </row>
    <row r="7" spans="1:20" s="195" customFormat="1" ht="18.75" x14ac:dyDescent="0.25">
      <c r="A7" s="379" t="s">
        <v>7</v>
      </c>
      <c r="B7" s="379"/>
      <c r="C7" s="379"/>
      <c r="D7" s="379"/>
      <c r="E7" s="379"/>
      <c r="F7" s="379"/>
      <c r="G7" s="379"/>
      <c r="H7" s="379"/>
      <c r="I7" s="379"/>
      <c r="J7" s="379"/>
      <c r="K7" s="379"/>
      <c r="L7" s="379"/>
      <c r="M7" s="379"/>
      <c r="N7" s="379"/>
      <c r="O7" s="379"/>
      <c r="P7" s="379"/>
      <c r="Q7" s="379"/>
      <c r="R7" s="379"/>
      <c r="S7" s="379"/>
      <c r="T7" s="379"/>
    </row>
    <row r="8" spans="1:20" s="195" customFormat="1" ht="18.75" x14ac:dyDescent="0.25">
      <c r="A8" s="379"/>
      <c r="B8" s="379"/>
      <c r="C8" s="379"/>
      <c r="D8" s="379"/>
      <c r="E8" s="379"/>
      <c r="F8" s="379"/>
      <c r="G8" s="379"/>
      <c r="H8" s="379"/>
      <c r="I8" s="379"/>
      <c r="J8" s="379"/>
      <c r="K8" s="379"/>
      <c r="L8" s="379"/>
      <c r="M8" s="379"/>
      <c r="N8" s="379"/>
      <c r="O8" s="379"/>
      <c r="P8" s="379"/>
      <c r="Q8" s="379"/>
      <c r="R8" s="379"/>
      <c r="S8" s="379"/>
      <c r="T8" s="379"/>
    </row>
    <row r="9" spans="1:20" s="195" customFormat="1" ht="18.75" customHeight="1" x14ac:dyDescent="0.25">
      <c r="A9" s="365" t="str">
        <f>'2. паспорт  ТП'!A8</f>
        <v>Акционерное общество "Янтарьэнерго" ДЗО  ПАО "Россети"</v>
      </c>
      <c r="B9" s="365"/>
      <c r="C9" s="365"/>
      <c r="D9" s="365"/>
      <c r="E9" s="365"/>
      <c r="F9" s="365"/>
      <c r="G9" s="365"/>
      <c r="H9" s="365"/>
      <c r="I9" s="365"/>
      <c r="J9" s="365"/>
      <c r="K9" s="365"/>
      <c r="L9" s="365"/>
      <c r="M9" s="365"/>
      <c r="N9" s="365"/>
      <c r="O9" s="365"/>
      <c r="P9" s="365"/>
      <c r="Q9" s="365"/>
      <c r="R9" s="365"/>
      <c r="S9" s="365"/>
      <c r="T9" s="365"/>
    </row>
    <row r="10" spans="1:20" s="195" customFormat="1" ht="18.75" customHeight="1" x14ac:dyDescent="0.25">
      <c r="A10" s="380" t="s">
        <v>6</v>
      </c>
      <c r="B10" s="380"/>
      <c r="C10" s="380"/>
      <c r="D10" s="380"/>
      <c r="E10" s="380"/>
      <c r="F10" s="380"/>
      <c r="G10" s="380"/>
      <c r="H10" s="380"/>
      <c r="I10" s="380"/>
      <c r="J10" s="380"/>
      <c r="K10" s="380"/>
      <c r="L10" s="380"/>
      <c r="M10" s="380"/>
      <c r="N10" s="380"/>
      <c r="O10" s="380"/>
      <c r="P10" s="380"/>
      <c r="Q10" s="380"/>
      <c r="R10" s="380"/>
      <c r="S10" s="380"/>
      <c r="T10" s="380"/>
    </row>
    <row r="11" spans="1:20" s="195" customFormat="1" ht="18.75" x14ac:dyDescent="0.25">
      <c r="A11" s="379"/>
      <c r="B11" s="379"/>
      <c r="C11" s="379"/>
      <c r="D11" s="379"/>
      <c r="E11" s="379"/>
      <c r="F11" s="379"/>
      <c r="G11" s="379"/>
      <c r="H11" s="379"/>
      <c r="I11" s="379"/>
      <c r="J11" s="379"/>
      <c r="K11" s="379"/>
      <c r="L11" s="379"/>
      <c r="M11" s="379"/>
      <c r="N11" s="379"/>
      <c r="O11" s="379"/>
      <c r="P11" s="379"/>
      <c r="Q11" s="379"/>
      <c r="R11" s="379"/>
      <c r="S11" s="379"/>
      <c r="T11" s="379"/>
    </row>
    <row r="12" spans="1:20" s="195" customFormat="1" ht="18.75" customHeight="1" x14ac:dyDescent="0.25">
      <c r="A12" s="365" t="str">
        <f>'2. паспорт  ТП'!A11</f>
        <v>Н_17-1426</v>
      </c>
      <c r="B12" s="365"/>
      <c r="C12" s="365"/>
      <c r="D12" s="365"/>
      <c r="E12" s="365"/>
      <c r="F12" s="365"/>
      <c r="G12" s="365"/>
      <c r="H12" s="365"/>
      <c r="I12" s="365"/>
      <c r="J12" s="365"/>
      <c r="K12" s="365"/>
      <c r="L12" s="365"/>
      <c r="M12" s="365"/>
      <c r="N12" s="365"/>
      <c r="O12" s="365"/>
      <c r="P12" s="365"/>
      <c r="Q12" s="365"/>
      <c r="R12" s="365"/>
      <c r="S12" s="365"/>
      <c r="T12" s="365"/>
    </row>
    <row r="13" spans="1:20" s="195" customFormat="1" ht="18.75" customHeight="1" x14ac:dyDescent="0.25">
      <c r="A13" s="380" t="s">
        <v>5</v>
      </c>
      <c r="B13" s="380"/>
      <c r="C13" s="380"/>
      <c r="D13" s="380"/>
      <c r="E13" s="380"/>
      <c r="F13" s="380"/>
      <c r="G13" s="380"/>
      <c r="H13" s="380"/>
      <c r="I13" s="380"/>
      <c r="J13" s="380"/>
      <c r="K13" s="380"/>
      <c r="L13" s="380"/>
      <c r="M13" s="380"/>
      <c r="N13" s="380"/>
      <c r="O13" s="380"/>
      <c r="P13" s="380"/>
      <c r="Q13" s="380"/>
      <c r="R13" s="380"/>
      <c r="S13" s="380"/>
      <c r="T13" s="380"/>
    </row>
    <row r="14" spans="1:20" s="197" customFormat="1" ht="15.75" customHeight="1" x14ac:dyDescent="0.25">
      <c r="A14" s="381"/>
      <c r="B14" s="381"/>
      <c r="C14" s="381"/>
      <c r="D14" s="381"/>
      <c r="E14" s="381"/>
      <c r="F14" s="381"/>
      <c r="G14" s="381"/>
      <c r="H14" s="381"/>
      <c r="I14" s="381"/>
      <c r="J14" s="381"/>
      <c r="K14" s="381"/>
      <c r="L14" s="381"/>
      <c r="M14" s="381"/>
      <c r="N14" s="381"/>
      <c r="O14" s="381"/>
      <c r="P14" s="381"/>
      <c r="Q14" s="381"/>
      <c r="R14" s="381"/>
      <c r="S14" s="381"/>
      <c r="T14" s="381"/>
    </row>
    <row r="15" spans="1:20" s="198" customFormat="1" ht="34.5" customHeight="1" x14ac:dyDescent="0.25">
      <c r="A15" s="365" t="str">
        <f>'2. паспорт  ТП'!A14</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5" s="365"/>
      <c r="C15" s="365"/>
      <c r="D15" s="365"/>
      <c r="E15" s="365"/>
      <c r="F15" s="365"/>
      <c r="G15" s="365"/>
      <c r="H15" s="365"/>
      <c r="I15" s="365"/>
      <c r="J15" s="365"/>
      <c r="K15" s="365"/>
      <c r="L15" s="365"/>
      <c r="M15" s="365"/>
      <c r="N15" s="365"/>
      <c r="O15" s="365"/>
      <c r="P15" s="365"/>
      <c r="Q15" s="365"/>
      <c r="R15" s="365"/>
      <c r="S15" s="365"/>
      <c r="T15" s="365"/>
    </row>
    <row r="16" spans="1:20" s="198" customFormat="1" ht="15" customHeight="1" x14ac:dyDescent="0.25">
      <c r="A16" s="382" t="s">
        <v>4</v>
      </c>
      <c r="B16" s="382"/>
      <c r="C16" s="382"/>
      <c r="D16" s="382"/>
      <c r="E16" s="382"/>
      <c r="F16" s="382"/>
      <c r="G16" s="382"/>
      <c r="H16" s="382"/>
      <c r="I16" s="382"/>
      <c r="J16" s="382"/>
      <c r="K16" s="382"/>
      <c r="L16" s="382"/>
      <c r="M16" s="382"/>
      <c r="N16" s="382"/>
      <c r="O16" s="382"/>
      <c r="P16" s="382"/>
      <c r="Q16" s="382"/>
      <c r="R16" s="382"/>
      <c r="S16" s="382"/>
      <c r="T16" s="382"/>
    </row>
    <row r="17" spans="1:113" s="198" customFormat="1" ht="15" customHeight="1" x14ac:dyDescent="0.25">
      <c r="A17" s="383"/>
      <c r="B17" s="383"/>
      <c r="C17" s="383"/>
      <c r="D17" s="383"/>
      <c r="E17" s="383"/>
      <c r="F17" s="383"/>
      <c r="G17" s="383"/>
      <c r="H17" s="383"/>
      <c r="I17" s="383"/>
      <c r="J17" s="383"/>
      <c r="K17" s="383"/>
      <c r="L17" s="383"/>
      <c r="M17" s="383"/>
      <c r="N17" s="383"/>
      <c r="O17" s="383"/>
      <c r="P17" s="383"/>
      <c r="Q17" s="383"/>
      <c r="R17" s="383"/>
      <c r="S17" s="383"/>
      <c r="T17" s="383"/>
    </row>
    <row r="18" spans="1:113" s="198" customFormat="1" ht="15" customHeight="1" x14ac:dyDescent="0.25">
      <c r="A18" s="357" t="s">
        <v>362</v>
      </c>
      <c r="B18" s="357"/>
      <c r="C18" s="357"/>
      <c r="D18" s="357"/>
      <c r="E18" s="357"/>
      <c r="F18" s="357"/>
      <c r="G18" s="357"/>
      <c r="H18" s="357"/>
      <c r="I18" s="357"/>
      <c r="J18" s="357"/>
      <c r="K18" s="357"/>
      <c r="L18" s="357"/>
      <c r="M18" s="357"/>
      <c r="N18" s="357"/>
      <c r="O18" s="357"/>
      <c r="P18" s="357"/>
      <c r="Q18" s="357"/>
      <c r="R18" s="357"/>
      <c r="S18" s="357"/>
      <c r="T18" s="357"/>
    </row>
    <row r="19" spans="1:113" ht="21" customHeight="1" x14ac:dyDescent="0.25">
      <c r="A19" s="384"/>
      <c r="B19" s="384"/>
      <c r="C19" s="384"/>
      <c r="D19" s="384"/>
      <c r="E19" s="384"/>
      <c r="F19" s="384"/>
      <c r="G19" s="384"/>
      <c r="H19" s="384"/>
      <c r="I19" s="384"/>
      <c r="J19" s="384"/>
      <c r="K19" s="384"/>
      <c r="L19" s="384"/>
      <c r="M19" s="384"/>
      <c r="N19" s="384"/>
      <c r="O19" s="384"/>
      <c r="P19" s="384"/>
      <c r="Q19" s="384"/>
      <c r="R19" s="384"/>
      <c r="S19" s="384"/>
      <c r="T19" s="384"/>
    </row>
    <row r="20" spans="1:113" ht="46.5" customHeight="1" x14ac:dyDescent="0.25">
      <c r="A20" s="385" t="s">
        <v>3</v>
      </c>
      <c r="B20" s="388" t="s">
        <v>194</v>
      </c>
      <c r="C20" s="389"/>
      <c r="D20" s="392" t="s">
        <v>116</v>
      </c>
      <c r="E20" s="388" t="s">
        <v>391</v>
      </c>
      <c r="F20" s="389"/>
      <c r="G20" s="388" t="s">
        <v>213</v>
      </c>
      <c r="H20" s="389"/>
      <c r="I20" s="388" t="s">
        <v>115</v>
      </c>
      <c r="J20" s="389"/>
      <c r="K20" s="392" t="s">
        <v>114</v>
      </c>
      <c r="L20" s="388" t="s">
        <v>113</v>
      </c>
      <c r="M20" s="389"/>
      <c r="N20" s="388" t="s">
        <v>387</v>
      </c>
      <c r="O20" s="389"/>
      <c r="P20" s="392" t="s">
        <v>112</v>
      </c>
      <c r="Q20" s="376" t="s">
        <v>111</v>
      </c>
      <c r="R20" s="377"/>
      <c r="S20" s="376" t="s">
        <v>110</v>
      </c>
      <c r="T20" s="378"/>
    </row>
    <row r="21" spans="1:113" ht="204.75" customHeight="1" x14ac:dyDescent="0.25">
      <c r="A21" s="386"/>
      <c r="B21" s="390"/>
      <c r="C21" s="391"/>
      <c r="D21" s="395"/>
      <c r="E21" s="390"/>
      <c r="F21" s="391"/>
      <c r="G21" s="390"/>
      <c r="H21" s="391"/>
      <c r="I21" s="390"/>
      <c r="J21" s="391"/>
      <c r="K21" s="393"/>
      <c r="L21" s="390"/>
      <c r="M21" s="391"/>
      <c r="N21" s="390"/>
      <c r="O21" s="391"/>
      <c r="P21" s="393"/>
      <c r="Q21" s="78" t="s">
        <v>109</v>
      </c>
      <c r="R21" s="78" t="s">
        <v>361</v>
      </c>
      <c r="S21" s="78" t="s">
        <v>108</v>
      </c>
      <c r="T21" s="78" t="s">
        <v>107</v>
      </c>
    </row>
    <row r="22" spans="1:113" ht="51.75" customHeight="1" x14ac:dyDescent="0.25">
      <c r="A22" s="387"/>
      <c r="B22" s="113" t="s">
        <v>105</v>
      </c>
      <c r="C22" s="113" t="s">
        <v>106</v>
      </c>
      <c r="D22" s="393"/>
      <c r="E22" s="113" t="s">
        <v>105</v>
      </c>
      <c r="F22" s="113" t="s">
        <v>106</v>
      </c>
      <c r="G22" s="113" t="s">
        <v>105</v>
      </c>
      <c r="H22" s="113" t="s">
        <v>106</v>
      </c>
      <c r="I22" s="113" t="s">
        <v>105</v>
      </c>
      <c r="J22" s="113" t="s">
        <v>106</v>
      </c>
      <c r="K22" s="113" t="s">
        <v>105</v>
      </c>
      <c r="L22" s="113" t="s">
        <v>105</v>
      </c>
      <c r="M22" s="113" t="s">
        <v>106</v>
      </c>
      <c r="N22" s="113" t="s">
        <v>105</v>
      </c>
      <c r="O22" s="113" t="s">
        <v>106</v>
      </c>
      <c r="P22" s="189" t="s">
        <v>105</v>
      </c>
      <c r="Q22" s="78" t="s">
        <v>105</v>
      </c>
      <c r="R22" s="78" t="s">
        <v>105</v>
      </c>
      <c r="S22" s="78" t="s">
        <v>105</v>
      </c>
      <c r="T22" s="78" t="s">
        <v>105</v>
      </c>
    </row>
    <row r="23" spans="1:113"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20</v>
      </c>
    </row>
    <row r="24" spans="1:113" ht="63" x14ac:dyDescent="0.25">
      <c r="A24" s="204">
        <v>1</v>
      </c>
      <c r="B24" s="396" t="s">
        <v>535</v>
      </c>
      <c r="C24" s="396" t="s">
        <v>535</v>
      </c>
      <c r="D24" s="199" t="s">
        <v>536</v>
      </c>
      <c r="E24" s="204" t="s">
        <v>274</v>
      </c>
      <c r="F24" s="199" t="s">
        <v>537</v>
      </c>
      <c r="G24" s="204" t="s">
        <v>274</v>
      </c>
      <c r="H24" s="204" t="s">
        <v>539</v>
      </c>
      <c r="I24" s="204" t="s">
        <v>274</v>
      </c>
      <c r="J24" s="204">
        <v>2019</v>
      </c>
      <c r="K24" s="204">
        <v>2019</v>
      </c>
      <c r="L24" s="204">
        <v>110</v>
      </c>
      <c r="M24" s="204">
        <v>110</v>
      </c>
      <c r="N24" s="204" t="s">
        <v>274</v>
      </c>
      <c r="O24" s="204" t="s">
        <v>274</v>
      </c>
      <c r="P24" s="199" t="s">
        <v>274</v>
      </c>
      <c r="Q24" s="199" t="s">
        <v>274</v>
      </c>
      <c r="R24" s="199" t="s">
        <v>274</v>
      </c>
      <c r="S24" s="169" t="s">
        <v>274</v>
      </c>
      <c r="T24" s="169" t="s">
        <v>274</v>
      </c>
    </row>
    <row r="25" spans="1:113" ht="63" x14ac:dyDescent="0.25">
      <c r="A25" s="199">
        <v>2</v>
      </c>
      <c r="B25" s="397"/>
      <c r="C25" s="397"/>
      <c r="D25" s="199" t="s">
        <v>536</v>
      </c>
      <c r="E25" s="199" t="s">
        <v>274</v>
      </c>
      <c r="F25" s="199" t="s">
        <v>537</v>
      </c>
      <c r="G25" s="199" t="s">
        <v>274</v>
      </c>
      <c r="H25" s="199" t="s">
        <v>538</v>
      </c>
      <c r="I25" s="199" t="s">
        <v>274</v>
      </c>
      <c r="J25" s="199">
        <v>2019</v>
      </c>
      <c r="K25" s="199">
        <v>2019</v>
      </c>
      <c r="L25" s="199">
        <v>110</v>
      </c>
      <c r="M25" s="199">
        <v>110</v>
      </c>
      <c r="N25" s="199" t="s">
        <v>274</v>
      </c>
      <c r="O25" s="199" t="s">
        <v>274</v>
      </c>
      <c r="P25" s="199" t="s">
        <v>274</v>
      </c>
      <c r="Q25" s="199" t="s">
        <v>274</v>
      </c>
      <c r="R25" s="199" t="s">
        <v>274</v>
      </c>
      <c r="S25" s="169" t="s">
        <v>274</v>
      </c>
      <c r="T25" s="169" t="s">
        <v>274</v>
      </c>
    </row>
    <row r="27" spans="1:113" s="200" customFormat="1" ht="12.75" x14ac:dyDescent="0.25">
      <c r="B27" s="201"/>
      <c r="C27" s="201"/>
      <c r="K27" s="201"/>
    </row>
    <row r="28" spans="1:113" s="200" customFormat="1" x14ac:dyDescent="0.25">
      <c r="B28" s="202" t="s">
        <v>104</v>
      </c>
      <c r="C28" s="202"/>
      <c r="D28" s="202"/>
      <c r="E28" s="202"/>
      <c r="F28" s="202"/>
      <c r="G28" s="202"/>
      <c r="H28" s="202"/>
      <c r="I28" s="202"/>
      <c r="J28" s="202"/>
      <c r="K28" s="202"/>
      <c r="L28" s="202"/>
      <c r="M28" s="202"/>
      <c r="N28" s="202"/>
      <c r="O28" s="202"/>
      <c r="P28" s="202"/>
      <c r="Q28" s="202"/>
      <c r="R28" s="202"/>
    </row>
    <row r="29" spans="1:113" x14ac:dyDescent="0.25">
      <c r="B29" s="394" t="s">
        <v>397</v>
      </c>
      <c r="C29" s="394"/>
      <c r="D29" s="394"/>
      <c r="E29" s="394"/>
      <c r="F29" s="394"/>
      <c r="G29" s="394"/>
      <c r="H29" s="394"/>
      <c r="I29" s="394"/>
      <c r="J29" s="394"/>
      <c r="K29" s="394"/>
      <c r="L29" s="394"/>
      <c r="M29" s="394"/>
      <c r="N29" s="394"/>
      <c r="O29" s="394"/>
      <c r="P29" s="394"/>
      <c r="Q29" s="394"/>
      <c r="R29" s="394"/>
    </row>
    <row r="30" spans="1:113" x14ac:dyDescent="0.25">
      <c r="B30" s="202"/>
      <c r="C30" s="202"/>
      <c r="D30" s="202"/>
      <c r="E30" s="202"/>
      <c r="F30" s="202"/>
      <c r="G30" s="202"/>
      <c r="H30" s="202"/>
      <c r="I30" s="202"/>
      <c r="J30" s="202"/>
      <c r="K30" s="202"/>
      <c r="L30" s="202"/>
      <c r="M30" s="202"/>
      <c r="N30" s="202"/>
      <c r="O30" s="202"/>
      <c r="P30" s="202"/>
      <c r="Q30" s="202"/>
      <c r="R30" s="202"/>
      <c r="S30" s="202"/>
      <c r="T30" s="202"/>
      <c r="U30" s="202"/>
      <c r="V30" s="202"/>
      <c r="AN30" s="202"/>
      <c r="AO30" s="202"/>
      <c r="AP30" s="202"/>
      <c r="AQ30" s="202"/>
      <c r="AR30" s="202"/>
      <c r="AS30" s="202"/>
      <c r="AT30" s="202"/>
      <c r="AU30" s="202"/>
      <c r="AV30" s="202"/>
      <c r="AW30" s="202"/>
      <c r="AX30" s="202"/>
      <c r="AY30" s="202"/>
      <c r="AZ30" s="202"/>
      <c r="BA30" s="202"/>
      <c r="BB30" s="202"/>
      <c r="BC30" s="202"/>
      <c r="BD30" s="202"/>
      <c r="BE30" s="202"/>
      <c r="BF30" s="202"/>
      <c r="BG30" s="202"/>
      <c r="BH30" s="202"/>
      <c r="BI30" s="202"/>
      <c r="BJ30" s="202"/>
      <c r="BK30" s="202"/>
      <c r="BL30" s="202"/>
      <c r="BM30" s="202"/>
      <c r="BN30" s="202"/>
      <c r="BO30" s="202"/>
      <c r="BP30" s="202"/>
      <c r="BQ30" s="202"/>
      <c r="BR30" s="202"/>
      <c r="BS30" s="202"/>
      <c r="BT30" s="202"/>
      <c r="BU30" s="202"/>
      <c r="BV30" s="202"/>
      <c r="BW30" s="202"/>
      <c r="BX30" s="202"/>
      <c r="BY30" s="202"/>
      <c r="BZ30" s="202"/>
      <c r="CA30" s="202"/>
      <c r="CB30" s="202"/>
      <c r="CC30" s="202"/>
      <c r="CD30" s="202"/>
      <c r="CE30" s="202"/>
      <c r="CF30" s="202"/>
      <c r="CG30" s="202"/>
      <c r="CH30" s="202"/>
      <c r="CI30" s="202"/>
      <c r="CJ30" s="202"/>
      <c r="CK30" s="202"/>
      <c r="CL30" s="202"/>
      <c r="CM30" s="202"/>
      <c r="CN30" s="202"/>
      <c r="CO30" s="202"/>
      <c r="CP30" s="202"/>
      <c r="CQ30" s="202"/>
      <c r="CR30" s="202"/>
      <c r="CS30" s="202"/>
      <c r="CT30" s="202"/>
      <c r="CU30" s="202"/>
      <c r="CV30" s="202"/>
      <c r="CW30" s="202"/>
      <c r="CX30" s="202"/>
      <c r="CY30" s="202"/>
      <c r="CZ30" s="202"/>
      <c r="DA30" s="202"/>
      <c r="DB30" s="202"/>
      <c r="DC30" s="202"/>
      <c r="DD30" s="202"/>
      <c r="DE30" s="202"/>
      <c r="DF30" s="202"/>
      <c r="DG30" s="202"/>
      <c r="DH30" s="202"/>
      <c r="DI30" s="202"/>
    </row>
    <row r="31" spans="1:113" x14ac:dyDescent="0.25">
      <c r="B31" s="285" t="s">
        <v>360</v>
      </c>
      <c r="C31" s="202"/>
      <c r="D31" s="202"/>
      <c r="E31" s="202"/>
      <c r="F31" s="203"/>
      <c r="G31" s="203"/>
      <c r="H31" s="202"/>
      <c r="I31" s="202"/>
      <c r="J31" s="202"/>
      <c r="K31" s="202"/>
      <c r="L31" s="202"/>
      <c r="M31" s="202"/>
      <c r="N31" s="202"/>
      <c r="O31" s="202"/>
      <c r="P31" s="202"/>
      <c r="Q31" s="202"/>
      <c r="R31" s="202"/>
      <c r="S31" s="202"/>
      <c r="T31" s="202"/>
      <c r="U31" s="202"/>
      <c r="V31" s="202"/>
      <c r="AN31" s="202"/>
      <c r="AO31" s="202"/>
      <c r="AP31" s="202"/>
      <c r="AQ31" s="202"/>
      <c r="AR31" s="202"/>
      <c r="AS31" s="202"/>
      <c r="AT31" s="202"/>
      <c r="AU31" s="202"/>
      <c r="AV31" s="202"/>
      <c r="AW31" s="202"/>
      <c r="AX31" s="202"/>
      <c r="AY31" s="202"/>
      <c r="AZ31" s="202"/>
      <c r="BA31" s="202"/>
      <c r="BB31" s="202"/>
      <c r="BC31" s="202"/>
      <c r="BD31" s="202"/>
      <c r="BE31" s="202"/>
      <c r="BF31" s="202"/>
      <c r="BG31" s="202"/>
      <c r="BH31" s="202"/>
      <c r="BI31" s="202"/>
      <c r="BJ31" s="202"/>
      <c r="BK31" s="202"/>
      <c r="BL31" s="202"/>
      <c r="BM31" s="202"/>
      <c r="BN31" s="202"/>
      <c r="BO31" s="202"/>
      <c r="BP31" s="202"/>
      <c r="BQ31" s="202"/>
      <c r="BR31" s="202"/>
      <c r="BS31" s="202"/>
      <c r="BT31" s="202"/>
      <c r="BU31" s="202"/>
      <c r="BV31" s="202"/>
      <c r="BW31" s="202"/>
      <c r="BX31" s="202"/>
      <c r="BY31" s="202"/>
      <c r="BZ31" s="202"/>
      <c r="CA31" s="202"/>
      <c r="CB31" s="202"/>
      <c r="CC31" s="202"/>
      <c r="CD31" s="202"/>
      <c r="CE31" s="202"/>
      <c r="CF31" s="202"/>
      <c r="CG31" s="202"/>
      <c r="CH31" s="202"/>
      <c r="CI31" s="202"/>
      <c r="CJ31" s="202"/>
      <c r="CK31" s="202"/>
      <c r="CL31" s="202"/>
      <c r="CM31" s="202"/>
      <c r="CN31" s="202"/>
      <c r="CO31" s="202"/>
      <c r="CP31" s="202"/>
      <c r="CQ31" s="202"/>
      <c r="CR31" s="202"/>
      <c r="CS31" s="202"/>
      <c r="CT31" s="202"/>
      <c r="CU31" s="202"/>
      <c r="CV31" s="202"/>
      <c r="CW31" s="202"/>
      <c r="CX31" s="202"/>
      <c r="CY31" s="202"/>
      <c r="CZ31" s="202"/>
      <c r="DA31" s="202"/>
      <c r="DB31" s="202"/>
      <c r="DC31" s="202"/>
      <c r="DD31" s="202"/>
      <c r="DE31" s="202"/>
      <c r="DF31" s="202"/>
      <c r="DG31" s="202"/>
      <c r="DH31" s="202"/>
      <c r="DI31" s="202"/>
    </row>
    <row r="32" spans="1:113" x14ac:dyDescent="0.25">
      <c r="B32" s="285" t="s">
        <v>103</v>
      </c>
      <c r="C32" s="202"/>
      <c r="D32" s="202"/>
      <c r="E32" s="202"/>
      <c r="F32" s="203"/>
      <c r="G32" s="203"/>
      <c r="H32" s="202"/>
      <c r="I32" s="202"/>
      <c r="J32" s="202"/>
      <c r="K32" s="202"/>
      <c r="L32" s="202"/>
      <c r="M32" s="202"/>
      <c r="N32" s="202"/>
      <c r="O32" s="202"/>
      <c r="P32" s="202"/>
      <c r="Q32" s="202"/>
      <c r="R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c r="CQ32" s="202"/>
      <c r="CR32" s="202"/>
      <c r="CS32" s="202"/>
      <c r="CT32" s="202"/>
      <c r="CU32" s="202"/>
      <c r="CV32" s="202"/>
      <c r="CW32" s="202"/>
      <c r="CX32" s="202"/>
      <c r="CY32" s="202"/>
      <c r="CZ32" s="202"/>
      <c r="DA32" s="202"/>
      <c r="DB32" s="202"/>
      <c r="DC32" s="202"/>
      <c r="DD32" s="202"/>
      <c r="DE32" s="202"/>
      <c r="DF32" s="202"/>
      <c r="DG32" s="202"/>
      <c r="DH32" s="202"/>
      <c r="DI32" s="202"/>
    </row>
    <row r="33" spans="2:113" s="203" customFormat="1" x14ac:dyDescent="0.25">
      <c r="B33" s="285" t="s">
        <v>102</v>
      </c>
      <c r="C33" s="202"/>
      <c r="D33" s="202"/>
      <c r="E33" s="202"/>
      <c r="H33" s="202"/>
      <c r="I33" s="202"/>
      <c r="J33" s="202"/>
      <c r="K33" s="202"/>
      <c r="L33" s="202"/>
      <c r="M33" s="202"/>
      <c r="N33" s="202"/>
      <c r="O33" s="202"/>
      <c r="P33" s="202"/>
      <c r="Q33" s="202"/>
      <c r="R33" s="202"/>
      <c r="AN33" s="202"/>
      <c r="AO33" s="202"/>
      <c r="AP33" s="202"/>
      <c r="AQ33" s="202"/>
      <c r="AR33" s="202"/>
      <c r="AS33" s="202"/>
      <c r="AT33" s="202"/>
      <c r="AU33" s="202"/>
      <c r="AV33" s="202"/>
      <c r="AW33" s="202"/>
      <c r="AX33" s="202"/>
      <c r="AY33" s="202"/>
      <c r="AZ33" s="202"/>
      <c r="BA33" s="202"/>
      <c r="BB33" s="202"/>
      <c r="BC33" s="202"/>
      <c r="BD33" s="202"/>
      <c r="BE33" s="202"/>
      <c r="BF33" s="202"/>
      <c r="BG33" s="202"/>
      <c r="BH33" s="202"/>
      <c r="BI33" s="202"/>
      <c r="BJ33" s="202"/>
      <c r="BK33" s="202"/>
      <c r="BL33" s="202"/>
      <c r="BM33" s="202"/>
      <c r="BN33" s="202"/>
      <c r="BO33" s="202"/>
      <c r="BP33" s="202"/>
      <c r="BQ33" s="202"/>
      <c r="BR33" s="202"/>
      <c r="BS33" s="202"/>
      <c r="BT33" s="202"/>
      <c r="BU33" s="202"/>
      <c r="BV33" s="202"/>
      <c r="BW33" s="202"/>
      <c r="BX33" s="202"/>
      <c r="BY33" s="202"/>
      <c r="BZ33" s="202"/>
      <c r="CA33" s="202"/>
      <c r="CB33" s="202"/>
      <c r="CC33" s="202"/>
      <c r="CD33" s="202"/>
      <c r="CE33" s="202"/>
      <c r="CF33" s="202"/>
      <c r="CG33" s="202"/>
      <c r="CH33" s="202"/>
      <c r="CI33" s="202"/>
      <c r="CJ33" s="202"/>
      <c r="CK33" s="202"/>
      <c r="CL33" s="202"/>
      <c r="CM33" s="202"/>
      <c r="CN33" s="202"/>
      <c r="CO33" s="202"/>
      <c r="CP33" s="202"/>
      <c r="CQ33" s="202"/>
      <c r="CR33" s="202"/>
      <c r="CS33" s="202"/>
      <c r="CT33" s="202"/>
      <c r="CU33" s="202"/>
      <c r="CV33" s="202"/>
      <c r="CW33" s="202"/>
      <c r="CX33" s="202"/>
      <c r="CY33" s="202"/>
      <c r="CZ33" s="202"/>
      <c r="DA33" s="202"/>
      <c r="DB33" s="202"/>
      <c r="DC33" s="202"/>
      <c r="DD33" s="202"/>
      <c r="DE33" s="202"/>
      <c r="DF33" s="202"/>
      <c r="DG33" s="202"/>
      <c r="DH33" s="202"/>
      <c r="DI33" s="202"/>
    </row>
    <row r="34" spans="2:113" s="203" customFormat="1" x14ac:dyDescent="0.25">
      <c r="B34" s="285" t="s">
        <v>101</v>
      </c>
      <c r="C34" s="202"/>
      <c r="D34" s="202"/>
      <c r="E34" s="202"/>
      <c r="H34" s="202"/>
      <c r="I34" s="202"/>
      <c r="J34" s="202"/>
      <c r="K34" s="202"/>
      <c r="L34" s="202"/>
      <c r="M34" s="202"/>
      <c r="N34" s="202"/>
      <c r="O34" s="202"/>
      <c r="P34" s="202"/>
      <c r="Q34" s="202"/>
      <c r="R34" s="202"/>
      <c r="S34" s="202"/>
      <c r="T34" s="202"/>
      <c r="U34" s="202"/>
      <c r="V34" s="202"/>
      <c r="AN34" s="202"/>
      <c r="AO34" s="202"/>
      <c r="AP34" s="202"/>
      <c r="AQ34" s="202"/>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2"/>
      <c r="BQ34" s="202"/>
      <c r="BR34" s="202"/>
      <c r="BS34" s="202"/>
      <c r="BT34" s="202"/>
      <c r="BU34" s="202"/>
      <c r="BV34" s="202"/>
      <c r="BW34" s="202"/>
      <c r="BX34" s="202"/>
      <c r="BY34" s="202"/>
      <c r="BZ34" s="202"/>
      <c r="CA34" s="202"/>
      <c r="CB34" s="202"/>
      <c r="CC34" s="202"/>
      <c r="CD34" s="202"/>
      <c r="CE34" s="202"/>
      <c r="CF34" s="202"/>
      <c r="CG34" s="202"/>
      <c r="CH34" s="202"/>
      <c r="CI34" s="202"/>
      <c r="CJ34" s="202"/>
      <c r="CK34" s="202"/>
      <c r="CL34" s="202"/>
      <c r="CM34" s="202"/>
      <c r="CN34" s="202"/>
      <c r="CO34" s="202"/>
      <c r="CP34" s="202"/>
      <c r="CQ34" s="202"/>
      <c r="CR34" s="202"/>
      <c r="CS34" s="202"/>
      <c r="CT34" s="202"/>
      <c r="CU34" s="202"/>
      <c r="CV34" s="202"/>
      <c r="CW34" s="202"/>
      <c r="CX34" s="202"/>
      <c r="CY34" s="202"/>
      <c r="CZ34" s="202"/>
      <c r="DA34" s="202"/>
      <c r="DB34" s="202"/>
      <c r="DC34" s="202"/>
      <c r="DD34" s="202"/>
      <c r="DE34" s="202"/>
      <c r="DF34" s="202"/>
      <c r="DG34" s="202"/>
      <c r="DH34" s="202"/>
      <c r="DI34" s="202"/>
    </row>
    <row r="35" spans="2:113" s="203" customFormat="1" x14ac:dyDescent="0.25">
      <c r="B35" s="285" t="s">
        <v>100</v>
      </c>
      <c r="C35" s="202"/>
      <c r="D35" s="202"/>
      <c r="E35" s="202"/>
      <c r="H35" s="202"/>
      <c r="I35" s="202"/>
      <c r="J35" s="202"/>
      <c r="K35" s="202"/>
      <c r="L35" s="202"/>
      <c r="M35" s="202"/>
      <c r="N35" s="202"/>
      <c r="O35" s="202"/>
      <c r="P35" s="202"/>
      <c r="Q35" s="202"/>
      <c r="R35" s="202"/>
      <c r="S35" s="202"/>
      <c r="T35" s="202"/>
      <c r="U35" s="202"/>
      <c r="V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2"/>
      <c r="BR35" s="202"/>
      <c r="BS35" s="202"/>
      <c r="BT35" s="202"/>
      <c r="BU35" s="202"/>
      <c r="BV35" s="202"/>
      <c r="BW35" s="202"/>
      <c r="BX35" s="202"/>
      <c r="BY35" s="202"/>
      <c r="BZ35" s="202"/>
      <c r="CA35" s="202"/>
      <c r="CB35" s="202"/>
      <c r="CC35" s="202"/>
      <c r="CD35" s="202"/>
      <c r="CE35" s="202"/>
      <c r="CF35" s="202"/>
      <c r="CG35" s="202"/>
      <c r="CH35" s="202"/>
      <c r="CI35" s="202"/>
      <c r="CJ35" s="202"/>
      <c r="CK35" s="202"/>
      <c r="CL35" s="202"/>
      <c r="CM35" s="202"/>
      <c r="CN35" s="202"/>
      <c r="CO35" s="202"/>
      <c r="CP35" s="202"/>
      <c r="CQ35" s="202"/>
      <c r="CR35" s="202"/>
      <c r="CS35" s="202"/>
      <c r="CT35" s="202"/>
      <c r="CU35" s="202"/>
      <c r="CV35" s="202"/>
      <c r="CW35" s="202"/>
      <c r="CX35" s="202"/>
      <c r="CY35" s="202"/>
      <c r="CZ35" s="202"/>
      <c r="DA35" s="202"/>
      <c r="DB35" s="202"/>
      <c r="DC35" s="202"/>
      <c r="DD35" s="202"/>
      <c r="DE35" s="202"/>
      <c r="DF35" s="202"/>
      <c r="DG35" s="202"/>
      <c r="DH35" s="202"/>
      <c r="DI35" s="202"/>
    </row>
    <row r="36" spans="2:113" s="203" customFormat="1" x14ac:dyDescent="0.25">
      <c r="B36" s="285" t="s">
        <v>99</v>
      </c>
      <c r="C36" s="202"/>
      <c r="D36" s="202"/>
      <c r="E36" s="202"/>
      <c r="H36" s="202"/>
      <c r="I36" s="202"/>
      <c r="J36" s="202"/>
      <c r="K36" s="202"/>
      <c r="L36" s="202"/>
      <c r="M36" s="202"/>
      <c r="N36" s="202"/>
      <c r="O36" s="202"/>
      <c r="P36" s="202"/>
      <c r="Q36" s="202"/>
      <c r="R36" s="202"/>
      <c r="S36" s="202"/>
      <c r="T36" s="202"/>
      <c r="U36" s="202"/>
      <c r="V36" s="202"/>
      <c r="AN36" s="202"/>
      <c r="AO36" s="202"/>
      <c r="AP36" s="202"/>
      <c r="AQ36" s="202"/>
      <c r="AR36" s="202"/>
      <c r="AS36" s="202"/>
      <c r="AT36" s="202"/>
      <c r="AU36" s="202"/>
      <c r="AV36" s="202"/>
      <c r="AW36" s="202"/>
      <c r="AX36" s="202"/>
      <c r="AY36" s="202"/>
      <c r="AZ36" s="202"/>
      <c r="BA36" s="202"/>
      <c r="BB36" s="202"/>
      <c r="BC36" s="202"/>
      <c r="BD36" s="202"/>
      <c r="BE36" s="202"/>
      <c r="BF36" s="202"/>
      <c r="BG36" s="202"/>
      <c r="BH36" s="202"/>
      <c r="BI36" s="202"/>
      <c r="BJ36" s="202"/>
      <c r="BK36" s="202"/>
      <c r="BL36" s="202"/>
      <c r="BM36" s="202"/>
      <c r="BN36" s="202"/>
      <c r="BO36" s="202"/>
      <c r="BP36" s="202"/>
      <c r="BQ36" s="202"/>
      <c r="BR36" s="202"/>
      <c r="BS36" s="202"/>
      <c r="BT36" s="202"/>
      <c r="BU36" s="202"/>
      <c r="BV36" s="202"/>
      <c r="BW36" s="202"/>
      <c r="BX36" s="202"/>
      <c r="BY36" s="202"/>
      <c r="BZ36" s="202"/>
      <c r="CA36" s="202"/>
      <c r="CB36" s="202"/>
      <c r="CC36" s="202"/>
      <c r="CD36" s="202"/>
      <c r="CE36" s="202"/>
      <c r="CF36" s="202"/>
      <c r="CG36" s="202"/>
      <c r="CH36" s="202"/>
      <c r="CI36" s="202"/>
      <c r="CJ36" s="202"/>
      <c r="CK36" s="202"/>
      <c r="CL36" s="202"/>
      <c r="CM36" s="202"/>
      <c r="CN36" s="202"/>
      <c r="CO36" s="202"/>
      <c r="CP36" s="202"/>
      <c r="CQ36" s="202"/>
      <c r="CR36" s="202"/>
      <c r="CS36" s="202"/>
      <c r="CT36" s="202"/>
      <c r="CU36" s="202"/>
      <c r="CV36" s="202"/>
      <c r="CW36" s="202"/>
      <c r="CX36" s="202"/>
      <c r="CY36" s="202"/>
      <c r="CZ36" s="202"/>
      <c r="DA36" s="202"/>
      <c r="DB36" s="202"/>
      <c r="DC36" s="202"/>
      <c r="DD36" s="202"/>
      <c r="DE36" s="202"/>
      <c r="DF36" s="202"/>
      <c r="DG36" s="202"/>
      <c r="DH36" s="202"/>
      <c r="DI36" s="202"/>
    </row>
    <row r="37" spans="2:113" s="203" customFormat="1" x14ac:dyDescent="0.25">
      <c r="B37" s="285" t="s">
        <v>98</v>
      </c>
      <c r="C37" s="202"/>
      <c r="D37" s="202"/>
      <c r="E37" s="202"/>
      <c r="H37" s="202"/>
      <c r="I37" s="202"/>
      <c r="J37" s="202"/>
      <c r="K37" s="202"/>
      <c r="L37" s="202"/>
      <c r="M37" s="202"/>
      <c r="N37" s="202"/>
      <c r="O37" s="202"/>
      <c r="P37" s="202"/>
      <c r="Q37" s="202"/>
      <c r="R37" s="202"/>
      <c r="S37" s="202"/>
      <c r="T37" s="202"/>
      <c r="U37" s="202"/>
      <c r="V37" s="202"/>
      <c r="AN37" s="202"/>
      <c r="AO37" s="202"/>
      <c r="AP37" s="202"/>
      <c r="AQ37" s="202"/>
      <c r="AR37" s="202"/>
      <c r="AS37" s="202"/>
      <c r="AT37" s="202"/>
      <c r="AU37" s="202"/>
      <c r="AV37" s="202"/>
      <c r="AW37" s="202"/>
      <c r="AX37" s="202"/>
      <c r="AY37" s="202"/>
      <c r="AZ37" s="202"/>
      <c r="BA37" s="202"/>
      <c r="BB37" s="202"/>
      <c r="BC37" s="202"/>
      <c r="BD37" s="202"/>
      <c r="BE37" s="202"/>
      <c r="BF37" s="202"/>
      <c r="BG37" s="202"/>
      <c r="BH37" s="202"/>
      <c r="BI37" s="202"/>
      <c r="BJ37" s="202"/>
      <c r="BK37" s="202"/>
      <c r="BL37" s="202"/>
      <c r="BM37" s="202"/>
      <c r="BN37" s="202"/>
      <c r="BO37" s="202"/>
      <c r="BP37" s="202"/>
      <c r="BQ37" s="202"/>
      <c r="BR37" s="202"/>
      <c r="BS37" s="202"/>
      <c r="BT37" s="202"/>
      <c r="BU37" s="202"/>
      <c r="BV37" s="202"/>
      <c r="BW37" s="202"/>
      <c r="BX37" s="202"/>
      <c r="BY37" s="202"/>
      <c r="BZ37" s="202"/>
      <c r="CA37" s="202"/>
      <c r="CB37" s="202"/>
      <c r="CC37" s="202"/>
      <c r="CD37" s="202"/>
      <c r="CE37" s="202"/>
      <c r="CF37" s="202"/>
      <c r="CG37" s="202"/>
      <c r="CH37" s="202"/>
      <c r="CI37" s="202"/>
      <c r="CJ37" s="202"/>
      <c r="CK37" s="202"/>
      <c r="CL37" s="202"/>
      <c r="CM37" s="202"/>
      <c r="CN37" s="202"/>
      <c r="CO37" s="202"/>
      <c r="CP37" s="202"/>
      <c r="CQ37" s="202"/>
      <c r="CR37" s="202"/>
      <c r="CS37" s="202"/>
      <c r="CT37" s="202"/>
      <c r="CU37" s="202"/>
      <c r="CV37" s="202"/>
      <c r="CW37" s="202"/>
      <c r="CX37" s="202"/>
      <c r="CY37" s="202"/>
      <c r="CZ37" s="202"/>
      <c r="DA37" s="202"/>
      <c r="DB37" s="202"/>
      <c r="DC37" s="202"/>
      <c r="DD37" s="202"/>
      <c r="DE37" s="202"/>
      <c r="DF37" s="202"/>
      <c r="DG37" s="202"/>
      <c r="DH37" s="202"/>
      <c r="DI37" s="202"/>
    </row>
    <row r="38" spans="2:113" s="203" customFormat="1" x14ac:dyDescent="0.25">
      <c r="B38" s="285" t="s">
        <v>97</v>
      </c>
      <c r="C38" s="202"/>
      <c r="D38" s="202"/>
      <c r="E38" s="202"/>
      <c r="H38" s="202"/>
      <c r="I38" s="202"/>
      <c r="J38" s="202"/>
      <c r="K38" s="202"/>
      <c r="L38" s="202"/>
      <c r="M38" s="202"/>
      <c r="N38" s="202"/>
      <c r="O38" s="202"/>
      <c r="P38" s="202"/>
      <c r="Q38" s="202"/>
      <c r="R38" s="202"/>
      <c r="S38" s="202"/>
      <c r="T38" s="202"/>
      <c r="U38" s="202"/>
      <c r="V38" s="202"/>
      <c r="AN38" s="202"/>
      <c r="AO38" s="202"/>
      <c r="AP38" s="202"/>
      <c r="AQ38" s="202"/>
      <c r="AR38" s="202"/>
      <c r="AS38" s="202"/>
      <c r="AT38" s="202"/>
      <c r="AU38" s="202"/>
      <c r="AV38" s="202"/>
      <c r="AW38" s="202"/>
      <c r="AX38" s="202"/>
      <c r="AY38" s="202"/>
      <c r="AZ38" s="202"/>
      <c r="BA38" s="202"/>
      <c r="BB38" s="202"/>
      <c r="BC38" s="202"/>
      <c r="BD38" s="202"/>
      <c r="BE38" s="202"/>
      <c r="BF38" s="202"/>
      <c r="BG38" s="202"/>
      <c r="BH38" s="202"/>
      <c r="BI38" s="202"/>
      <c r="BJ38" s="202"/>
      <c r="BK38" s="202"/>
      <c r="BL38" s="202"/>
      <c r="BM38" s="202"/>
      <c r="BN38" s="202"/>
      <c r="BO38" s="202"/>
      <c r="BP38" s="202"/>
      <c r="BQ38" s="202"/>
      <c r="BR38" s="202"/>
      <c r="BS38" s="202"/>
      <c r="BT38" s="202"/>
      <c r="BU38" s="202"/>
      <c r="BV38" s="202"/>
      <c r="BW38" s="202"/>
      <c r="BX38" s="202"/>
      <c r="BY38" s="202"/>
      <c r="BZ38" s="202"/>
      <c r="CA38" s="202"/>
      <c r="CB38" s="202"/>
      <c r="CC38" s="202"/>
      <c r="CD38" s="202"/>
      <c r="CE38" s="202"/>
      <c r="CF38" s="202"/>
      <c r="CG38" s="202"/>
      <c r="CH38" s="202"/>
      <c r="CI38" s="202"/>
      <c r="CJ38" s="202"/>
      <c r="CK38" s="202"/>
      <c r="CL38" s="202"/>
      <c r="CM38" s="202"/>
      <c r="CN38" s="202"/>
      <c r="CO38" s="202"/>
      <c r="CP38" s="202"/>
      <c r="CQ38" s="202"/>
      <c r="CR38" s="202"/>
      <c r="CS38" s="202"/>
      <c r="CT38" s="202"/>
      <c r="CU38" s="202"/>
      <c r="CV38" s="202"/>
      <c r="CW38" s="202"/>
      <c r="CX38" s="202"/>
      <c r="CY38" s="202"/>
      <c r="CZ38" s="202"/>
      <c r="DA38" s="202"/>
      <c r="DB38" s="202"/>
      <c r="DC38" s="202"/>
      <c r="DD38" s="202"/>
      <c r="DE38" s="202"/>
      <c r="DF38" s="202"/>
      <c r="DG38" s="202"/>
      <c r="DH38" s="202"/>
      <c r="DI38" s="202"/>
    </row>
    <row r="39" spans="2:113" s="203" customFormat="1" x14ac:dyDescent="0.25">
      <c r="B39" s="285" t="s">
        <v>96</v>
      </c>
      <c r="C39" s="202"/>
      <c r="D39" s="202"/>
      <c r="E39" s="202"/>
      <c r="H39" s="202"/>
      <c r="I39" s="202"/>
      <c r="J39" s="202"/>
      <c r="K39" s="202"/>
      <c r="L39" s="202"/>
      <c r="M39" s="202"/>
      <c r="N39" s="202"/>
      <c r="O39" s="202"/>
      <c r="P39" s="202"/>
      <c r="Q39" s="202"/>
      <c r="R39" s="202"/>
      <c r="S39" s="202"/>
      <c r="T39" s="202"/>
      <c r="U39" s="202"/>
      <c r="V39" s="202"/>
      <c r="AN39" s="202"/>
      <c r="AO39" s="202"/>
      <c r="AP39" s="202"/>
      <c r="AQ39" s="202"/>
      <c r="AR39" s="202"/>
      <c r="AS39" s="202"/>
      <c r="AT39" s="202"/>
      <c r="AU39" s="202"/>
      <c r="AV39" s="202"/>
      <c r="AW39" s="202"/>
      <c r="AX39" s="202"/>
      <c r="AY39" s="202"/>
      <c r="AZ39" s="202"/>
      <c r="BA39" s="202"/>
      <c r="BB39" s="202"/>
      <c r="BC39" s="202"/>
      <c r="BD39" s="202"/>
      <c r="BE39" s="202"/>
      <c r="BF39" s="202"/>
      <c r="BG39" s="202"/>
      <c r="BH39" s="202"/>
      <c r="BI39" s="202"/>
      <c r="BJ39" s="202"/>
      <c r="BK39" s="202"/>
      <c r="BL39" s="202"/>
      <c r="BM39" s="202"/>
      <c r="BN39" s="202"/>
      <c r="BO39" s="202"/>
      <c r="BP39" s="202"/>
      <c r="BQ39" s="202"/>
      <c r="BR39" s="202"/>
      <c r="BS39" s="202"/>
      <c r="BT39" s="202"/>
      <c r="BU39" s="202"/>
      <c r="BV39" s="202"/>
      <c r="BW39" s="202"/>
      <c r="BX39" s="202"/>
      <c r="BY39" s="202"/>
      <c r="BZ39" s="202"/>
      <c r="CA39" s="202"/>
      <c r="CB39" s="202"/>
      <c r="CC39" s="202"/>
      <c r="CD39" s="202"/>
      <c r="CE39" s="202"/>
      <c r="CF39" s="202"/>
      <c r="CG39" s="202"/>
      <c r="CH39" s="202"/>
      <c r="CI39" s="202"/>
      <c r="CJ39" s="202"/>
      <c r="CK39" s="202"/>
      <c r="CL39" s="202"/>
      <c r="CM39" s="202"/>
      <c r="CN39" s="202"/>
      <c r="CO39" s="202"/>
      <c r="CP39" s="202"/>
      <c r="CQ39" s="202"/>
      <c r="CR39" s="202"/>
      <c r="CS39" s="202"/>
      <c r="CT39" s="202"/>
      <c r="CU39" s="202"/>
      <c r="CV39" s="202"/>
      <c r="CW39" s="202"/>
      <c r="CX39" s="202"/>
      <c r="CY39" s="202"/>
      <c r="CZ39" s="202"/>
      <c r="DA39" s="202"/>
      <c r="DB39" s="202"/>
      <c r="DC39" s="202"/>
      <c r="DD39" s="202"/>
      <c r="DE39" s="202"/>
      <c r="DF39" s="202"/>
      <c r="DG39" s="202"/>
      <c r="DH39" s="202"/>
      <c r="DI39" s="202"/>
    </row>
    <row r="40" spans="2:113" s="203" customFormat="1" x14ac:dyDescent="0.25">
      <c r="B40" s="285" t="s">
        <v>95</v>
      </c>
      <c r="C40" s="202"/>
      <c r="D40" s="202"/>
      <c r="E40" s="202"/>
      <c r="H40" s="202"/>
      <c r="I40" s="202"/>
      <c r="J40" s="202"/>
      <c r="K40" s="202"/>
      <c r="L40" s="202"/>
      <c r="M40" s="202"/>
      <c r="N40" s="202"/>
      <c r="O40" s="202"/>
      <c r="P40" s="202"/>
      <c r="Q40" s="202"/>
      <c r="R40" s="202"/>
      <c r="S40" s="202"/>
      <c r="T40" s="202"/>
      <c r="U40" s="202"/>
      <c r="V40" s="202"/>
      <c r="AN40" s="202"/>
      <c r="AO40" s="202"/>
      <c r="AP40" s="202"/>
      <c r="AQ40" s="202"/>
      <c r="AR40" s="202"/>
      <c r="AS40" s="202"/>
      <c r="AT40" s="202"/>
      <c r="AU40" s="202"/>
      <c r="AV40" s="202"/>
      <c r="AW40" s="202"/>
      <c r="AX40" s="202"/>
      <c r="AY40" s="202"/>
      <c r="AZ40" s="202"/>
      <c r="BA40" s="202"/>
      <c r="BB40" s="202"/>
      <c r="BC40" s="202"/>
      <c r="BD40" s="202"/>
      <c r="BE40" s="202"/>
      <c r="BF40" s="202"/>
      <c r="BG40" s="202"/>
      <c r="BH40" s="202"/>
      <c r="BI40" s="202"/>
      <c r="BJ40" s="202"/>
      <c r="BK40" s="202"/>
      <c r="BL40" s="202"/>
      <c r="BM40" s="202"/>
      <c r="BN40" s="202"/>
      <c r="BO40" s="202"/>
      <c r="BP40" s="202"/>
      <c r="BQ40" s="202"/>
      <c r="BR40" s="202"/>
      <c r="BS40" s="202"/>
      <c r="BT40" s="202"/>
      <c r="BU40" s="202"/>
      <c r="BV40" s="202"/>
      <c r="BW40" s="202"/>
      <c r="BX40" s="202"/>
      <c r="BY40" s="202"/>
      <c r="BZ40" s="202"/>
      <c r="CA40" s="202"/>
      <c r="CB40" s="202"/>
      <c r="CC40" s="202"/>
      <c r="CD40" s="202"/>
      <c r="CE40" s="202"/>
      <c r="CF40" s="202"/>
      <c r="CG40" s="202"/>
      <c r="CH40" s="202"/>
      <c r="CI40" s="202"/>
      <c r="CJ40" s="202"/>
      <c r="CK40" s="202"/>
      <c r="CL40" s="202"/>
      <c r="CM40" s="202"/>
      <c r="CN40" s="202"/>
      <c r="CO40" s="202"/>
      <c r="CP40" s="202"/>
      <c r="CQ40" s="202"/>
      <c r="CR40" s="202"/>
      <c r="CS40" s="202"/>
      <c r="CT40" s="202"/>
      <c r="CU40" s="202"/>
      <c r="CV40" s="202"/>
      <c r="CW40" s="202"/>
      <c r="CX40" s="202"/>
      <c r="CY40" s="202"/>
      <c r="CZ40" s="202"/>
      <c r="DA40" s="202"/>
      <c r="DB40" s="202"/>
      <c r="DC40" s="202"/>
      <c r="DD40" s="202"/>
      <c r="DE40" s="202"/>
      <c r="DF40" s="202"/>
      <c r="DG40" s="202"/>
      <c r="DH40" s="202"/>
      <c r="DI40" s="202"/>
    </row>
    <row r="41" spans="2:113" s="203" customFormat="1" x14ac:dyDescent="0.25">
      <c r="Q41" s="202"/>
      <c r="R41" s="202"/>
      <c r="S41" s="202"/>
      <c r="T41" s="202"/>
      <c r="U41" s="202"/>
      <c r="V41" s="202"/>
      <c r="AN41" s="202"/>
      <c r="AO41" s="202"/>
      <c r="AP41" s="202"/>
      <c r="AQ41" s="202"/>
      <c r="AR41" s="202"/>
      <c r="AS41" s="202"/>
      <c r="AT41" s="202"/>
      <c r="AU41" s="202"/>
      <c r="AV41" s="202"/>
      <c r="AW41" s="202"/>
      <c r="AX41" s="202"/>
      <c r="AY41" s="202"/>
      <c r="AZ41" s="202"/>
      <c r="BA41" s="202"/>
      <c r="BB41" s="202"/>
      <c r="BC41" s="202"/>
      <c r="BD41" s="202"/>
      <c r="BE41" s="202"/>
      <c r="BF41" s="202"/>
      <c r="BG41" s="202"/>
      <c r="BH41" s="202"/>
      <c r="BI41" s="202"/>
      <c r="BJ41" s="202"/>
      <c r="BK41" s="202"/>
      <c r="BL41" s="202"/>
      <c r="BM41" s="202"/>
      <c r="BN41" s="202"/>
      <c r="BO41" s="202"/>
      <c r="BP41" s="202"/>
      <c r="BQ41" s="202"/>
      <c r="BR41" s="202"/>
      <c r="BS41" s="202"/>
      <c r="BT41" s="202"/>
      <c r="BU41" s="202"/>
      <c r="BV41" s="202"/>
      <c r="BW41" s="202"/>
      <c r="BX41" s="202"/>
      <c r="BY41" s="202"/>
      <c r="BZ41" s="202"/>
      <c r="CA41" s="202"/>
      <c r="CB41" s="202"/>
      <c r="CC41" s="202"/>
      <c r="CD41" s="202"/>
      <c r="CE41" s="202"/>
      <c r="CF41" s="202"/>
      <c r="CG41" s="202"/>
      <c r="CH41" s="202"/>
      <c r="CI41" s="202"/>
      <c r="CJ41" s="202"/>
      <c r="CK41" s="202"/>
      <c r="CL41" s="202"/>
      <c r="CM41" s="202"/>
      <c r="CN41" s="202"/>
      <c r="CO41" s="202"/>
      <c r="CP41" s="202"/>
      <c r="CQ41" s="202"/>
      <c r="CR41" s="202"/>
      <c r="CS41" s="202"/>
      <c r="CT41" s="202"/>
      <c r="CU41" s="202"/>
      <c r="CV41" s="202"/>
      <c r="CW41" s="202"/>
      <c r="CX41" s="202"/>
      <c r="CY41" s="202"/>
      <c r="CZ41" s="202"/>
      <c r="DA41" s="202"/>
      <c r="DB41" s="202"/>
      <c r="DC41" s="202"/>
      <c r="DD41" s="202"/>
      <c r="DE41" s="202"/>
      <c r="DF41" s="202"/>
      <c r="DG41" s="202"/>
      <c r="DH41" s="202"/>
      <c r="DI41" s="202"/>
    </row>
    <row r="42" spans="2:113" s="203" customFormat="1" x14ac:dyDescent="0.25">
      <c r="Q42" s="202"/>
      <c r="R42" s="202"/>
      <c r="S42" s="202"/>
      <c r="T42" s="202"/>
      <c r="U42" s="202"/>
      <c r="V42" s="202"/>
      <c r="W42" s="202"/>
      <c r="X42" s="202"/>
      <c r="Y42" s="202"/>
      <c r="Z42" s="202"/>
      <c r="AA42" s="202"/>
      <c r="AB42" s="202"/>
      <c r="AC42" s="202"/>
      <c r="AD42" s="202"/>
      <c r="AE42" s="202"/>
      <c r="AF42" s="202"/>
      <c r="AG42" s="202"/>
      <c r="AH42" s="202"/>
      <c r="AI42" s="202"/>
      <c r="AJ42" s="202"/>
      <c r="AK42" s="202"/>
      <c r="AL42" s="202"/>
      <c r="AM42" s="202"/>
      <c r="AN42" s="202"/>
      <c r="AO42" s="202"/>
      <c r="AP42" s="202"/>
      <c r="AQ42" s="202"/>
      <c r="AR42" s="202"/>
      <c r="AS42" s="202"/>
      <c r="AT42" s="202"/>
      <c r="AU42" s="202"/>
      <c r="AV42" s="202"/>
      <c r="AW42" s="202"/>
      <c r="AX42" s="202"/>
      <c r="AY42" s="202"/>
      <c r="AZ42" s="202"/>
      <c r="BA42" s="202"/>
      <c r="BB42" s="202"/>
      <c r="BC42" s="202"/>
      <c r="BD42" s="202"/>
      <c r="BE42" s="202"/>
      <c r="BF42" s="202"/>
      <c r="BG42" s="202"/>
      <c r="BH42" s="202"/>
      <c r="BI42" s="202"/>
      <c r="BJ42" s="202"/>
      <c r="BK42" s="202"/>
      <c r="BL42" s="202"/>
      <c r="BM42" s="202"/>
      <c r="BN42" s="202"/>
      <c r="BO42" s="202"/>
      <c r="BP42" s="202"/>
      <c r="BQ42" s="202"/>
      <c r="BR42" s="202"/>
      <c r="BS42" s="202"/>
      <c r="BT42" s="202"/>
      <c r="BU42" s="202"/>
      <c r="BV42" s="202"/>
      <c r="BW42" s="202"/>
      <c r="BX42" s="202"/>
      <c r="BY42" s="202"/>
      <c r="BZ42" s="202"/>
      <c r="CA42" s="202"/>
      <c r="CB42" s="202"/>
      <c r="CC42" s="202"/>
      <c r="CD42" s="202"/>
      <c r="CE42" s="202"/>
      <c r="CF42" s="202"/>
      <c r="CG42" s="202"/>
      <c r="CH42" s="202"/>
      <c r="CI42" s="202"/>
      <c r="CJ42" s="202"/>
      <c r="CK42" s="202"/>
      <c r="CL42" s="202"/>
      <c r="CM42" s="202"/>
      <c r="CN42" s="202"/>
      <c r="CO42" s="202"/>
      <c r="CP42" s="202"/>
      <c r="CQ42" s="202"/>
      <c r="CR42" s="202"/>
      <c r="CS42" s="202"/>
      <c r="CT42" s="202"/>
      <c r="CU42" s="202"/>
      <c r="CV42" s="202"/>
      <c r="CW42" s="202"/>
      <c r="CX42" s="202"/>
      <c r="CY42" s="202"/>
      <c r="CZ42" s="202"/>
      <c r="DA42" s="202"/>
      <c r="DB42" s="202"/>
      <c r="DC42" s="202"/>
      <c r="DD42" s="202"/>
      <c r="DE42" s="202"/>
      <c r="DF42" s="202"/>
      <c r="DG42" s="202"/>
      <c r="DH42" s="202"/>
      <c r="DI42" s="202"/>
    </row>
  </sheetData>
  <mergeCells count="29">
    <mergeCell ref="B29:R29"/>
    <mergeCell ref="L20:M21"/>
    <mergeCell ref="N20:O21"/>
    <mergeCell ref="P20:P21"/>
    <mergeCell ref="D20:D22"/>
    <mergeCell ref="B20:C21"/>
    <mergeCell ref="B24:B25"/>
    <mergeCell ref="C24:C25"/>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S30" sqref="S30"/>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7.7109375" style="40" customWidth="1"/>
    <col min="12" max="12" width="13.85546875" style="40" customWidth="1"/>
    <col min="13" max="13" width="8.7109375" style="40" customWidth="1"/>
    <col min="14" max="14" width="13.7109375" style="40" customWidth="1"/>
    <col min="15" max="16" width="12" style="40" bestFit="1"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26.28515625" style="40" customWidth="1"/>
    <col min="23" max="23" width="29.42578125" style="40" customWidth="1"/>
    <col min="24" max="24" width="24.5703125" style="40" customWidth="1"/>
    <col min="25" max="25" width="15.28515625" style="40" customWidth="1"/>
    <col min="26" max="26" width="18.5703125" style="40" customWidth="1"/>
    <col min="27" max="27" width="28.710937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2" t="s">
        <v>66</v>
      </c>
    </row>
    <row r="2" spans="1:27" s="10" customFormat="1" ht="18.75" customHeight="1" x14ac:dyDescent="0.3">
      <c r="E2" s="16"/>
      <c r="Q2" s="14"/>
      <c r="R2" s="14"/>
      <c r="AA2" s="13" t="s">
        <v>8</v>
      </c>
    </row>
    <row r="3" spans="1:27" s="10" customFormat="1" ht="18.75" customHeight="1" x14ac:dyDescent="0.3">
      <c r="E3" s="16"/>
      <c r="Q3" s="14"/>
      <c r="R3" s="14"/>
      <c r="AA3" s="13" t="s">
        <v>65</v>
      </c>
    </row>
    <row r="4" spans="1:27" s="10" customFormat="1" x14ac:dyDescent="0.2">
      <c r="E4" s="15"/>
      <c r="Q4" s="14"/>
      <c r="R4" s="14"/>
    </row>
    <row r="5" spans="1:27" s="10" customFormat="1" x14ac:dyDescent="0.2">
      <c r="A5" s="370" t="str">
        <f>'3.1. паспорт Техсостояние ПС'!A5</f>
        <v>Год раскрытия информации: 2018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0" customFormat="1" x14ac:dyDescent="0.2">
      <c r="A6" s="303"/>
      <c r="B6" s="303"/>
      <c r="C6" s="303"/>
      <c r="D6" s="303"/>
      <c r="E6" s="303"/>
      <c r="F6" s="303"/>
      <c r="G6" s="303"/>
      <c r="H6" s="303"/>
      <c r="I6" s="303"/>
      <c r="J6" s="303"/>
      <c r="K6" s="303"/>
      <c r="L6" s="303"/>
      <c r="M6" s="303"/>
      <c r="N6" s="303"/>
      <c r="O6" s="303"/>
      <c r="P6" s="303"/>
      <c r="Q6" s="303"/>
      <c r="R6" s="303"/>
      <c r="S6" s="303"/>
      <c r="T6" s="303"/>
      <c r="U6" s="283"/>
      <c r="V6" s="283"/>
      <c r="W6" s="283"/>
      <c r="X6" s="283"/>
      <c r="Y6" s="283"/>
      <c r="Z6" s="283"/>
      <c r="AA6" s="283"/>
    </row>
    <row r="7" spans="1:27" s="10" customFormat="1" ht="18.75" x14ac:dyDescent="0.2">
      <c r="A7" s="283"/>
      <c r="B7" s="283"/>
      <c r="C7" s="283"/>
      <c r="D7" s="283"/>
      <c r="E7" s="361" t="s">
        <v>7</v>
      </c>
      <c r="F7" s="361"/>
      <c r="G7" s="361"/>
      <c r="H7" s="361"/>
      <c r="I7" s="361"/>
      <c r="J7" s="361"/>
      <c r="K7" s="361"/>
      <c r="L7" s="361"/>
      <c r="M7" s="361"/>
      <c r="N7" s="361"/>
      <c r="O7" s="361"/>
      <c r="P7" s="361"/>
      <c r="Q7" s="361"/>
      <c r="R7" s="361"/>
      <c r="S7" s="361"/>
      <c r="T7" s="361"/>
      <c r="U7" s="361"/>
      <c r="V7" s="361"/>
      <c r="W7" s="361"/>
      <c r="X7" s="361"/>
      <c r="Y7" s="361"/>
      <c r="Z7" s="283"/>
      <c r="AA7" s="283"/>
    </row>
    <row r="8" spans="1:27" s="10" customFormat="1" ht="18.75" x14ac:dyDescent="0.2">
      <c r="A8" s="283"/>
      <c r="B8" s="283"/>
      <c r="C8" s="283"/>
      <c r="D8" s="283"/>
      <c r="E8" s="292"/>
      <c r="F8" s="292"/>
      <c r="G8" s="292"/>
      <c r="H8" s="292"/>
      <c r="I8" s="292"/>
      <c r="J8" s="292"/>
      <c r="K8" s="292"/>
      <c r="L8" s="292"/>
      <c r="M8" s="292"/>
      <c r="N8" s="292"/>
      <c r="O8" s="292"/>
      <c r="P8" s="292"/>
      <c r="Q8" s="292"/>
      <c r="R8" s="292"/>
      <c r="S8" s="298"/>
      <c r="T8" s="298"/>
      <c r="U8" s="298"/>
      <c r="V8" s="298"/>
      <c r="W8" s="298"/>
      <c r="X8" s="283"/>
      <c r="Y8" s="283"/>
      <c r="Z8" s="283"/>
      <c r="AA8" s="283"/>
    </row>
    <row r="9" spans="1:27" s="10" customFormat="1" ht="18.75" customHeight="1" x14ac:dyDescent="0.2">
      <c r="A9" s="283"/>
      <c r="B9" s="283"/>
      <c r="C9" s="283"/>
      <c r="D9" s="283"/>
      <c r="E9" s="368" t="str">
        <f>'3.1. паспорт Техсостояние ПС'!A9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c r="Z9" s="283"/>
      <c r="AA9" s="283"/>
    </row>
    <row r="10" spans="1:27" s="10" customFormat="1" ht="18.75" customHeight="1" x14ac:dyDescent="0.2">
      <c r="A10" s="283"/>
      <c r="B10" s="283"/>
      <c r="C10" s="283"/>
      <c r="D10" s="283"/>
      <c r="E10" s="362" t="s">
        <v>6</v>
      </c>
      <c r="F10" s="362"/>
      <c r="G10" s="362"/>
      <c r="H10" s="362"/>
      <c r="I10" s="362"/>
      <c r="J10" s="362"/>
      <c r="K10" s="362"/>
      <c r="L10" s="362"/>
      <c r="M10" s="362"/>
      <c r="N10" s="362"/>
      <c r="O10" s="362"/>
      <c r="P10" s="362"/>
      <c r="Q10" s="362"/>
      <c r="R10" s="362"/>
      <c r="S10" s="362"/>
      <c r="T10" s="362"/>
      <c r="U10" s="362"/>
      <c r="V10" s="362"/>
      <c r="W10" s="362"/>
      <c r="X10" s="362"/>
      <c r="Y10" s="362"/>
      <c r="Z10" s="283"/>
      <c r="AA10" s="283"/>
    </row>
    <row r="11" spans="1:27" s="10" customFormat="1" ht="18.75" x14ac:dyDescent="0.2">
      <c r="A11" s="283"/>
      <c r="B11" s="283"/>
      <c r="C11" s="283"/>
      <c r="D11" s="283"/>
      <c r="E11" s="292"/>
      <c r="F11" s="292"/>
      <c r="G11" s="292"/>
      <c r="H11" s="292"/>
      <c r="I11" s="292"/>
      <c r="J11" s="292"/>
      <c r="K11" s="292"/>
      <c r="L11" s="292"/>
      <c r="M11" s="292"/>
      <c r="N11" s="292"/>
      <c r="O11" s="292"/>
      <c r="P11" s="292"/>
      <c r="Q11" s="292"/>
      <c r="R11" s="292"/>
      <c r="S11" s="298"/>
      <c r="T11" s="298"/>
      <c r="U11" s="298"/>
      <c r="V11" s="298"/>
      <c r="W11" s="298"/>
      <c r="X11" s="283"/>
      <c r="Y11" s="283"/>
      <c r="Z11" s="283"/>
      <c r="AA11" s="283"/>
    </row>
    <row r="12" spans="1:27" s="10" customFormat="1" ht="18.75" customHeight="1" x14ac:dyDescent="0.2">
      <c r="A12" s="283"/>
      <c r="B12" s="283"/>
      <c r="C12" s="283"/>
      <c r="D12" s="283"/>
      <c r="E12" s="368" t="str">
        <f>'1. паспорт местоположение'!A12</f>
        <v>Н_17-1426</v>
      </c>
      <c r="F12" s="368"/>
      <c r="G12" s="368"/>
      <c r="H12" s="368"/>
      <c r="I12" s="368"/>
      <c r="J12" s="368"/>
      <c r="K12" s="368"/>
      <c r="L12" s="368"/>
      <c r="M12" s="368"/>
      <c r="N12" s="368"/>
      <c r="O12" s="368"/>
      <c r="P12" s="368"/>
      <c r="Q12" s="368"/>
      <c r="R12" s="368"/>
      <c r="S12" s="368"/>
      <c r="T12" s="368"/>
      <c r="U12" s="368"/>
      <c r="V12" s="368"/>
      <c r="W12" s="368"/>
      <c r="X12" s="368"/>
      <c r="Y12" s="368"/>
      <c r="Z12" s="283"/>
      <c r="AA12" s="283"/>
    </row>
    <row r="13" spans="1:27" s="10" customFormat="1" ht="18.75" customHeight="1" x14ac:dyDescent="0.2">
      <c r="A13" s="283"/>
      <c r="B13" s="283"/>
      <c r="C13" s="283"/>
      <c r="D13" s="283"/>
      <c r="E13" s="362" t="s">
        <v>5</v>
      </c>
      <c r="F13" s="362"/>
      <c r="G13" s="362"/>
      <c r="H13" s="362"/>
      <c r="I13" s="362"/>
      <c r="J13" s="362"/>
      <c r="K13" s="362"/>
      <c r="L13" s="362"/>
      <c r="M13" s="362"/>
      <c r="N13" s="362"/>
      <c r="O13" s="362"/>
      <c r="P13" s="362"/>
      <c r="Q13" s="362"/>
      <c r="R13" s="362"/>
      <c r="S13" s="362"/>
      <c r="T13" s="362"/>
      <c r="U13" s="362"/>
      <c r="V13" s="362"/>
      <c r="W13" s="362"/>
      <c r="X13" s="362"/>
      <c r="Y13" s="362"/>
      <c r="Z13" s="283"/>
      <c r="AA13" s="283"/>
    </row>
    <row r="14" spans="1:27" s="7" customFormat="1" ht="15.75" customHeight="1" x14ac:dyDescent="0.2">
      <c r="A14" s="294"/>
      <c r="B14" s="294"/>
      <c r="C14" s="294"/>
      <c r="D14" s="294"/>
      <c r="E14" s="293"/>
      <c r="F14" s="293"/>
      <c r="G14" s="293"/>
      <c r="H14" s="293"/>
      <c r="I14" s="293"/>
      <c r="J14" s="293"/>
      <c r="K14" s="293"/>
      <c r="L14" s="293"/>
      <c r="M14" s="293"/>
      <c r="N14" s="293"/>
      <c r="O14" s="293"/>
      <c r="P14" s="293"/>
      <c r="Q14" s="293"/>
      <c r="R14" s="293"/>
      <c r="S14" s="293"/>
      <c r="T14" s="293"/>
      <c r="U14" s="293"/>
      <c r="V14" s="293"/>
      <c r="W14" s="293"/>
      <c r="X14" s="294"/>
      <c r="Y14" s="294"/>
      <c r="Z14" s="294"/>
      <c r="AA14" s="294"/>
    </row>
    <row r="15" spans="1:27" s="2" customFormat="1" ht="39" customHeight="1" x14ac:dyDescent="0.2">
      <c r="A15" s="297"/>
      <c r="B15" s="297"/>
      <c r="C15" s="297"/>
      <c r="D15" s="297"/>
      <c r="E15" s="365" t="str">
        <f>'3.1. паспорт Техсостояние ПС'!A15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F15" s="365"/>
      <c r="G15" s="365"/>
      <c r="H15" s="365"/>
      <c r="I15" s="365"/>
      <c r="J15" s="365"/>
      <c r="K15" s="365"/>
      <c r="L15" s="365"/>
      <c r="M15" s="365"/>
      <c r="N15" s="365"/>
      <c r="O15" s="365"/>
      <c r="P15" s="365"/>
      <c r="Q15" s="365"/>
      <c r="R15" s="365"/>
      <c r="S15" s="365"/>
      <c r="T15" s="365"/>
      <c r="U15" s="365"/>
      <c r="V15" s="365"/>
      <c r="W15" s="365"/>
      <c r="X15" s="365"/>
      <c r="Y15" s="365"/>
      <c r="Z15" s="297"/>
      <c r="AA15" s="297"/>
    </row>
    <row r="16" spans="1:27" s="2" customFormat="1" ht="15" customHeight="1" x14ac:dyDescent="0.2">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364</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43" customFormat="1" ht="21" customHeight="1" x14ac:dyDescent="0.25"/>
    <row r="21" spans="1:27" ht="45" customHeight="1" x14ac:dyDescent="0.25">
      <c r="A21" s="385" t="s">
        <v>3</v>
      </c>
      <c r="B21" s="398" t="s">
        <v>371</v>
      </c>
      <c r="C21" s="399"/>
      <c r="D21" s="398" t="s">
        <v>373</v>
      </c>
      <c r="E21" s="399"/>
      <c r="F21" s="376" t="s">
        <v>88</v>
      </c>
      <c r="G21" s="378"/>
      <c r="H21" s="378"/>
      <c r="I21" s="377"/>
      <c r="J21" s="385" t="s">
        <v>374</v>
      </c>
      <c r="K21" s="398" t="s">
        <v>375</v>
      </c>
      <c r="L21" s="399"/>
      <c r="M21" s="398" t="s">
        <v>376</v>
      </c>
      <c r="N21" s="399"/>
      <c r="O21" s="398" t="s">
        <v>363</v>
      </c>
      <c r="P21" s="399"/>
      <c r="Q21" s="398" t="s">
        <v>121</v>
      </c>
      <c r="R21" s="399"/>
      <c r="S21" s="385" t="s">
        <v>120</v>
      </c>
      <c r="T21" s="385" t="s">
        <v>377</v>
      </c>
      <c r="U21" s="385" t="s">
        <v>372</v>
      </c>
      <c r="V21" s="398" t="s">
        <v>119</v>
      </c>
      <c r="W21" s="399"/>
      <c r="X21" s="376" t="s">
        <v>111</v>
      </c>
      <c r="Y21" s="378"/>
      <c r="Z21" s="376" t="s">
        <v>110</v>
      </c>
      <c r="AA21" s="378"/>
    </row>
    <row r="22" spans="1:27" ht="216" customHeight="1" x14ac:dyDescent="0.25">
      <c r="A22" s="386"/>
      <c r="B22" s="400"/>
      <c r="C22" s="401"/>
      <c r="D22" s="400"/>
      <c r="E22" s="401"/>
      <c r="F22" s="376" t="s">
        <v>118</v>
      </c>
      <c r="G22" s="377"/>
      <c r="H22" s="376" t="s">
        <v>117</v>
      </c>
      <c r="I22" s="377"/>
      <c r="J22" s="387"/>
      <c r="K22" s="400"/>
      <c r="L22" s="401"/>
      <c r="M22" s="400"/>
      <c r="N22" s="401"/>
      <c r="O22" s="400"/>
      <c r="P22" s="401"/>
      <c r="Q22" s="400"/>
      <c r="R22" s="401"/>
      <c r="S22" s="387"/>
      <c r="T22" s="387"/>
      <c r="U22" s="387"/>
      <c r="V22" s="400"/>
      <c r="W22" s="401"/>
      <c r="X22" s="78" t="s">
        <v>109</v>
      </c>
      <c r="Y22" s="78" t="s">
        <v>361</v>
      </c>
      <c r="Z22" s="78" t="s">
        <v>108</v>
      </c>
      <c r="AA22" s="78" t="s">
        <v>107</v>
      </c>
    </row>
    <row r="23" spans="1:27" ht="60" customHeight="1" x14ac:dyDescent="0.25">
      <c r="A23" s="387"/>
      <c r="B23" s="111" t="s">
        <v>105</v>
      </c>
      <c r="C23" s="111"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78" t="s">
        <v>105</v>
      </c>
      <c r="AA23" s="78" t="s">
        <v>105</v>
      </c>
    </row>
    <row r="24" spans="1:27" x14ac:dyDescent="0.25">
      <c r="A24" s="168">
        <v>1</v>
      </c>
      <c r="B24" s="168">
        <v>2</v>
      </c>
      <c r="C24" s="168">
        <v>3</v>
      </c>
      <c r="D24" s="168">
        <v>4</v>
      </c>
      <c r="E24" s="168">
        <v>5</v>
      </c>
      <c r="F24" s="168">
        <v>6</v>
      </c>
      <c r="G24" s="168">
        <v>7</v>
      </c>
      <c r="H24" s="168">
        <v>8</v>
      </c>
      <c r="I24" s="168">
        <v>9</v>
      </c>
      <c r="J24" s="168">
        <v>10</v>
      </c>
      <c r="K24" s="168">
        <v>11</v>
      </c>
      <c r="L24" s="168">
        <v>12</v>
      </c>
      <c r="M24" s="168">
        <v>13</v>
      </c>
      <c r="N24" s="168">
        <v>14</v>
      </c>
      <c r="O24" s="168">
        <v>15</v>
      </c>
      <c r="P24" s="168">
        <v>16</v>
      </c>
      <c r="Q24" s="168">
        <v>19</v>
      </c>
      <c r="R24" s="168">
        <v>20</v>
      </c>
      <c r="S24" s="168">
        <v>21</v>
      </c>
      <c r="T24" s="168">
        <v>22</v>
      </c>
      <c r="U24" s="168">
        <v>23</v>
      </c>
      <c r="V24" s="168">
        <v>24</v>
      </c>
      <c r="W24" s="168">
        <v>25</v>
      </c>
      <c r="X24" s="168">
        <v>26</v>
      </c>
      <c r="Y24" s="168">
        <v>27</v>
      </c>
      <c r="Z24" s="168">
        <v>28</v>
      </c>
      <c r="AA24" s="168">
        <v>29</v>
      </c>
    </row>
    <row r="25" spans="1:27" s="43" customFormat="1" ht="123.75" customHeight="1" x14ac:dyDescent="0.25">
      <c r="A25" s="171">
        <v>1</v>
      </c>
      <c r="B25" s="169" t="s">
        <v>444</v>
      </c>
      <c r="C25" s="169" t="s">
        <v>444</v>
      </c>
      <c r="D25" s="169" t="s">
        <v>445</v>
      </c>
      <c r="E25" s="169" t="s">
        <v>445</v>
      </c>
      <c r="F25" s="171" t="s">
        <v>446</v>
      </c>
      <c r="G25" s="171" t="s">
        <v>446</v>
      </c>
      <c r="H25" s="171" t="s">
        <v>446</v>
      </c>
      <c r="I25" s="171" t="s">
        <v>446</v>
      </c>
      <c r="J25" s="171" t="s">
        <v>447</v>
      </c>
      <c r="K25" s="169" t="s">
        <v>448</v>
      </c>
      <c r="L25" s="169" t="s">
        <v>448</v>
      </c>
      <c r="M25" s="171" t="s">
        <v>449</v>
      </c>
      <c r="N25" s="171" t="s">
        <v>533</v>
      </c>
      <c r="O25" s="171" t="s">
        <v>450</v>
      </c>
      <c r="P25" s="171" t="s">
        <v>450</v>
      </c>
      <c r="Q25" s="171">
        <v>8.82</v>
      </c>
      <c r="R25" s="171">
        <v>8.82</v>
      </c>
      <c r="S25" s="171" t="s">
        <v>274</v>
      </c>
      <c r="T25" s="171" t="s">
        <v>451</v>
      </c>
      <c r="U25" s="171">
        <v>4</v>
      </c>
      <c r="V25" s="169" t="s">
        <v>452</v>
      </c>
      <c r="W25" s="169" t="s">
        <v>534</v>
      </c>
      <c r="X25" s="169" t="s">
        <v>453</v>
      </c>
      <c r="Y25" s="169" t="s">
        <v>454</v>
      </c>
      <c r="Z25" s="169" t="s">
        <v>543</v>
      </c>
      <c r="AA25" s="169" t="s">
        <v>544</v>
      </c>
    </row>
    <row r="26" spans="1:27" ht="110.25" x14ac:dyDescent="0.25">
      <c r="A26" s="171">
        <v>2</v>
      </c>
      <c r="B26" s="169" t="s">
        <v>455</v>
      </c>
      <c r="C26" s="169" t="s">
        <v>455</v>
      </c>
      <c r="D26" s="169" t="s">
        <v>456</v>
      </c>
      <c r="E26" s="169" t="s">
        <v>456</v>
      </c>
      <c r="F26" s="171" t="s">
        <v>446</v>
      </c>
      <c r="G26" s="171" t="s">
        <v>446</v>
      </c>
      <c r="H26" s="171" t="s">
        <v>446</v>
      </c>
      <c r="I26" s="171" t="s">
        <v>446</v>
      </c>
      <c r="J26" s="173" t="s">
        <v>457</v>
      </c>
      <c r="K26" s="170" t="s">
        <v>458</v>
      </c>
      <c r="L26" s="170" t="s">
        <v>458</v>
      </c>
      <c r="M26" s="171" t="s">
        <v>449</v>
      </c>
      <c r="N26" s="171" t="s">
        <v>533</v>
      </c>
      <c r="O26" s="171" t="s">
        <v>450</v>
      </c>
      <c r="P26" s="171" t="s">
        <v>450</v>
      </c>
      <c r="Q26" s="172">
        <v>26.82</v>
      </c>
      <c r="R26" s="172">
        <v>26.82</v>
      </c>
      <c r="S26" s="173" t="s">
        <v>274</v>
      </c>
      <c r="T26" s="173" t="s">
        <v>451</v>
      </c>
      <c r="U26" s="173" t="s">
        <v>59</v>
      </c>
      <c r="V26" s="169" t="s">
        <v>452</v>
      </c>
      <c r="W26" s="169" t="s">
        <v>534</v>
      </c>
      <c r="X26" s="169" t="s">
        <v>453</v>
      </c>
      <c r="Y26" s="169" t="s">
        <v>454</v>
      </c>
      <c r="Z26" s="169" t="s">
        <v>543</v>
      </c>
      <c r="AA26" s="169" t="s">
        <v>544</v>
      </c>
    </row>
    <row r="27" spans="1:27" s="41" customFormat="1" ht="12.75" x14ac:dyDescent="0.2">
      <c r="A27" s="42"/>
      <c r="B27" s="42"/>
      <c r="C27" s="42"/>
      <c r="E27" s="42"/>
      <c r="Q27" s="41">
        <f>SUM(Q25:Q26)</f>
        <v>35.64</v>
      </c>
      <c r="R27" s="41">
        <f>SUM(R25:R26)</f>
        <v>35.64</v>
      </c>
      <c r="X27" s="80"/>
      <c r="Y27" s="80"/>
      <c r="Z27" s="80"/>
      <c r="AA27" s="80"/>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66</v>
      </c>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370" t="str">
        <f>'3.2 паспорт Техсостояние ЛЭП'!A5</f>
        <v>Год раскрытия информации: 2018 год</v>
      </c>
      <c r="B5" s="370"/>
      <c r="C5" s="370"/>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10" customFormat="1" ht="18.75" x14ac:dyDescent="0.3">
      <c r="A6" s="291"/>
      <c r="B6" s="283"/>
      <c r="C6" s="283"/>
      <c r="E6" s="14"/>
      <c r="F6" s="14"/>
      <c r="G6" s="13"/>
    </row>
    <row r="7" spans="1:29" s="10" customFormat="1" ht="18.75" x14ac:dyDescent="0.2">
      <c r="A7" s="361" t="s">
        <v>7</v>
      </c>
      <c r="B7" s="361"/>
      <c r="C7" s="361"/>
      <c r="D7" s="11"/>
      <c r="E7" s="11"/>
      <c r="F7" s="11"/>
      <c r="G7" s="11"/>
      <c r="H7" s="11"/>
      <c r="I7" s="11"/>
      <c r="J7" s="11"/>
      <c r="K7" s="11"/>
      <c r="L7" s="11"/>
      <c r="M7" s="11"/>
      <c r="N7" s="11"/>
      <c r="O7" s="11"/>
      <c r="P7" s="11"/>
      <c r="Q7" s="11"/>
      <c r="R7" s="11"/>
      <c r="S7" s="11"/>
      <c r="T7" s="11"/>
      <c r="U7" s="11"/>
    </row>
    <row r="8" spans="1:29" s="10" customFormat="1" ht="18.75" x14ac:dyDescent="0.2">
      <c r="A8" s="361"/>
      <c r="B8" s="361"/>
      <c r="C8" s="361"/>
      <c r="D8" s="12"/>
      <c r="E8" s="12"/>
      <c r="F8" s="12"/>
      <c r="G8" s="12"/>
      <c r="H8" s="11"/>
      <c r="I8" s="11"/>
      <c r="J8" s="11"/>
      <c r="K8" s="11"/>
      <c r="L8" s="11"/>
      <c r="M8" s="11"/>
      <c r="N8" s="11"/>
      <c r="O8" s="11"/>
      <c r="P8" s="11"/>
      <c r="Q8" s="11"/>
      <c r="R8" s="11"/>
      <c r="S8" s="11"/>
      <c r="T8" s="11"/>
      <c r="U8" s="11"/>
    </row>
    <row r="9" spans="1:29" s="10" customFormat="1" ht="18.75" x14ac:dyDescent="0.2">
      <c r="A9" s="368" t="str">
        <f>'3.2 паспорт Техсостояние ЛЭП'!E9</f>
        <v>Акционерное общество "Янтарьэнерго" ДЗО  ПАО "Россети"</v>
      </c>
      <c r="B9" s="368"/>
      <c r="C9" s="368"/>
      <c r="D9" s="6"/>
      <c r="E9" s="6"/>
      <c r="F9" s="6"/>
      <c r="G9" s="6"/>
      <c r="H9" s="11"/>
      <c r="I9" s="11"/>
      <c r="J9" s="11"/>
      <c r="K9" s="11"/>
      <c r="L9" s="11"/>
      <c r="M9" s="11"/>
      <c r="N9" s="11"/>
      <c r="O9" s="11"/>
      <c r="P9" s="11"/>
      <c r="Q9" s="11"/>
      <c r="R9" s="11"/>
      <c r="S9" s="11"/>
      <c r="T9" s="11"/>
      <c r="U9" s="11"/>
    </row>
    <row r="10" spans="1:29" s="10" customFormat="1" ht="18.75" x14ac:dyDescent="0.2">
      <c r="A10" s="362" t="s">
        <v>6</v>
      </c>
      <c r="B10" s="362"/>
      <c r="C10" s="362"/>
      <c r="D10" s="4"/>
      <c r="E10" s="4"/>
      <c r="F10" s="4"/>
      <c r="G10" s="4"/>
      <c r="H10" s="11"/>
      <c r="I10" s="11"/>
      <c r="J10" s="11"/>
      <c r="K10" s="11"/>
      <c r="L10" s="11"/>
      <c r="M10" s="11"/>
      <c r="N10" s="11"/>
      <c r="O10" s="11"/>
      <c r="P10" s="11"/>
      <c r="Q10" s="11"/>
      <c r="R10" s="11"/>
      <c r="S10" s="11"/>
      <c r="T10" s="11"/>
      <c r="U10" s="11"/>
    </row>
    <row r="11" spans="1:29" s="10" customFormat="1" ht="18.75" x14ac:dyDescent="0.2">
      <c r="A11" s="361"/>
      <c r="B11" s="361"/>
      <c r="C11" s="361"/>
      <c r="D11" s="12"/>
      <c r="E11" s="12"/>
      <c r="F11" s="12"/>
      <c r="G11" s="12"/>
      <c r="H11" s="11"/>
      <c r="I11" s="11"/>
      <c r="J11" s="11"/>
      <c r="K11" s="11"/>
      <c r="L11" s="11"/>
      <c r="M11" s="11"/>
      <c r="N11" s="11"/>
      <c r="O11" s="11"/>
      <c r="P11" s="11"/>
      <c r="Q11" s="11"/>
      <c r="R11" s="11"/>
      <c r="S11" s="11"/>
      <c r="T11" s="11"/>
      <c r="U11" s="11"/>
    </row>
    <row r="12" spans="1:29" s="10" customFormat="1" ht="18.75" x14ac:dyDescent="0.2">
      <c r="A12" s="368" t="str">
        <f>'3.2 паспорт Техсостояние ЛЭП'!E12</f>
        <v>Н_17-1426</v>
      </c>
      <c r="B12" s="368"/>
      <c r="C12" s="368"/>
      <c r="D12" s="6"/>
      <c r="E12" s="6"/>
      <c r="F12" s="6"/>
      <c r="G12" s="6"/>
      <c r="H12" s="11"/>
      <c r="I12" s="11"/>
      <c r="J12" s="11"/>
      <c r="K12" s="11"/>
      <c r="L12" s="11"/>
      <c r="M12" s="11"/>
      <c r="N12" s="11"/>
      <c r="O12" s="11"/>
      <c r="P12" s="11"/>
      <c r="Q12" s="11"/>
      <c r="R12" s="11"/>
      <c r="S12" s="11"/>
      <c r="T12" s="11"/>
      <c r="U12" s="11"/>
    </row>
    <row r="13" spans="1:29" s="10" customFormat="1" ht="18.75" x14ac:dyDescent="0.2">
      <c r="A13" s="362" t="s">
        <v>5</v>
      </c>
      <c r="B13" s="362"/>
      <c r="C13" s="36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9"/>
      <c r="B14" s="369"/>
      <c r="C14" s="369"/>
      <c r="D14" s="8"/>
      <c r="E14" s="8"/>
      <c r="F14" s="8"/>
      <c r="G14" s="8"/>
      <c r="H14" s="8"/>
      <c r="I14" s="8"/>
      <c r="J14" s="8"/>
      <c r="K14" s="8"/>
      <c r="L14" s="8"/>
      <c r="M14" s="8"/>
      <c r="N14" s="8"/>
      <c r="O14" s="8"/>
      <c r="P14" s="8"/>
      <c r="Q14" s="8"/>
      <c r="R14" s="8"/>
      <c r="S14" s="8"/>
      <c r="T14" s="8"/>
      <c r="U14" s="8"/>
    </row>
    <row r="15" spans="1:29" s="2" customFormat="1" ht="55.5" customHeight="1" x14ac:dyDescent="0.2">
      <c r="A15" s="365" t="str">
        <f>'3.2 паспорт Техсостояние ЛЭП'!E15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5" s="365"/>
      <c r="C15" s="365"/>
      <c r="D15" s="6"/>
      <c r="E15" s="6"/>
      <c r="F15" s="6"/>
      <c r="G15" s="6"/>
      <c r="H15" s="6"/>
      <c r="I15" s="6"/>
      <c r="J15" s="6"/>
      <c r="K15" s="6"/>
      <c r="L15" s="6"/>
      <c r="M15" s="6"/>
      <c r="N15" s="6"/>
      <c r="O15" s="6"/>
      <c r="P15" s="6"/>
      <c r="Q15" s="6"/>
      <c r="R15" s="6"/>
      <c r="S15" s="6"/>
      <c r="T15" s="6"/>
      <c r="U15" s="6"/>
    </row>
    <row r="16" spans="1:29" s="2" customFormat="1" ht="15" customHeight="1" x14ac:dyDescent="0.2">
      <c r="A16" s="356" t="s">
        <v>4</v>
      </c>
      <c r="B16" s="356"/>
      <c r="C16" s="356"/>
      <c r="D16" s="4"/>
      <c r="E16" s="4"/>
      <c r="F16" s="4"/>
      <c r="G16" s="4"/>
      <c r="H16" s="4"/>
      <c r="I16" s="4"/>
      <c r="J16" s="4"/>
      <c r="K16" s="4"/>
      <c r="L16" s="4"/>
      <c r="M16" s="4"/>
      <c r="N16" s="4"/>
      <c r="O16" s="4"/>
      <c r="P16" s="4"/>
      <c r="Q16" s="4"/>
      <c r="R16" s="4"/>
      <c r="S16" s="4"/>
      <c r="T16" s="4"/>
      <c r="U16" s="4"/>
    </row>
    <row r="17" spans="1:21" s="2" customFormat="1" ht="15" customHeight="1" x14ac:dyDescent="0.2">
      <c r="A17" s="366"/>
      <c r="B17" s="366"/>
      <c r="C17" s="366"/>
      <c r="D17" s="3"/>
      <c r="E17" s="3"/>
      <c r="F17" s="3"/>
      <c r="G17" s="3"/>
      <c r="H17" s="3"/>
      <c r="I17" s="3"/>
      <c r="J17" s="3"/>
      <c r="K17" s="3"/>
      <c r="L17" s="3"/>
      <c r="M17" s="3"/>
      <c r="N17" s="3"/>
      <c r="O17" s="3"/>
      <c r="P17" s="3"/>
      <c r="Q17" s="3"/>
      <c r="R17" s="3"/>
    </row>
    <row r="18" spans="1:21" s="2" customFormat="1" ht="27.75" customHeight="1" x14ac:dyDescent="0.2">
      <c r="A18" s="357" t="s">
        <v>356</v>
      </c>
      <c r="B18" s="357"/>
      <c r="C18" s="35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3</v>
      </c>
      <c r="B20" s="31" t="s">
        <v>64</v>
      </c>
      <c r="C20" s="30" t="s">
        <v>63</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0">
        <v>1</v>
      </c>
      <c r="B21" s="31">
        <v>2</v>
      </c>
      <c r="C21" s="30">
        <v>3</v>
      </c>
      <c r="D21" s="23"/>
      <c r="E21" s="23"/>
      <c r="F21" s="23"/>
      <c r="G21" s="23"/>
      <c r="H21" s="22"/>
      <c r="I21" s="22"/>
      <c r="J21" s="22"/>
      <c r="K21" s="22"/>
      <c r="L21" s="22"/>
      <c r="M21" s="22"/>
      <c r="N21" s="22"/>
      <c r="O21" s="22"/>
      <c r="P21" s="22"/>
      <c r="Q21" s="22"/>
      <c r="R21" s="22"/>
      <c r="S21" s="21"/>
      <c r="T21" s="21"/>
      <c r="U21" s="21"/>
    </row>
    <row r="22" spans="1:21" s="2" customFormat="1" ht="173.25" x14ac:dyDescent="0.2">
      <c r="A22" s="18" t="s">
        <v>62</v>
      </c>
      <c r="B22" s="24" t="s">
        <v>369</v>
      </c>
      <c r="C22" s="33" t="s">
        <v>571</v>
      </c>
      <c r="D22" s="23"/>
      <c r="E22" s="23"/>
      <c r="F22" s="22"/>
      <c r="G22" s="22"/>
      <c r="H22" s="22"/>
      <c r="I22" s="22"/>
      <c r="J22" s="22"/>
      <c r="K22" s="22"/>
      <c r="L22" s="22"/>
      <c r="M22" s="22"/>
      <c r="N22" s="22"/>
      <c r="O22" s="22"/>
      <c r="P22" s="22"/>
      <c r="Q22" s="21"/>
      <c r="R22" s="21"/>
      <c r="S22" s="21"/>
      <c r="T22" s="21"/>
      <c r="U22" s="21"/>
    </row>
    <row r="23" spans="1:21" ht="146.25" customHeight="1" x14ac:dyDescent="0.25">
      <c r="A23" s="18" t="s">
        <v>61</v>
      </c>
      <c r="B23" s="20" t="s">
        <v>58</v>
      </c>
      <c r="C23" s="33" t="s">
        <v>549</v>
      </c>
      <c r="D23" s="17"/>
      <c r="E23" s="17"/>
      <c r="F23" s="17"/>
      <c r="G23" s="17"/>
      <c r="H23" s="17"/>
      <c r="I23" s="17"/>
      <c r="J23" s="17"/>
      <c r="K23" s="17"/>
      <c r="L23" s="17"/>
      <c r="M23" s="17"/>
      <c r="N23" s="17"/>
      <c r="O23" s="17"/>
      <c r="P23" s="17"/>
      <c r="Q23" s="17"/>
      <c r="R23" s="17"/>
      <c r="S23" s="17"/>
      <c r="T23" s="17"/>
      <c r="U23" s="17"/>
    </row>
    <row r="24" spans="1:21" ht="63" customHeight="1" x14ac:dyDescent="0.25">
      <c r="A24" s="18" t="s">
        <v>60</v>
      </c>
      <c r="B24" s="20" t="s">
        <v>389</v>
      </c>
      <c r="C24" s="33" t="s">
        <v>437</v>
      </c>
      <c r="D24" s="17"/>
      <c r="E24" s="17"/>
      <c r="F24" s="17"/>
      <c r="G24" s="17"/>
      <c r="H24" s="17"/>
      <c r="I24" s="17"/>
      <c r="J24" s="17"/>
      <c r="K24" s="17"/>
      <c r="L24" s="17"/>
      <c r="M24" s="17"/>
      <c r="N24" s="17"/>
      <c r="O24" s="17"/>
      <c r="P24" s="17"/>
      <c r="Q24" s="17"/>
      <c r="R24" s="17"/>
      <c r="S24" s="17"/>
      <c r="T24" s="17"/>
      <c r="U24" s="17"/>
    </row>
    <row r="25" spans="1:21" ht="63" customHeight="1" x14ac:dyDescent="0.25">
      <c r="A25" s="18" t="s">
        <v>59</v>
      </c>
      <c r="B25" s="20" t="s">
        <v>390</v>
      </c>
      <c r="C25" s="33" t="s">
        <v>438</v>
      </c>
      <c r="D25" s="17"/>
      <c r="E25" s="17"/>
      <c r="F25" s="17"/>
      <c r="G25" s="17"/>
      <c r="H25" s="17"/>
      <c r="I25" s="17"/>
      <c r="J25" s="17"/>
      <c r="K25" s="17"/>
      <c r="L25" s="17"/>
      <c r="M25" s="17"/>
      <c r="N25" s="17"/>
      <c r="O25" s="17"/>
      <c r="P25" s="17"/>
      <c r="Q25" s="17"/>
      <c r="R25" s="17"/>
      <c r="S25" s="17"/>
      <c r="T25" s="17"/>
      <c r="U25" s="17"/>
    </row>
    <row r="26" spans="1:21" ht="42.75" customHeight="1" x14ac:dyDescent="0.25">
      <c r="A26" s="18" t="s">
        <v>57</v>
      </c>
      <c r="B26" s="20" t="s">
        <v>202</v>
      </c>
      <c r="C26" s="33" t="s">
        <v>439</v>
      </c>
      <c r="D26" s="17"/>
      <c r="E26" s="17"/>
      <c r="F26" s="17"/>
      <c r="G26" s="17"/>
      <c r="H26" s="17"/>
      <c r="I26" s="17"/>
      <c r="J26" s="17"/>
      <c r="K26" s="17"/>
      <c r="L26" s="17"/>
      <c r="M26" s="17"/>
      <c r="N26" s="17"/>
      <c r="O26" s="17"/>
      <c r="P26" s="17"/>
      <c r="Q26" s="17"/>
      <c r="R26" s="17"/>
      <c r="S26" s="17"/>
      <c r="T26" s="17"/>
      <c r="U26" s="17"/>
    </row>
    <row r="27" spans="1:21" ht="250.5" customHeight="1" x14ac:dyDescent="0.25">
      <c r="A27" s="18" t="s">
        <v>56</v>
      </c>
      <c r="B27" s="20" t="s">
        <v>370</v>
      </c>
      <c r="C27" s="33" t="s">
        <v>440</v>
      </c>
      <c r="D27" s="17"/>
      <c r="E27" s="17"/>
      <c r="F27" s="17"/>
      <c r="G27" s="17"/>
      <c r="H27" s="17"/>
      <c r="I27" s="17"/>
      <c r="J27" s="17"/>
      <c r="K27" s="17"/>
      <c r="L27" s="17"/>
      <c r="M27" s="17"/>
      <c r="N27" s="17"/>
      <c r="O27" s="17"/>
      <c r="P27" s="17"/>
      <c r="Q27" s="17"/>
      <c r="R27" s="17"/>
      <c r="S27" s="17"/>
      <c r="T27" s="17"/>
      <c r="U27" s="17"/>
    </row>
    <row r="28" spans="1:21" ht="42.75" customHeight="1" x14ac:dyDescent="0.25">
      <c r="A28" s="18" t="s">
        <v>54</v>
      </c>
      <c r="B28" s="20" t="s">
        <v>55</v>
      </c>
      <c r="C28" s="33">
        <v>2017</v>
      </c>
      <c r="D28" s="17"/>
      <c r="E28" s="17"/>
      <c r="F28" s="17"/>
      <c r="G28" s="17"/>
      <c r="H28" s="17"/>
      <c r="I28" s="17"/>
      <c r="J28" s="17"/>
      <c r="K28" s="17"/>
      <c r="L28" s="17"/>
      <c r="M28" s="17"/>
      <c r="N28" s="17"/>
      <c r="O28" s="17"/>
      <c r="P28" s="17"/>
      <c r="Q28" s="17"/>
      <c r="R28" s="17"/>
      <c r="S28" s="17"/>
      <c r="T28" s="17"/>
      <c r="U28" s="17"/>
    </row>
    <row r="29" spans="1:21" ht="42.75" customHeight="1" x14ac:dyDescent="0.25">
      <c r="A29" s="18" t="s">
        <v>52</v>
      </c>
      <c r="B29" s="19" t="s">
        <v>53</v>
      </c>
      <c r="C29" s="33">
        <v>2019</v>
      </c>
      <c r="D29" s="17"/>
      <c r="E29" s="17"/>
      <c r="F29" s="17"/>
      <c r="G29" s="17"/>
      <c r="H29" s="17"/>
      <c r="I29" s="17"/>
      <c r="J29" s="17"/>
      <c r="K29" s="17"/>
      <c r="L29" s="17"/>
      <c r="M29" s="17"/>
      <c r="N29" s="17"/>
      <c r="O29" s="17"/>
      <c r="P29" s="17"/>
      <c r="Q29" s="17"/>
      <c r="R29" s="17"/>
      <c r="S29" s="17"/>
      <c r="T29" s="17"/>
      <c r="U29" s="17"/>
    </row>
    <row r="30" spans="1:21" ht="42.75" customHeight="1" x14ac:dyDescent="0.25">
      <c r="A30" s="18" t="s">
        <v>70</v>
      </c>
      <c r="B30" s="19" t="s">
        <v>51</v>
      </c>
      <c r="C30" s="33" t="s">
        <v>565</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L4" zoomScale="80" zoomScaleNormal="80" zoomScaleSheetLayoutView="80" workbookViewId="0">
      <selection activeCell="Y26" sqref="Y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23.85546875" customWidth="1"/>
    <col min="26" max="26" width="46.5703125" customWidth="1"/>
    <col min="27" max="28" width="12.28515625" customWidth="1"/>
  </cols>
  <sheetData>
    <row r="1" spans="1:28" ht="18.75" x14ac:dyDescent="0.25">
      <c r="Z1" s="32" t="s">
        <v>66</v>
      </c>
    </row>
    <row r="2" spans="1:28" ht="18.75" x14ac:dyDescent="0.3">
      <c r="Z2" s="13" t="s">
        <v>8</v>
      </c>
    </row>
    <row r="3" spans="1:28" ht="18.75" x14ac:dyDescent="0.3">
      <c r="Z3" s="13" t="s">
        <v>65</v>
      </c>
    </row>
    <row r="4" spans="1:28" ht="18.75" customHeight="1" x14ac:dyDescent="0.25">
      <c r="A4" s="370" t="str">
        <f>'3.3 паспорт описание'!A5</f>
        <v>Год раскрытия информации: 2018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5" spans="1:28" x14ac:dyDescent="0.25">
      <c r="A5" s="296"/>
      <c r="B5" s="296"/>
      <c r="C5" s="296"/>
      <c r="D5" s="296"/>
      <c r="E5" s="296"/>
      <c r="F5" s="296"/>
      <c r="G5" s="296"/>
      <c r="H5" s="296"/>
      <c r="I5" s="296"/>
      <c r="J5" s="296"/>
      <c r="K5" s="296"/>
      <c r="L5" s="296"/>
      <c r="M5" s="296"/>
      <c r="N5" s="296"/>
      <c r="O5" s="296"/>
      <c r="P5" s="296"/>
      <c r="Q5" s="296"/>
      <c r="R5" s="296"/>
      <c r="S5" s="296"/>
      <c r="T5" s="296"/>
      <c r="U5" s="296"/>
      <c r="V5" s="296"/>
      <c r="W5" s="296"/>
      <c r="X5" s="296"/>
      <c r="Y5" s="296"/>
      <c r="Z5" s="296"/>
    </row>
    <row r="6" spans="1:28"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08"/>
      <c r="AB6" s="108"/>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08"/>
      <c r="AB7" s="108"/>
    </row>
    <row r="8" spans="1:28" ht="15.75" x14ac:dyDescent="0.25">
      <c r="A8" s="368" t="str">
        <f>'3.3 паспорт описание'!A9:C9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09"/>
      <c r="AB8" s="109"/>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10"/>
      <c r="AB9" s="110"/>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08"/>
      <c r="AB10" s="108"/>
    </row>
    <row r="11" spans="1:28" ht="15.75" x14ac:dyDescent="0.25">
      <c r="A11" s="368" t="str">
        <f>'3.3 паспорт описание'!A12:C12</f>
        <v>Н_17-1426</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09"/>
      <c r="AB11" s="109"/>
    </row>
    <row r="12" spans="1:28" ht="15.75"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10"/>
      <c r="AB12" s="110"/>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9"/>
      <c r="AB13" s="9"/>
    </row>
    <row r="14" spans="1:28" ht="24.75" customHeight="1" x14ac:dyDescent="0.25">
      <c r="A14" s="365" t="str">
        <f>'3.3 паспорт описание'!A15:C15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09"/>
      <c r="AB14" s="109"/>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10"/>
      <c r="AB15" s="110"/>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16"/>
      <c r="AB16" s="116"/>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16"/>
      <c r="AB17" s="116"/>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16"/>
      <c r="AB18" s="116"/>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16"/>
      <c r="AB19" s="116"/>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17"/>
      <c r="AB20" s="117"/>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17"/>
      <c r="AB21" s="117"/>
    </row>
    <row r="22" spans="1:28" x14ac:dyDescent="0.25">
      <c r="A22" s="404" t="s">
        <v>388</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18"/>
      <c r="AB22" s="118"/>
    </row>
    <row r="23" spans="1:28" ht="32.25" customHeight="1" x14ac:dyDescent="0.25">
      <c r="A23" s="406" t="s">
        <v>272</v>
      </c>
      <c r="B23" s="407"/>
      <c r="C23" s="407"/>
      <c r="D23" s="407"/>
      <c r="E23" s="407"/>
      <c r="F23" s="407"/>
      <c r="G23" s="407"/>
      <c r="H23" s="407"/>
      <c r="I23" s="407"/>
      <c r="J23" s="407"/>
      <c r="K23" s="407"/>
      <c r="L23" s="408"/>
      <c r="M23" s="405" t="s">
        <v>273</v>
      </c>
      <c r="N23" s="405"/>
      <c r="O23" s="405"/>
      <c r="P23" s="405"/>
      <c r="Q23" s="405"/>
      <c r="R23" s="405"/>
      <c r="S23" s="405"/>
      <c r="T23" s="405"/>
      <c r="U23" s="405"/>
      <c r="V23" s="405"/>
      <c r="W23" s="405"/>
      <c r="X23" s="405"/>
      <c r="Y23" s="405"/>
      <c r="Z23" s="405"/>
    </row>
    <row r="24" spans="1:28" ht="151.5" customHeight="1" x14ac:dyDescent="0.25">
      <c r="A24" s="75" t="s">
        <v>204</v>
      </c>
      <c r="B24" s="76" t="s">
        <v>211</v>
      </c>
      <c r="C24" s="75" t="s">
        <v>267</v>
      </c>
      <c r="D24" s="75" t="s">
        <v>205</v>
      </c>
      <c r="E24" s="75" t="s">
        <v>268</v>
      </c>
      <c r="F24" s="75" t="s">
        <v>270</v>
      </c>
      <c r="G24" s="75" t="s">
        <v>269</v>
      </c>
      <c r="H24" s="75" t="s">
        <v>206</v>
      </c>
      <c r="I24" s="75" t="s">
        <v>271</v>
      </c>
      <c r="J24" s="75" t="s">
        <v>212</v>
      </c>
      <c r="K24" s="76" t="s">
        <v>210</v>
      </c>
      <c r="L24" s="76" t="s">
        <v>207</v>
      </c>
      <c r="M24" s="77" t="s">
        <v>219</v>
      </c>
      <c r="N24" s="76" t="s">
        <v>398</v>
      </c>
      <c r="O24" s="75" t="s">
        <v>217</v>
      </c>
      <c r="P24" s="75" t="s">
        <v>218</v>
      </c>
      <c r="Q24" s="75" t="s">
        <v>216</v>
      </c>
      <c r="R24" s="75" t="s">
        <v>206</v>
      </c>
      <c r="S24" s="75" t="s">
        <v>215</v>
      </c>
      <c r="T24" s="75" t="s">
        <v>214</v>
      </c>
      <c r="U24" s="75" t="s">
        <v>266</v>
      </c>
      <c r="V24" s="75" t="s">
        <v>216</v>
      </c>
      <c r="W24" s="81" t="s">
        <v>209</v>
      </c>
      <c r="X24" s="81" t="s">
        <v>221</v>
      </c>
      <c r="Y24" s="81" t="s">
        <v>222</v>
      </c>
      <c r="Z24" s="83" t="s">
        <v>220</v>
      </c>
    </row>
    <row r="25" spans="1:28" ht="16.5" customHeight="1" x14ac:dyDescent="0.25">
      <c r="A25" s="166">
        <v>1</v>
      </c>
      <c r="B25" s="76">
        <v>2</v>
      </c>
      <c r="C25" s="166">
        <v>3</v>
      </c>
      <c r="D25" s="76">
        <v>4</v>
      </c>
      <c r="E25" s="166">
        <v>5</v>
      </c>
      <c r="F25" s="76">
        <v>6</v>
      </c>
      <c r="G25" s="166">
        <v>7</v>
      </c>
      <c r="H25" s="76">
        <v>8</v>
      </c>
      <c r="I25" s="166">
        <v>9</v>
      </c>
      <c r="J25" s="76">
        <v>10</v>
      </c>
      <c r="K25" s="166">
        <v>11</v>
      </c>
      <c r="L25" s="76">
        <v>12</v>
      </c>
      <c r="M25" s="166">
        <v>13</v>
      </c>
      <c r="N25" s="76">
        <v>14</v>
      </c>
      <c r="O25" s="166">
        <v>15</v>
      </c>
      <c r="P25" s="76">
        <v>16</v>
      </c>
      <c r="Q25" s="166">
        <v>17</v>
      </c>
      <c r="R25" s="76">
        <v>18</v>
      </c>
      <c r="S25" s="166">
        <v>19</v>
      </c>
      <c r="T25" s="76">
        <v>20</v>
      </c>
      <c r="U25" s="166">
        <v>21</v>
      </c>
      <c r="V25" s="76">
        <v>22</v>
      </c>
      <c r="W25" s="166">
        <v>23</v>
      </c>
      <c r="X25" s="76">
        <v>24</v>
      </c>
      <c r="Y25" s="166">
        <v>25</v>
      </c>
      <c r="Z25" s="76">
        <v>26</v>
      </c>
      <c r="AA25" s="167"/>
      <c r="AB25" s="167"/>
    </row>
    <row r="26" spans="1:28" ht="135" x14ac:dyDescent="0.25">
      <c r="A26" s="175" t="s">
        <v>459</v>
      </c>
      <c r="B26" s="176"/>
      <c r="C26" s="177" t="s">
        <v>460</v>
      </c>
      <c r="D26" s="177" t="s">
        <v>461</v>
      </c>
      <c r="E26" s="177" t="s">
        <v>462</v>
      </c>
      <c r="F26" s="177" t="s">
        <v>463</v>
      </c>
      <c r="G26" s="177" t="s">
        <v>464</v>
      </c>
      <c r="H26" s="177" t="s">
        <v>206</v>
      </c>
      <c r="I26" s="177" t="s">
        <v>465</v>
      </c>
      <c r="J26" s="177" t="s">
        <v>466</v>
      </c>
      <c r="K26" s="178"/>
      <c r="L26" s="179"/>
      <c r="M26" s="180" t="s">
        <v>467</v>
      </c>
      <c r="N26" s="178"/>
      <c r="O26" s="178"/>
      <c r="P26" s="178"/>
      <c r="Q26" s="178"/>
      <c r="R26" s="178"/>
      <c r="S26" s="178"/>
      <c r="T26" s="178"/>
      <c r="U26" s="178"/>
      <c r="V26" s="178"/>
      <c r="W26" s="178"/>
      <c r="X26" s="178"/>
      <c r="Y26" s="321" t="s">
        <v>566</v>
      </c>
      <c r="Z26" s="181" t="s">
        <v>468</v>
      </c>
      <c r="AA26" s="174"/>
      <c r="AB26" s="174"/>
    </row>
    <row r="27" spans="1:28" x14ac:dyDescent="0.25">
      <c r="A27" s="178">
        <v>2015</v>
      </c>
      <c r="B27" s="178" t="s">
        <v>469</v>
      </c>
      <c r="C27" s="178">
        <v>0</v>
      </c>
      <c r="D27" s="178">
        <v>0</v>
      </c>
      <c r="E27" s="178">
        <v>0</v>
      </c>
      <c r="F27" s="177">
        <v>0</v>
      </c>
      <c r="G27" s="177">
        <v>0</v>
      </c>
      <c r="H27" s="178" t="s">
        <v>206</v>
      </c>
      <c r="I27" s="177">
        <v>0</v>
      </c>
      <c r="J27" s="177">
        <v>0</v>
      </c>
      <c r="K27" s="179"/>
      <c r="L27" s="178"/>
      <c r="M27" s="179" t="s">
        <v>470</v>
      </c>
      <c r="N27" s="178"/>
      <c r="O27" s="178"/>
      <c r="P27" s="178"/>
      <c r="Q27" s="178"/>
      <c r="R27" s="178"/>
      <c r="S27" s="178"/>
      <c r="T27" s="178"/>
      <c r="U27" s="178"/>
      <c r="V27" s="178"/>
      <c r="W27" s="178"/>
      <c r="X27" s="178"/>
      <c r="Y27" s="178"/>
      <c r="Z27" s="178"/>
      <c r="AA27" s="174"/>
      <c r="AB27" s="174"/>
    </row>
    <row r="28" spans="1:28" ht="30" x14ac:dyDescent="0.25">
      <c r="A28" s="176" t="s">
        <v>471</v>
      </c>
      <c r="B28" s="176"/>
      <c r="C28" s="177" t="s">
        <v>472</v>
      </c>
      <c r="D28" s="177" t="s">
        <v>473</v>
      </c>
      <c r="E28" s="177" t="s">
        <v>474</v>
      </c>
      <c r="F28" s="177" t="s">
        <v>475</v>
      </c>
      <c r="G28" s="177" t="s">
        <v>476</v>
      </c>
      <c r="H28" s="177" t="s">
        <v>206</v>
      </c>
      <c r="I28" s="177" t="s">
        <v>477</v>
      </c>
      <c r="J28" s="177" t="s">
        <v>478</v>
      </c>
      <c r="K28" s="178"/>
      <c r="L28" s="178"/>
      <c r="M28" s="178"/>
      <c r="N28" s="178"/>
      <c r="O28" s="178"/>
      <c r="P28" s="178"/>
      <c r="Q28" s="178"/>
      <c r="R28" s="178"/>
      <c r="S28" s="178"/>
      <c r="T28" s="178"/>
      <c r="U28" s="178"/>
      <c r="V28" s="178"/>
      <c r="W28" s="178"/>
      <c r="X28" s="178"/>
      <c r="Y28" s="178"/>
      <c r="Z28" s="178"/>
      <c r="AA28" s="174"/>
      <c r="AB28" s="174"/>
    </row>
    <row r="29" spans="1:28" x14ac:dyDescent="0.25">
      <c r="A29" s="178">
        <v>2014</v>
      </c>
      <c r="B29" s="178" t="s">
        <v>469</v>
      </c>
      <c r="C29" s="178">
        <v>0</v>
      </c>
      <c r="D29" s="178">
        <v>0</v>
      </c>
      <c r="E29" s="178">
        <v>0</v>
      </c>
      <c r="F29" s="178">
        <v>0</v>
      </c>
      <c r="G29" s="178">
        <v>0</v>
      </c>
      <c r="H29" s="178" t="s">
        <v>0</v>
      </c>
      <c r="I29" s="178">
        <v>0</v>
      </c>
      <c r="J29" s="178">
        <v>0</v>
      </c>
      <c r="K29" s="178"/>
      <c r="L29" s="178"/>
      <c r="M29" s="178"/>
      <c r="N29" s="178"/>
      <c r="O29" s="178"/>
      <c r="P29" s="178"/>
      <c r="Q29" s="178"/>
      <c r="R29" s="178"/>
      <c r="S29" s="178"/>
      <c r="T29" s="178"/>
      <c r="U29" s="178"/>
      <c r="V29" s="178"/>
      <c r="W29" s="178"/>
      <c r="X29" s="178"/>
      <c r="Y29" s="178"/>
      <c r="Z29" s="178"/>
      <c r="AA29" s="174"/>
      <c r="AB29" s="174"/>
    </row>
    <row r="30" spans="1:28" x14ac:dyDescent="0.25">
      <c r="A30" s="70"/>
      <c r="B30" s="70"/>
      <c r="C30" s="70"/>
      <c r="D30" s="70"/>
      <c r="E30" s="70"/>
      <c r="F30" s="71"/>
      <c r="G30" s="71"/>
      <c r="H30" s="70"/>
      <c r="I30" s="71"/>
      <c r="J30" s="71"/>
      <c r="K30" s="72"/>
      <c r="L30" s="73"/>
      <c r="M30" s="70"/>
      <c r="N30" s="70"/>
      <c r="O30" s="70"/>
      <c r="P30" s="70"/>
      <c r="Q30" s="70"/>
      <c r="R30" s="70"/>
      <c r="S30" s="70"/>
      <c r="T30" s="70"/>
      <c r="U30" s="70"/>
      <c r="V30" s="70"/>
      <c r="W30" s="70"/>
      <c r="X30" s="70"/>
      <c r="Y30" s="70"/>
      <c r="Z30" s="70"/>
    </row>
    <row r="31" spans="1:28" x14ac:dyDescent="0.25">
      <c r="A31" s="70"/>
      <c r="B31" s="70"/>
      <c r="C31" s="70"/>
      <c r="D31" s="70"/>
      <c r="E31" s="70"/>
      <c r="F31" s="70"/>
      <c r="G31" s="70"/>
      <c r="H31" s="70"/>
      <c r="I31" s="70"/>
      <c r="J31" s="70"/>
      <c r="K31" s="70"/>
      <c r="L31" s="73"/>
      <c r="M31" s="70"/>
      <c r="N31" s="70"/>
      <c r="O31" s="70"/>
      <c r="P31" s="70"/>
      <c r="Q31" s="70"/>
      <c r="R31" s="70"/>
      <c r="S31" s="70"/>
      <c r="T31" s="70"/>
      <c r="U31" s="70"/>
      <c r="V31" s="70"/>
      <c r="W31" s="70"/>
      <c r="X31" s="70"/>
      <c r="Y31" s="70"/>
      <c r="Z31" s="70"/>
    </row>
    <row r="32" spans="1:28" x14ac:dyDescent="0.25">
      <c r="A32" s="74"/>
      <c r="B32" s="74"/>
      <c r="C32" s="71"/>
      <c r="D32" s="71"/>
      <c r="E32" s="71"/>
      <c r="F32" s="71"/>
      <c r="G32" s="71"/>
      <c r="H32" s="71"/>
      <c r="I32" s="71"/>
      <c r="J32" s="71"/>
      <c r="K32" s="70"/>
      <c r="L32" s="70"/>
      <c r="M32" s="70"/>
      <c r="N32" s="70"/>
      <c r="O32" s="70"/>
      <c r="P32" s="70"/>
      <c r="Q32" s="70"/>
      <c r="R32" s="70"/>
      <c r="S32" s="70"/>
      <c r="T32" s="70"/>
      <c r="U32" s="70"/>
      <c r="V32" s="70"/>
      <c r="W32" s="70"/>
      <c r="X32" s="70"/>
      <c r="Y32" s="70"/>
      <c r="Z32" s="70"/>
    </row>
    <row r="33" spans="1:26" x14ac:dyDescent="0.25">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row>
    <row r="37" spans="1:26" x14ac:dyDescent="0.25">
      <c r="A37"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D26" sqref="D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2" t="s">
        <v>66</v>
      </c>
    </row>
    <row r="2" spans="1:28" s="10" customFormat="1" ht="18.75" customHeight="1" x14ac:dyDescent="0.3">
      <c r="A2" s="16"/>
      <c r="B2" s="16"/>
      <c r="O2" s="13" t="s">
        <v>8</v>
      </c>
    </row>
    <row r="3" spans="1:28" s="10" customFormat="1" ht="18.75" x14ac:dyDescent="0.3">
      <c r="A3" s="15"/>
      <c r="B3" s="15"/>
      <c r="O3" s="13" t="s">
        <v>65</v>
      </c>
    </row>
    <row r="4" spans="1:28" s="10" customFormat="1" ht="18.75" x14ac:dyDescent="0.3">
      <c r="A4" s="291"/>
      <c r="B4" s="291"/>
      <c r="C4" s="283"/>
      <c r="D4" s="283"/>
      <c r="E4" s="283"/>
      <c r="F4" s="283"/>
      <c r="G4" s="283"/>
      <c r="H4" s="283"/>
      <c r="I4" s="283"/>
      <c r="J4" s="283"/>
      <c r="K4" s="283"/>
      <c r="L4" s="282"/>
      <c r="M4" s="283"/>
      <c r="N4" s="283"/>
      <c r="O4" s="283"/>
    </row>
    <row r="5" spans="1:28" s="10" customFormat="1" ht="15.75" x14ac:dyDescent="0.2">
      <c r="A5" s="375" t="str">
        <f>'3.4. Паспорт надежность'!A4</f>
        <v>Год раскрытия информации: 2018 год</v>
      </c>
      <c r="B5" s="375"/>
      <c r="C5" s="375"/>
      <c r="D5" s="375"/>
      <c r="E5" s="375"/>
      <c r="F5" s="375"/>
      <c r="G5" s="375"/>
      <c r="H5" s="375"/>
      <c r="I5" s="375"/>
      <c r="J5" s="375"/>
      <c r="K5" s="375"/>
      <c r="L5" s="375"/>
      <c r="M5" s="375"/>
      <c r="N5" s="375"/>
      <c r="O5" s="375"/>
      <c r="P5" s="115"/>
      <c r="Q5" s="115"/>
      <c r="R5" s="115"/>
      <c r="S5" s="115"/>
      <c r="T5" s="115"/>
      <c r="U5" s="115"/>
      <c r="V5" s="115"/>
      <c r="W5" s="115"/>
      <c r="X5" s="115"/>
      <c r="Y5" s="115"/>
      <c r="Z5" s="115"/>
      <c r="AA5" s="115"/>
      <c r="AB5" s="115"/>
    </row>
    <row r="6" spans="1:28" s="10" customFormat="1" ht="18.75" x14ac:dyDescent="0.3">
      <c r="A6" s="291"/>
      <c r="B6" s="291"/>
      <c r="C6" s="283"/>
      <c r="D6" s="283"/>
      <c r="E6" s="283"/>
      <c r="F6" s="283"/>
      <c r="G6" s="283"/>
      <c r="H6" s="283"/>
      <c r="I6" s="283"/>
      <c r="J6" s="283"/>
      <c r="K6" s="283"/>
      <c r="L6" s="282"/>
      <c r="M6" s="283"/>
      <c r="N6" s="283"/>
      <c r="O6" s="283"/>
    </row>
    <row r="7" spans="1:28" s="10" customFormat="1" ht="18.75" x14ac:dyDescent="0.2">
      <c r="A7" s="361" t="s">
        <v>7</v>
      </c>
      <c r="B7" s="361"/>
      <c r="C7" s="361"/>
      <c r="D7" s="361"/>
      <c r="E7" s="361"/>
      <c r="F7" s="361"/>
      <c r="G7" s="361"/>
      <c r="H7" s="361"/>
      <c r="I7" s="361"/>
      <c r="J7" s="361"/>
      <c r="K7" s="361"/>
      <c r="L7" s="361"/>
      <c r="M7" s="361"/>
      <c r="N7" s="361"/>
      <c r="O7" s="361"/>
      <c r="P7" s="11"/>
      <c r="Q7" s="11"/>
      <c r="R7" s="11"/>
      <c r="S7" s="11"/>
      <c r="T7" s="11"/>
      <c r="U7" s="11"/>
      <c r="V7" s="11"/>
      <c r="W7" s="11"/>
      <c r="X7" s="11"/>
      <c r="Y7" s="11"/>
      <c r="Z7" s="11"/>
    </row>
    <row r="8" spans="1:28" s="10" customFormat="1" ht="18.75" x14ac:dyDescent="0.2">
      <c r="A8" s="361"/>
      <c r="B8" s="361"/>
      <c r="C8" s="361"/>
      <c r="D8" s="361"/>
      <c r="E8" s="361"/>
      <c r="F8" s="361"/>
      <c r="G8" s="361"/>
      <c r="H8" s="361"/>
      <c r="I8" s="361"/>
      <c r="J8" s="361"/>
      <c r="K8" s="361"/>
      <c r="L8" s="361"/>
      <c r="M8" s="361"/>
      <c r="N8" s="361"/>
      <c r="O8" s="361"/>
      <c r="P8" s="11"/>
      <c r="Q8" s="11"/>
      <c r="R8" s="11"/>
      <c r="S8" s="11"/>
      <c r="T8" s="11"/>
      <c r="U8" s="11"/>
      <c r="V8" s="11"/>
      <c r="W8" s="11"/>
      <c r="X8" s="11"/>
      <c r="Y8" s="11"/>
      <c r="Z8" s="11"/>
    </row>
    <row r="9" spans="1:28" s="10" customFormat="1" ht="18.75" x14ac:dyDescent="0.2">
      <c r="A9" s="365" t="str">
        <f>'3.4. Паспорт надежность'!A8</f>
        <v>Акционерное общество "Янтарьэнерго" ДЗО  ПАО "Россети"</v>
      </c>
      <c r="B9" s="365"/>
      <c r="C9" s="365"/>
      <c r="D9" s="365"/>
      <c r="E9" s="365"/>
      <c r="F9" s="365"/>
      <c r="G9" s="365"/>
      <c r="H9" s="365"/>
      <c r="I9" s="365"/>
      <c r="J9" s="365"/>
      <c r="K9" s="365"/>
      <c r="L9" s="365"/>
      <c r="M9" s="365"/>
      <c r="N9" s="365"/>
      <c r="O9" s="365"/>
      <c r="P9" s="11"/>
      <c r="Q9" s="11"/>
      <c r="R9" s="11"/>
      <c r="S9" s="11"/>
      <c r="T9" s="11"/>
      <c r="U9" s="11"/>
      <c r="V9" s="11"/>
      <c r="W9" s="11"/>
      <c r="X9" s="11"/>
      <c r="Y9" s="11"/>
      <c r="Z9" s="11"/>
    </row>
    <row r="10" spans="1:28" s="10" customFormat="1" ht="18.75" x14ac:dyDescent="0.2">
      <c r="A10" s="362" t="s">
        <v>6</v>
      </c>
      <c r="B10" s="362"/>
      <c r="C10" s="362"/>
      <c r="D10" s="362"/>
      <c r="E10" s="362"/>
      <c r="F10" s="362"/>
      <c r="G10" s="362"/>
      <c r="H10" s="362"/>
      <c r="I10" s="362"/>
      <c r="J10" s="362"/>
      <c r="K10" s="362"/>
      <c r="L10" s="362"/>
      <c r="M10" s="362"/>
      <c r="N10" s="362"/>
      <c r="O10" s="362"/>
      <c r="P10" s="11"/>
      <c r="Q10" s="11"/>
      <c r="R10" s="11"/>
      <c r="S10" s="11"/>
      <c r="T10" s="11"/>
      <c r="U10" s="11"/>
      <c r="V10" s="11"/>
      <c r="W10" s="11"/>
      <c r="X10" s="11"/>
      <c r="Y10" s="11"/>
      <c r="Z10" s="11"/>
    </row>
    <row r="11" spans="1:28" s="10" customFormat="1" ht="18.75" x14ac:dyDescent="0.2">
      <c r="A11" s="361"/>
      <c r="B11" s="361"/>
      <c r="C11" s="361"/>
      <c r="D11" s="361"/>
      <c r="E11" s="361"/>
      <c r="F11" s="361"/>
      <c r="G11" s="361"/>
      <c r="H11" s="361"/>
      <c r="I11" s="361"/>
      <c r="J11" s="361"/>
      <c r="K11" s="361"/>
      <c r="L11" s="361"/>
      <c r="M11" s="361"/>
      <c r="N11" s="361"/>
      <c r="O11" s="361"/>
      <c r="P11" s="11"/>
      <c r="Q11" s="11"/>
      <c r="R11" s="11"/>
      <c r="S11" s="11"/>
      <c r="T11" s="11"/>
      <c r="U11" s="11"/>
      <c r="V11" s="11"/>
      <c r="W11" s="11"/>
      <c r="X11" s="11"/>
      <c r="Y11" s="11"/>
      <c r="Z11" s="11"/>
    </row>
    <row r="12" spans="1:28" s="10" customFormat="1" ht="18.75" x14ac:dyDescent="0.2">
      <c r="A12" s="365" t="str">
        <f>'3.4. Паспорт надежность'!A11</f>
        <v>Н_17-1426</v>
      </c>
      <c r="B12" s="365"/>
      <c r="C12" s="365"/>
      <c r="D12" s="365"/>
      <c r="E12" s="365"/>
      <c r="F12" s="365"/>
      <c r="G12" s="365"/>
      <c r="H12" s="365"/>
      <c r="I12" s="365"/>
      <c r="J12" s="365"/>
      <c r="K12" s="365"/>
      <c r="L12" s="365"/>
      <c r="M12" s="365"/>
      <c r="N12" s="365"/>
      <c r="O12" s="365"/>
      <c r="P12" s="11"/>
      <c r="Q12" s="11"/>
      <c r="R12" s="11"/>
      <c r="S12" s="11"/>
      <c r="T12" s="11"/>
      <c r="U12" s="11"/>
      <c r="V12" s="11"/>
      <c r="W12" s="11"/>
      <c r="X12" s="11"/>
      <c r="Y12" s="11"/>
      <c r="Z12" s="11"/>
    </row>
    <row r="13" spans="1:28" s="10" customFormat="1" ht="18.75" x14ac:dyDescent="0.2">
      <c r="A13" s="362" t="s">
        <v>5</v>
      </c>
      <c r="B13" s="362"/>
      <c r="C13" s="362"/>
      <c r="D13" s="362"/>
      <c r="E13" s="362"/>
      <c r="F13" s="362"/>
      <c r="G13" s="362"/>
      <c r="H13" s="362"/>
      <c r="I13" s="362"/>
      <c r="J13" s="362"/>
      <c r="K13" s="362"/>
      <c r="L13" s="362"/>
      <c r="M13" s="362"/>
      <c r="N13" s="362"/>
      <c r="O13" s="362"/>
      <c r="P13" s="11"/>
      <c r="Q13" s="11"/>
      <c r="R13" s="11"/>
      <c r="S13" s="11"/>
      <c r="T13" s="11"/>
      <c r="U13" s="11"/>
      <c r="V13" s="11"/>
      <c r="W13" s="11"/>
      <c r="X13" s="11"/>
      <c r="Y13" s="11"/>
      <c r="Z13" s="11"/>
    </row>
    <row r="14" spans="1:28" s="7" customFormat="1" ht="15.75" customHeight="1" x14ac:dyDescent="0.2">
      <c r="A14" s="369"/>
      <c r="B14" s="369"/>
      <c r="C14" s="369"/>
      <c r="D14" s="369"/>
      <c r="E14" s="369"/>
      <c r="F14" s="369"/>
      <c r="G14" s="369"/>
      <c r="H14" s="369"/>
      <c r="I14" s="369"/>
      <c r="J14" s="369"/>
      <c r="K14" s="369"/>
      <c r="L14" s="369"/>
      <c r="M14" s="369"/>
      <c r="N14" s="369"/>
      <c r="O14" s="369"/>
      <c r="P14" s="8"/>
      <c r="Q14" s="8"/>
      <c r="R14" s="8"/>
      <c r="S14" s="8"/>
      <c r="T14" s="8"/>
      <c r="U14" s="8"/>
      <c r="V14" s="8"/>
      <c r="W14" s="8"/>
      <c r="X14" s="8"/>
      <c r="Y14" s="8"/>
      <c r="Z14" s="8"/>
    </row>
    <row r="15" spans="1:28" s="2" customFormat="1" ht="46.5" customHeight="1" x14ac:dyDescent="0.2">
      <c r="A15" s="365" t="str">
        <f>'3.4. Паспорт надежность'!A14</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5" s="365"/>
      <c r="C15" s="365"/>
      <c r="D15" s="365"/>
      <c r="E15" s="365"/>
      <c r="F15" s="365"/>
      <c r="G15" s="365"/>
      <c r="H15" s="365"/>
      <c r="I15" s="365"/>
      <c r="J15" s="365"/>
      <c r="K15" s="365"/>
      <c r="L15" s="365"/>
      <c r="M15" s="365"/>
      <c r="N15" s="365"/>
      <c r="O15" s="365"/>
      <c r="P15" s="6"/>
      <c r="Q15" s="6"/>
      <c r="R15" s="6"/>
      <c r="S15" s="6"/>
      <c r="T15" s="6"/>
      <c r="U15" s="6"/>
      <c r="V15" s="6"/>
      <c r="W15" s="6"/>
      <c r="X15" s="6"/>
      <c r="Y15" s="6"/>
      <c r="Z15" s="6"/>
    </row>
    <row r="16" spans="1:28" s="2" customFormat="1" ht="15" customHeight="1" x14ac:dyDescent="0.2">
      <c r="A16" s="356" t="s">
        <v>4</v>
      </c>
      <c r="B16" s="356"/>
      <c r="C16" s="356"/>
      <c r="D16" s="356"/>
      <c r="E16" s="356"/>
      <c r="F16" s="356"/>
      <c r="G16" s="356"/>
      <c r="H16" s="356"/>
      <c r="I16" s="356"/>
      <c r="J16" s="356"/>
      <c r="K16" s="356"/>
      <c r="L16" s="356"/>
      <c r="M16" s="356"/>
      <c r="N16" s="356"/>
      <c r="O16" s="356"/>
      <c r="P16" s="4"/>
      <c r="Q16" s="4"/>
      <c r="R16" s="4"/>
      <c r="S16" s="4"/>
      <c r="T16" s="4"/>
      <c r="U16" s="4"/>
      <c r="V16" s="4"/>
      <c r="W16" s="4"/>
      <c r="X16" s="4"/>
      <c r="Y16" s="4"/>
      <c r="Z16" s="4"/>
    </row>
    <row r="17" spans="1:26" s="2" customFormat="1" ht="15" customHeight="1" x14ac:dyDescent="0.2">
      <c r="A17" s="366"/>
      <c r="B17" s="366"/>
      <c r="C17" s="366"/>
      <c r="D17" s="366"/>
      <c r="E17" s="366"/>
      <c r="F17" s="366"/>
      <c r="G17" s="366"/>
      <c r="H17" s="366"/>
      <c r="I17" s="366"/>
      <c r="J17" s="366"/>
      <c r="K17" s="366"/>
      <c r="L17" s="366"/>
      <c r="M17" s="366"/>
      <c r="N17" s="366"/>
      <c r="O17" s="366"/>
      <c r="P17" s="3"/>
      <c r="Q17" s="3"/>
      <c r="R17" s="3"/>
      <c r="S17" s="3"/>
      <c r="T17" s="3"/>
      <c r="U17" s="3"/>
      <c r="V17" s="3"/>
      <c r="W17" s="3"/>
    </row>
    <row r="18" spans="1:26" s="2" customFormat="1" ht="91.5" customHeight="1" x14ac:dyDescent="0.2">
      <c r="A18" s="409" t="s">
        <v>365</v>
      </c>
      <c r="B18" s="409"/>
      <c r="C18" s="409"/>
      <c r="D18" s="409"/>
      <c r="E18" s="409"/>
      <c r="F18" s="409"/>
      <c r="G18" s="409"/>
      <c r="H18" s="409"/>
      <c r="I18" s="409"/>
      <c r="J18" s="409"/>
      <c r="K18" s="409"/>
      <c r="L18" s="409"/>
      <c r="M18" s="409"/>
      <c r="N18" s="409"/>
      <c r="O18" s="409"/>
      <c r="P18" s="5"/>
      <c r="Q18" s="5"/>
      <c r="R18" s="5"/>
      <c r="S18" s="5"/>
      <c r="T18" s="5"/>
      <c r="U18" s="5"/>
      <c r="V18" s="5"/>
      <c r="W18" s="5"/>
      <c r="X18" s="5"/>
      <c r="Y18" s="5"/>
      <c r="Z18" s="5"/>
    </row>
    <row r="19" spans="1:26" s="2" customFormat="1" ht="78" customHeight="1" x14ac:dyDescent="0.2">
      <c r="A19" s="371" t="s">
        <v>3</v>
      </c>
      <c r="B19" s="371" t="s">
        <v>82</v>
      </c>
      <c r="C19" s="371" t="s">
        <v>81</v>
      </c>
      <c r="D19" s="371" t="s">
        <v>73</v>
      </c>
      <c r="E19" s="410" t="s">
        <v>80</v>
      </c>
      <c r="F19" s="411"/>
      <c r="G19" s="411"/>
      <c r="H19" s="411"/>
      <c r="I19" s="412"/>
      <c r="J19" s="371" t="s">
        <v>79</v>
      </c>
      <c r="K19" s="371"/>
      <c r="L19" s="371"/>
      <c r="M19" s="371"/>
      <c r="N19" s="371"/>
      <c r="O19" s="371"/>
      <c r="P19" s="3"/>
      <c r="Q19" s="3"/>
      <c r="R19" s="3"/>
      <c r="S19" s="3"/>
      <c r="T19" s="3"/>
      <c r="U19" s="3"/>
      <c r="V19" s="3"/>
      <c r="W19" s="3"/>
    </row>
    <row r="20" spans="1:26" s="2" customFormat="1" ht="51" customHeight="1" x14ac:dyDescent="0.2">
      <c r="A20" s="371"/>
      <c r="B20" s="371"/>
      <c r="C20" s="371"/>
      <c r="D20" s="371"/>
      <c r="E20" s="35" t="s">
        <v>78</v>
      </c>
      <c r="F20" s="35" t="s">
        <v>77</v>
      </c>
      <c r="G20" s="35" t="s">
        <v>76</v>
      </c>
      <c r="H20" s="35" t="s">
        <v>75</v>
      </c>
      <c r="I20" s="35" t="s">
        <v>74</v>
      </c>
      <c r="J20" s="35">
        <v>2016</v>
      </c>
      <c r="K20" s="35">
        <v>2017</v>
      </c>
      <c r="L20" s="152">
        <v>2018</v>
      </c>
      <c r="M20" s="152">
        <v>2019</v>
      </c>
      <c r="N20" s="152">
        <v>2020</v>
      </c>
      <c r="O20" s="152">
        <v>2021</v>
      </c>
      <c r="P20" s="22"/>
      <c r="Q20" s="22"/>
      <c r="R20" s="22"/>
      <c r="S20" s="22"/>
      <c r="T20" s="22"/>
      <c r="U20" s="22"/>
      <c r="V20" s="22"/>
      <c r="W20" s="22"/>
      <c r="X20" s="21"/>
      <c r="Y20" s="21"/>
      <c r="Z20" s="21"/>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2"/>
      <c r="Q21" s="22"/>
      <c r="R21" s="22"/>
      <c r="S21" s="22"/>
      <c r="T21" s="22"/>
      <c r="U21" s="22"/>
      <c r="V21" s="22"/>
      <c r="W21" s="22"/>
      <c r="X21" s="21"/>
      <c r="Y21" s="21"/>
      <c r="Z21" s="21"/>
    </row>
    <row r="22" spans="1:26" s="163" customFormat="1" ht="33" customHeight="1" x14ac:dyDescent="0.2">
      <c r="A22" s="161" t="s">
        <v>62</v>
      </c>
      <c r="B22" s="154">
        <v>2017</v>
      </c>
      <c r="C22" s="155" t="s">
        <v>274</v>
      </c>
      <c r="D22" s="155" t="s">
        <v>274</v>
      </c>
      <c r="E22" s="155" t="s">
        <v>274</v>
      </c>
      <c r="F22" s="155" t="s">
        <v>274</v>
      </c>
      <c r="G22" s="155" t="s">
        <v>274</v>
      </c>
      <c r="H22" s="155" t="s">
        <v>274</v>
      </c>
      <c r="I22" s="155" t="s">
        <v>274</v>
      </c>
      <c r="J22" s="155" t="s">
        <v>274</v>
      </c>
      <c r="K22" s="155" t="s">
        <v>274</v>
      </c>
      <c r="L22" s="155" t="s">
        <v>274</v>
      </c>
      <c r="M22" s="155" t="s">
        <v>274</v>
      </c>
      <c r="N22" s="155" t="s">
        <v>274</v>
      </c>
      <c r="O22" s="155" t="s">
        <v>274</v>
      </c>
      <c r="P22" s="22"/>
      <c r="Q22" s="22"/>
      <c r="R22" s="22"/>
      <c r="S22" s="22"/>
      <c r="T22" s="22"/>
      <c r="U22" s="22"/>
      <c r="V22" s="162"/>
      <c r="W22" s="162"/>
      <c r="X22" s="162"/>
      <c r="Y22" s="162"/>
      <c r="Z22" s="162"/>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zoomScale="70" zoomScaleNormal="100" zoomScaleSheetLayoutView="70" workbookViewId="0">
      <selection activeCell="D26" sqref="D26:F26"/>
    </sheetView>
  </sheetViews>
  <sheetFormatPr defaultRowHeight="15.75" x14ac:dyDescent="0.2"/>
  <cols>
    <col min="1" max="1" width="61.7109375" style="120" customWidth="1"/>
    <col min="2" max="2" width="18.5703125" style="120" customWidth="1"/>
    <col min="3" max="3" width="17.85546875" style="120" customWidth="1"/>
    <col min="4" max="9" width="16.85546875" style="120" customWidth="1"/>
    <col min="10" max="10" width="18.7109375" style="120" customWidth="1"/>
    <col min="11" max="28" width="16.85546875" style="120" customWidth="1"/>
    <col min="29" max="29" width="16.7109375" style="120" customWidth="1"/>
    <col min="30" max="44" width="16.7109375" style="121" customWidth="1"/>
    <col min="45" max="45" width="13.28515625" style="127" bestFit="1" customWidth="1"/>
    <col min="46" max="46" width="14.7109375" style="127" customWidth="1"/>
    <col min="47" max="47" width="13" style="133" customWidth="1"/>
    <col min="48" max="48" width="9.140625" style="133"/>
    <col min="49" max="256" width="9.140625" style="121"/>
    <col min="257" max="257" width="61.7109375" style="121" customWidth="1"/>
    <col min="258" max="258" width="18.5703125" style="121" customWidth="1"/>
    <col min="259" max="265" width="16.85546875" style="121" customWidth="1"/>
    <col min="266" max="266" width="18.7109375" style="121" customWidth="1"/>
    <col min="267" max="284" width="16.85546875" style="121" customWidth="1"/>
    <col min="285" max="300" width="16.7109375" style="121" customWidth="1"/>
    <col min="301" max="301" width="13.28515625" style="121" bestFit="1" customWidth="1"/>
    <col min="302" max="302" width="14.7109375" style="121" customWidth="1"/>
    <col min="303" max="512" width="9.140625" style="121"/>
    <col min="513" max="513" width="61.7109375" style="121" customWidth="1"/>
    <col min="514" max="514" width="18.5703125" style="121" customWidth="1"/>
    <col min="515" max="521" width="16.85546875" style="121" customWidth="1"/>
    <col min="522" max="522" width="18.7109375" style="121" customWidth="1"/>
    <col min="523" max="540" width="16.85546875" style="121" customWidth="1"/>
    <col min="541" max="556" width="16.7109375" style="121" customWidth="1"/>
    <col min="557" max="557" width="13.28515625" style="121" bestFit="1" customWidth="1"/>
    <col min="558" max="558" width="14.7109375" style="121" customWidth="1"/>
    <col min="559" max="768" width="9.140625" style="121"/>
    <col min="769" max="769" width="61.7109375" style="121" customWidth="1"/>
    <col min="770" max="770" width="18.5703125" style="121" customWidth="1"/>
    <col min="771" max="777" width="16.85546875" style="121" customWidth="1"/>
    <col min="778" max="778" width="18.7109375" style="121" customWidth="1"/>
    <col min="779" max="796" width="16.85546875" style="121" customWidth="1"/>
    <col min="797" max="812" width="16.7109375" style="121" customWidth="1"/>
    <col min="813" max="813" width="13.28515625" style="121" bestFit="1" customWidth="1"/>
    <col min="814" max="814" width="14.7109375" style="121" customWidth="1"/>
    <col min="815" max="1024" width="9.140625" style="121"/>
    <col min="1025" max="1025" width="61.7109375" style="121" customWidth="1"/>
    <col min="1026" max="1026" width="18.5703125" style="121" customWidth="1"/>
    <col min="1027" max="1033" width="16.85546875" style="121" customWidth="1"/>
    <col min="1034" max="1034" width="18.7109375" style="121" customWidth="1"/>
    <col min="1035" max="1052" width="16.85546875" style="121" customWidth="1"/>
    <col min="1053" max="1068" width="16.7109375" style="121" customWidth="1"/>
    <col min="1069" max="1069" width="13.28515625" style="121" bestFit="1" customWidth="1"/>
    <col min="1070" max="1070" width="14.7109375" style="121" customWidth="1"/>
    <col min="1071" max="1280" width="9.140625" style="121"/>
    <col min="1281" max="1281" width="61.7109375" style="121" customWidth="1"/>
    <col min="1282" max="1282" width="18.5703125" style="121" customWidth="1"/>
    <col min="1283" max="1289" width="16.85546875" style="121" customWidth="1"/>
    <col min="1290" max="1290" width="18.7109375" style="121" customWidth="1"/>
    <col min="1291" max="1308" width="16.85546875" style="121" customWidth="1"/>
    <col min="1309" max="1324" width="16.7109375" style="121" customWidth="1"/>
    <col min="1325" max="1325" width="13.28515625" style="121" bestFit="1" customWidth="1"/>
    <col min="1326" max="1326" width="14.7109375" style="121" customWidth="1"/>
    <col min="1327" max="1536" width="9.140625" style="121"/>
    <col min="1537" max="1537" width="61.7109375" style="121" customWidth="1"/>
    <col min="1538" max="1538" width="18.5703125" style="121" customWidth="1"/>
    <col min="1539" max="1545" width="16.85546875" style="121" customWidth="1"/>
    <col min="1546" max="1546" width="18.7109375" style="121" customWidth="1"/>
    <col min="1547" max="1564" width="16.85546875" style="121" customWidth="1"/>
    <col min="1565" max="1580" width="16.7109375" style="121" customWidth="1"/>
    <col min="1581" max="1581" width="13.28515625" style="121" bestFit="1" customWidth="1"/>
    <col min="1582" max="1582" width="14.7109375" style="121" customWidth="1"/>
    <col min="1583" max="1792" width="9.140625" style="121"/>
    <col min="1793" max="1793" width="61.7109375" style="121" customWidth="1"/>
    <col min="1794" max="1794" width="18.5703125" style="121" customWidth="1"/>
    <col min="1795" max="1801" width="16.85546875" style="121" customWidth="1"/>
    <col min="1802" max="1802" width="18.7109375" style="121" customWidth="1"/>
    <col min="1803" max="1820" width="16.85546875" style="121" customWidth="1"/>
    <col min="1821" max="1836" width="16.7109375" style="121" customWidth="1"/>
    <col min="1837" max="1837" width="13.28515625" style="121" bestFit="1" customWidth="1"/>
    <col min="1838" max="1838" width="14.7109375" style="121" customWidth="1"/>
    <col min="1839" max="2048" width="9.140625" style="121"/>
    <col min="2049" max="2049" width="61.7109375" style="121" customWidth="1"/>
    <col min="2050" max="2050" width="18.5703125" style="121" customWidth="1"/>
    <col min="2051" max="2057" width="16.85546875" style="121" customWidth="1"/>
    <col min="2058" max="2058" width="18.7109375" style="121" customWidth="1"/>
    <col min="2059" max="2076" width="16.85546875" style="121" customWidth="1"/>
    <col min="2077" max="2092" width="16.7109375" style="121" customWidth="1"/>
    <col min="2093" max="2093" width="13.28515625" style="121" bestFit="1" customWidth="1"/>
    <col min="2094" max="2094" width="14.7109375" style="121" customWidth="1"/>
    <col min="2095" max="2304" width="9.140625" style="121"/>
    <col min="2305" max="2305" width="61.7109375" style="121" customWidth="1"/>
    <col min="2306" max="2306" width="18.5703125" style="121" customWidth="1"/>
    <col min="2307" max="2313" width="16.85546875" style="121" customWidth="1"/>
    <col min="2314" max="2314" width="18.7109375" style="121" customWidth="1"/>
    <col min="2315" max="2332" width="16.85546875" style="121" customWidth="1"/>
    <col min="2333" max="2348" width="16.7109375" style="121" customWidth="1"/>
    <col min="2349" max="2349" width="13.28515625" style="121" bestFit="1" customWidth="1"/>
    <col min="2350" max="2350" width="14.7109375" style="121" customWidth="1"/>
    <col min="2351" max="2560" width="9.140625" style="121"/>
    <col min="2561" max="2561" width="61.7109375" style="121" customWidth="1"/>
    <col min="2562" max="2562" width="18.5703125" style="121" customWidth="1"/>
    <col min="2563" max="2569" width="16.85546875" style="121" customWidth="1"/>
    <col min="2570" max="2570" width="18.7109375" style="121" customWidth="1"/>
    <col min="2571" max="2588" width="16.85546875" style="121" customWidth="1"/>
    <col min="2589" max="2604" width="16.7109375" style="121" customWidth="1"/>
    <col min="2605" max="2605" width="13.28515625" style="121" bestFit="1" customWidth="1"/>
    <col min="2606" max="2606" width="14.7109375" style="121" customWidth="1"/>
    <col min="2607" max="2816" width="9.140625" style="121"/>
    <col min="2817" max="2817" width="61.7109375" style="121" customWidth="1"/>
    <col min="2818" max="2818" width="18.5703125" style="121" customWidth="1"/>
    <col min="2819" max="2825" width="16.85546875" style="121" customWidth="1"/>
    <col min="2826" max="2826" width="18.7109375" style="121" customWidth="1"/>
    <col min="2827" max="2844" width="16.85546875" style="121" customWidth="1"/>
    <col min="2845" max="2860" width="16.7109375" style="121" customWidth="1"/>
    <col min="2861" max="2861" width="13.28515625" style="121" bestFit="1" customWidth="1"/>
    <col min="2862" max="2862" width="14.7109375" style="121" customWidth="1"/>
    <col min="2863" max="3072" width="9.140625" style="121"/>
    <col min="3073" max="3073" width="61.7109375" style="121" customWidth="1"/>
    <col min="3074" max="3074" width="18.5703125" style="121" customWidth="1"/>
    <col min="3075" max="3081" width="16.85546875" style="121" customWidth="1"/>
    <col min="3082" max="3082" width="18.7109375" style="121" customWidth="1"/>
    <col min="3083" max="3100" width="16.85546875" style="121" customWidth="1"/>
    <col min="3101" max="3116" width="16.7109375" style="121" customWidth="1"/>
    <col min="3117" max="3117" width="13.28515625" style="121" bestFit="1" customWidth="1"/>
    <col min="3118" max="3118" width="14.7109375" style="121" customWidth="1"/>
    <col min="3119" max="3328" width="9.140625" style="121"/>
    <col min="3329" max="3329" width="61.7109375" style="121" customWidth="1"/>
    <col min="3330" max="3330" width="18.5703125" style="121" customWidth="1"/>
    <col min="3331" max="3337" width="16.85546875" style="121" customWidth="1"/>
    <col min="3338" max="3338" width="18.7109375" style="121" customWidth="1"/>
    <col min="3339" max="3356" width="16.85546875" style="121" customWidth="1"/>
    <col min="3357" max="3372" width="16.7109375" style="121" customWidth="1"/>
    <col min="3373" max="3373" width="13.28515625" style="121" bestFit="1" customWidth="1"/>
    <col min="3374" max="3374" width="14.7109375" style="121" customWidth="1"/>
    <col min="3375" max="3584" width="9.140625" style="121"/>
    <col min="3585" max="3585" width="61.7109375" style="121" customWidth="1"/>
    <col min="3586" max="3586" width="18.5703125" style="121" customWidth="1"/>
    <col min="3587" max="3593" width="16.85546875" style="121" customWidth="1"/>
    <col min="3594" max="3594" width="18.7109375" style="121" customWidth="1"/>
    <col min="3595" max="3612" width="16.85546875" style="121" customWidth="1"/>
    <col min="3613" max="3628" width="16.7109375" style="121" customWidth="1"/>
    <col min="3629" max="3629" width="13.28515625" style="121" bestFit="1" customWidth="1"/>
    <col min="3630" max="3630" width="14.7109375" style="121" customWidth="1"/>
    <col min="3631" max="3840" width="9.140625" style="121"/>
    <col min="3841" max="3841" width="61.7109375" style="121" customWidth="1"/>
    <col min="3842" max="3842" width="18.5703125" style="121" customWidth="1"/>
    <col min="3843" max="3849" width="16.85546875" style="121" customWidth="1"/>
    <col min="3850" max="3850" width="18.7109375" style="121" customWidth="1"/>
    <col min="3851" max="3868" width="16.85546875" style="121" customWidth="1"/>
    <col min="3869" max="3884" width="16.7109375" style="121" customWidth="1"/>
    <col min="3885" max="3885" width="13.28515625" style="121" bestFit="1" customWidth="1"/>
    <col min="3886" max="3886" width="14.7109375" style="121" customWidth="1"/>
    <col min="3887" max="4096" width="9.140625" style="121"/>
    <col min="4097" max="4097" width="61.7109375" style="121" customWidth="1"/>
    <col min="4098" max="4098" width="18.5703125" style="121" customWidth="1"/>
    <col min="4099" max="4105" width="16.85546875" style="121" customWidth="1"/>
    <col min="4106" max="4106" width="18.7109375" style="121" customWidth="1"/>
    <col min="4107" max="4124" width="16.85546875" style="121" customWidth="1"/>
    <col min="4125" max="4140" width="16.7109375" style="121" customWidth="1"/>
    <col min="4141" max="4141" width="13.28515625" style="121" bestFit="1" customWidth="1"/>
    <col min="4142" max="4142" width="14.7109375" style="121" customWidth="1"/>
    <col min="4143" max="4352" width="9.140625" style="121"/>
    <col min="4353" max="4353" width="61.7109375" style="121" customWidth="1"/>
    <col min="4354" max="4354" width="18.5703125" style="121" customWidth="1"/>
    <col min="4355" max="4361" width="16.85546875" style="121" customWidth="1"/>
    <col min="4362" max="4362" width="18.7109375" style="121" customWidth="1"/>
    <col min="4363" max="4380" width="16.85546875" style="121" customWidth="1"/>
    <col min="4381" max="4396" width="16.7109375" style="121" customWidth="1"/>
    <col min="4397" max="4397" width="13.28515625" style="121" bestFit="1" customWidth="1"/>
    <col min="4398" max="4398" width="14.7109375" style="121" customWidth="1"/>
    <col min="4399" max="4608" width="9.140625" style="121"/>
    <col min="4609" max="4609" width="61.7109375" style="121" customWidth="1"/>
    <col min="4610" max="4610" width="18.5703125" style="121" customWidth="1"/>
    <col min="4611" max="4617" width="16.85546875" style="121" customWidth="1"/>
    <col min="4618" max="4618" width="18.7109375" style="121" customWidth="1"/>
    <col min="4619" max="4636" width="16.85546875" style="121" customWidth="1"/>
    <col min="4637" max="4652" width="16.7109375" style="121" customWidth="1"/>
    <col min="4653" max="4653" width="13.28515625" style="121" bestFit="1" customWidth="1"/>
    <col min="4654" max="4654" width="14.7109375" style="121" customWidth="1"/>
    <col min="4655" max="4864" width="9.140625" style="121"/>
    <col min="4865" max="4865" width="61.7109375" style="121" customWidth="1"/>
    <col min="4866" max="4866" width="18.5703125" style="121" customWidth="1"/>
    <col min="4867" max="4873" width="16.85546875" style="121" customWidth="1"/>
    <col min="4874" max="4874" width="18.7109375" style="121" customWidth="1"/>
    <col min="4875" max="4892" width="16.85546875" style="121" customWidth="1"/>
    <col min="4893" max="4908" width="16.7109375" style="121" customWidth="1"/>
    <col min="4909" max="4909" width="13.28515625" style="121" bestFit="1" customWidth="1"/>
    <col min="4910" max="4910" width="14.7109375" style="121" customWidth="1"/>
    <col min="4911" max="5120" width="9.140625" style="121"/>
    <col min="5121" max="5121" width="61.7109375" style="121" customWidth="1"/>
    <col min="5122" max="5122" width="18.5703125" style="121" customWidth="1"/>
    <col min="5123" max="5129" width="16.85546875" style="121" customWidth="1"/>
    <col min="5130" max="5130" width="18.7109375" style="121" customWidth="1"/>
    <col min="5131" max="5148" width="16.85546875" style="121" customWidth="1"/>
    <col min="5149" max="5164" width="16.7109375" style="121" customWidth="1"/>
    <col min="5165" max="5165" width="13.28515625" style="121" bestFit="1" customWidth="1"/>
    <col min="5166" max="5166" width="14.7109375" style="121" customWidth="1"/>
    <col min="5167" max="5376" width="9.140625" style="121"/>
    <col min="5377" max="5377" width="61.7109375" style="121" customWidth="1"/>
    <col min="5378" max="5378" width="18.5703125" style="121" customWidth="1"/>
    <col min="5379" max="5385" width="16.85546875" style="121" customWidth="1"/>
    <col min="5386" max="5386" width="18.7109375" style="121" customWidth="1"/>
    <col min="5387" max="5404" width="16.85546875" style="121" customWidth="1"/>
    <col min="5405" max="5420" width="16.7109375" style="121" customWidth="1"/>
    <col min="5421" max="5421" width="13.28515625" style="121" bestFit="1" customWidth="1"/>
    <col min="5422" max="5422" width="14.7109375" style="121" customWidth="1"/>
    <col min="5423" max="5632" width="9.140625" style="121"/>
    <col min="5633" max="5633" width="61.7109375" style="121" customWidth="1"/>
    <col min="5634" max="5634" width="18.5703125" style="121" customWidth="1"/>
    <col min="5635" max="5641" width="16.85546875" style="121" customWidth="1"/>
    <col min="5642" max="5642" width="18.7109375" style="121" customWidth="1"/>
    <col min="5643" max="5660" width="16.85546875" style="121" customWidth="1"/>
    <col min="5661" max="5676" width="16.7109375" style="121" customWidth="1"/>
    <col min="5677" max="5677" width="13.28515625" style="121" bestFit="1" customWidth="1"/>
    <col min="5678" max="5678" width="14.7109375" style="121" customWidth="1"/>
    <col min="5679" max="5888" width="9.140625" style="121"/>
    <col min="5889" max="5889" width="61.7109375" style="121" customWidth="1"/>
    <col min="5890" max="5890" width="18.5703125" style="121" customWidth="1"/>
    <col min="5891" max="5897" width="16.85546875" style="121" customWidth="1"/>
    <col min="5898" max="5898" width="18.7109375" style="121" customWidth="1"/>
    <col min="5899" max="5916" width="16.85546875" style="121" customWidth="1"/>
    <col min="5917" max="5932" width="16.7109375" style="121" customWidth="1"/>
    <col min="5933" max="5933" width="13.28515625" style="121" bestFit="1" customWidth="1"/>
    <col min="5934" max="5934" width="14.7109375" style="121" customWidth="1"/>
    <col min="5935" max="6144" width="9.140625" style="121"/>
    <col min="6145" max="6145" width="61.7109375" style="121" customWidth="1"/>
    <col min="6146" max="6146" width="18.5703125" style="121" customWidth="1"/>
    <col min="6147" max="6153" width="16.85546875" style="121" customWidth="1"/>
    <col min="6154" max="6154" width="18.7109375" style="121" customWidth="1"/>
    <col min="6155" max="6172" width="16.85546875" style="121" customWidth="1"/>
    <col min="6173" max="6188" width="16.7109375" style="121" customWidth="1"/>
    <col min="6189" max="6189" width="13.28515625" style="121" bestFit="1" customWidth="1"/>
    <col min="6190" max="6190" width="14.7109375" style="121" customWidth="1"/>
    <col min="6191" max="6400" width="9.140625" style="121"/>
    <col min="6401" max="6401" width="61.7109375" style="121" customWidth="1"/>
    <col min="6402" max="6402" width="18.5703125" style="121" customWidth="1"/>
    <col min="6403" max="6409" width="16.85546875" style="121" customWidth="1"/>
    <col min="6410" max="6410" width="18.7109375" style="121" customWidth="1"/>
    <col min="6411" max="6428" width="16.85546875" style="121" customWidth="1"/>
    <col min="6429" max="6444" width="16.7109375" style="121" customWidth="1"/>
    <col min="6445" max="6445" width="13.28515625" style="121" bestFit="1" customWidth="1"/>
    <col min="6446" max="6446" width="14.7109375" style="121" customWidth="1"/>
    <col min="6447" max="6656" width="9.140625" style="121"/>
    <col min="6657" max="6657" width="61.7109375" style="121" customWidth="1"/>
    <col min="6658" max="6658" width="18.5703125" style="121" customWidth="1"/>
    <col min="6659" max="6665" width="16.85546875" style="121" customWidth="1"/>
    <col min="6666" max="6666" width="18.7109375" style="121" customWidth="1"/>
    <col min="6667" max="6684" width="16.85546875" style="121" customWidth="1"/>
    <col min="6685" max="6700" width="16.7109375" style="121" customWidth="1"/>
    <col min="6701" max="6701" width="13.28515625" style="121" bestFit="1" customWidth="1"/>
    <col min="6702" max="6702" width="14.7109375" style="121" customWidth="1"/>
    <col min="6703" max="6912" width="9.140625" style="121"/>
    <col min="6913" max="6913" width="61.7109375" style="121" customWidth="1"/>
    <col min="6914" max="6914" width="18.5703125" style="121" customWidth="1"/>
    <col min="6915" max="6921" width="16.85546875" style="121" customWidth="1"/>
    <col min="6922" max="6922" width="18.7109375" style="121" customWidth="1"/>
    <col min="6923" max="6940" width="16.85546875" style="121" customWidth="1"/>
    <col min="6941" max="6956" width="16.7109375" style="121" customWidth="1"/>
    <col min="6957" max="6957" width="13.28515625" style="121" bestFit="1" customWidth="1"/>
    <col min="6958" max="6958" width="14.7109375" style="121" customWidth="1"/>
    <col min="6959" max="7168" width="9.140625" style="121"/>
    <col min="7169" max="7169" width="61.7109375" style="121" customWidth="1"/>
    <col min="7170" max="7170" width="18.5703125" style="121" customWidth="1"/>
    <col min="7171" max="7177" width="16.85546875" style="121" customWidth="1"/>
    <col min="7178" max="7178" width="18.7109375" style="121" customWidth="1"/>
    <col min="7179" max="7196" width="16.85546875" style="121" customWidth="1"/>
    <col min="7197" max="7212" width="16.7109375" style="121" customWidth="1"/>
    <col min="7213" max="7213" width="13.28515625" style="121" bestFit="1" customWidth="1"/>
    <col min="7214" max="7214" width="14.7109375" style="121" customWidth="1"/>
    <col min="7215" max="7424" width="9.140625" style="121"/>
    <col min="7425" max="7425" width="61.7109375" style="121" customWidth="1"/>
    <col min="7426" max="7426" width="18.5703125" style="121" customWidth="1"/>
    <col min="7427" max="7433" width="16.85546875" style="121" customWidth="1"/>
    <col min="7434" max="7434" width="18.7109375" style="121" customWidth="1"/>
    <col min="7435" max="7452" width="16.85546875" style="121" customWidth="1"/>
    <col min="7453" max="7468" width="16.7109375" style="121" customWidth="1"/>
    <col min="7469" max="7469" width="13.28515625" style="121" bestFit="1" customWidth="1"/>
    <col min="7470" max="7470" width="14.7109375" style="121" customWidth="1"/>
    <col min="7471" max="7680" width="9.140625" style="121"/>
    <col min="7681" max="7681" width="61.7109375" style="121" customWidth="1"/>
    <col min="7682" max="7682" width="18.5703125" style="121" customWidth="1"/>
    <col min="7683" max="7689" width="16.85546875" style="121" customWidth="1"/>
    <col min="7690" max="7690" width="18.7109375" style="121" customWidth="1"/>
    <col min="7691" max="7708" width="16.85546875" style="121" customWidth="1"/>
    <col min="7709" max="7724" width="16.7109375" style="121" customWidth="1"/>
    <col min="7725" max="7725" width="13.28515625" style="121" bestFit="1" customWidth="1"/>
    <col min="7726" max="7726" width="14.7109375" style="121" customWidth="1"/>
    <col min="7727" max="7936" width="9.140625" style="121"/>
    <col min="7937" max="7937" width="61.7109375" style="121" customWidth="1"/>
    <col min="7938" max="7938" width="18.5703125" style="121" customWidth="1"/>
    <col min="7939" max="7945" width="16.85546875" style="121" customWidth="1"/>
    <col min="7946" max="7946" width="18.7109375" style="121" customWidth="1"/>
    <col min="7947" max="7964" width="16.85546875" style="121" customWidth="1"/>
    <col min="7965" max="7980" width="16.7109375" style="121" customWidth="1"/>
    <col min="7981" max="7981" width="13.28515625" style="121" bestFit="1" customWidth="1"/>
    <col min="7982" max="7982" width="14.7109375" style="121" customWidth="1"/>
    <col min="7983" max="8192" width="9.140625" style="121"/>
    <col min="8193" max="8193" width="61.7109375" style="121" customWidth="1"/>
    <col min="8194" max="8194" width="18.5703125" style="121" customWidth="1"/>
    <col min="8195" max="8201" width="16.85546875" style="121" customWidth="1"/>
    <col min="8202" max="8202" width="18.7109375" style="121" customWidth="1"/>
    <col min="8203" max="8220" width="16.85546875" style="121" customWidth="1"/>
    <col min="8221" max="8236" width="16.7109375" style="121" customWidth="1"/>
    <col min="8237" max="8237" width="13.28515625" style="121" bestFit="1" customWidth="1"/>
    <col min="8238" max="8238" width="14.7109375" style="121" customWidth="1"/>
    <col min="8239" max="8448" width="9.140625" style="121"/>
    <col min="8449" max="8449" width="61.7109375" style="121" customWidth="1"/>
    <col min="8450" max="8450" width="18.5703125" style="121" customWidth="1"/>
    <col min="8451" max="8457" width="16.85546875" style="121" customWidth="1"/>
    <col min="8458" max="8458" width="18.7109375" style="121" customWidth="1"/>
    <col min="8459" max="8476" width="16.85546875" style="121" customWidth="1"/>
    <col min="8477" max="8492" width="16.7109375" style="121" customWidth="1"/>
    <col min="8493" max="8493" width="13.28515625" style="121" bestFit="1" customWidth="1"/>
    <col min="8494" max="8494" width="14.7109375" style="121" customWidth="1"/>
    <col min="8495" max="8704" width="9.140625" style="121"/>
    <col min="8705" max="8705" width="61.7109375" style="121" customWidth="1"/>
    <col min="8706" max="8706" width="18.5703125" style="121" customWidth="1"/>
    <col min="8707" max="8713" width="16.85546875" style="121" customWidth="1"/>
    <col min="8714" max="8714" width="18.7109375" style="121" customWidth="1"/>
    <col min="8715" max="8732" width="16.85546875" style="121" customWidth="1"/>
    <col min="8733" max="8748" width="16.7109375" style="121" customWidth="1"/>
    <col min="8749" max="8749" width="13.28515625" style="121" bestFit="1" customWidth="1"/>
    <col min="8750" max="8750" width="14.7109375" style="121" customWidth="1"/>
    <col min="8751" max="8960" width="9.140625" style="121"/>
    <col min="8961" max="8961" width="61.7109375" style="121" customWidth="1"/>
    <col min="8962" max="8962" width="18.5703125" style="121" customWidth="1"/>
    <col min="8963" max="8969" width="16.85546875" style="121" customWidth="1"/>
    <col min="8970" max="8970" width="18.7109375" style="121" customWidth="1"/>
    <col min="8971" max="8988" width="16.85546875" style="121" customWidth="1"/>
    <col min="8989" max="9004" width="16.7109375" style="121" customWidth="1"/>
    <col min="9005" max="9005" width="13.28515625" style="121" bestFit="1" customWidth="1"/>
    <col min="9006" max="9006" width="14.7109375" style="121" customWidth="1"/>
    <col min="9007" max="9216" width="9.140625" style="121"/>
    <col min="9217" max="9217" width="61.7109375" style="121" customWidth="1"/>
    <col min="9218" max="9218" width="18.5703125" style="121" customWidth="1"/>
    <col min="9219" max="9225" width="16.85546875" style="121" customWidth="1"/>
    <col min="9226" max="9226" width="18.7109375" style="121" customWidth="1"/>
    <col min="9227" max="9244" width="16.85546875" style="121" customWidth="1"/>
    <col min="9245" max="9260" width="16.7109375" style="121" customWidth="1"/>
    <col min="9261" max="9261" width="13.28515625" style="121" bestFit="1" customWidth="1"/>
    <col min="9262" max="9262" width="14.7109375" style="121" customWidth="1"/>
    <col min="9263" max="9472" width="9.140625" style="121"/>
    <col min="9473" max="9473" width="61.7109375" style="121" customWidth="1"/>
    <col min="9474" max="9474" width="18.5703125" style="121" customWidth="1"/>
    <col min="9475" max="9481" width="16.85546875" style="121" customWidth="1"/>
    <col min="9482" max="9482" width="18.7109375" style="121" customWidth="1"/>
    <col min="9483" max="9500" width="16.85546875" style="121" customWidth="1"/>
    <col min="9501" max="9516" width="16.7109375" style="121" customWidth="1"/>
    <col min="9517" max="9517" width="13.28515625" style="121" bestFit="1" customWidth="1"/>
    <col min="9518" max="9518" width="14.7109375" style="121" customWidth="1"/>
    <col min="9519" max="9728" width="9.140625" style="121"/>
    <col min="9729" max="9729" width="61.7109375" style="121" customWidth="1"/>
    <col min="9730" max="9730" width="18.5703125" style="121" customWidth="1"/>
    <col min="9731" max="9737" width="16.85546875" style="121" customWidth="1"/>
    <col min="9738" max="9738" width="18.7109375" style="121" customWidth="1"/>
    <col min="9739" max="9756" width="16.85546875" style="121" customWidth="1"/>
    <col min="9757" max="9772" width="16.7109375" style="121" customWidth="1"/>
    <col min="9773" max="9773" width="13.28515625" style="121" bestFit="1" customWidth="1"/>
    <col min="9774" max="9774" width="14.7109375" style="121" customWidth="1"/>
    <col min="9775" max="9984" width="9.140625" style="121"/>
    <col min="9985" max="9985" width="61.7109375" style="121" customWidth="1"/>
    <col min="9986" max="9986" width="18.5703125" style="121" customWidth="1"/>
    <col min="9987" max="9993" width="16.85546875" style="121" customWidth="1"/>
    <col min="9994" max="9994" width="18.7109375" style="121" customWidth="1"/>
    <col min="9995" max="10012" width="16.85546875" style="121" customWidth="1"/>
    <col min="10013" max="10028" width="16.7109375" style="121" customWidth="1"/>
    <col min="10029" max="10029" width="13.28515625" style="121" bestFit="1" customWidth="1"/>
    <col min="10030" max="10030" width="14.7109375" style="121" customWidth="1"/>
    <col min="10031" max="10240" width="9.140625" style="121"/>
    <col min="10241" max="10241" width="61.7109375" style="121" customWidth="1"/>
    <col min="10242" max="10242" width="18.5703125" style="121" customWidth="1"/>
    <col min="10243" max="10249" width="16.85546875" style="121" customWidth="1"/>
    <col min="10250" max="10250" width="18.7109375" style="121" customWidth="1"/>
    <col min="10251" max="10268" width="16.85546875" style="121" customWidth="1"/>
    <col min="10269" max="10284" width="16.7109375" style="121" customWidth="1"/>
    <col min="10285" max="10285" width="13.28515625" style="121" bestFit="1" customWidth="1"/>
    <col min="10286" max="10286" width="14.7109375" style="121" customWidth="1"/>
    <col min="10287" max="10496" width="9.140625" style="121"/>
    <col min="10497" max="10497" width="61.7109375" style="121" customWidth="1"/>
    <col min="10498" max="10498" width="18.5703125" style="121" customWidth="1"/>
    <col min="10499" max="10505" width="16.85546875" style="121" customWidth="1"/>
    <col min="10506" max="10506" width="18.7109375" style="121" customWidth="1"/>
    <col min="10507" max="10524" width="16.85546875" style="121" customWidth="1"/>
    <col min="10525" max="10540" width="16.7109375" style="121" customWidth="1"/>
    <col min="10541" max="10541" width="13.28515625" style="121" bestFit="1" customWidth="1"/>
    <col min="10542" max="10542" width="14.7109375" style="121" customWidth="1"/>
    <col min="10543" max="10752" width="9.140625" style="121"/>
    <col min="10753" max="10753" width="61.7109375" style="121" customWidth="1"/>
    <col min="10754" max="10754" width="18.5703125" style="121" customWidth="1"/>
    <col min="10755" max="10761" width="16.85546875" style="121" customWidth="1"/>
    <col min="10762" max="10762" width="18.7109375" style="121" customWidth="1"/>
    <col min="10763" max="10780" width="16.85546875" style="121" customWidth="1"/>
    <col min="10781" max="10796" width="16.7109375" style="121" customWidth="1"/>
    <col min="10797" max="10797" width="13.28515625" style="121" bestFit="1" customWidth="1"/>
    <col min="10798" max="10798" width="14.7109375" style="121" customWidth="1"/>
    <col min="10799" max="11008" width="9.140625" style="121"/>
    <col min="11009" max="11009" width="61.7109375" style="121" customWidth="1"/>
    <col min="11010" max="11010" width="18.5703125" style="121" customWidth="1"/>
    <col min="11011" max="11017" width="16.85546875" style="121" customWidth="1"/>
    <col min="11018" max="11018" width="18.7109375" style="121" customWidth="1"/>
    <col min="11019" max="11036" width="16.85546875" style="121" customWidth="1"/>
    <col min="11037" max="11052" width="16.7109375" style="121" customWidth="1"/>
    <col min="11053" max="11053" width="13.28515625" style="121" bestFit="1" customWidth="1"/>
    <col min="11054" max="11054" width="14.7109375" style="121" customWidth="1"/>
    <col min="11055" max="11264" width="9.140625" style="121"/>
    <col min="11265" max="11265" width="61.7109375" style="121" customWidth="1"/>
    <col min="11266" max="11266" width="18.5703125" style="121" customWidth="1"/>
    <col min="11267" max="11273" width="16.85546875" style="121" customWidth="1"/>
    <col min="11274" max="11274" width="18.7109375" style="121" customWidth="1"/>
    <col min="11275" max="11292" width="16.85546875" style="121" customWidth="1"/>
    <col min="11293" max="11308" width="16.7109375" style="121" customWidth="1"/>
    <col min="11309" max="11309" width="13.28515625" style="121" bestFit="1" customWidth="1"/>
    <col min="11310" max="11310" width="14.7109375" style="121" customWidth="1"/>
    <col min="11311" max="11520" width="9.140625" style="121"/>
    <col min="11521" max="11521" width="61.7109375" style="121" customWidth="1"/>
    <col min="11522" max="11522" width="18.5703125" style="121" customWidth="1"/>
    <col min="11523" max="11529" width="16.85546875" style="121" customWidth="1"/>
    <col min="11530" max="11530" width="18.7109375" style="121" customWidth="1"/>
    <col min="11531" max="11548" width="16.85546875" style="121" customWidth="1"/>
    <col min="11549" max="11564" width="16.7109375" style="121" customWidth="1"/>
    <col min="11565" max="11565" width="13.28515625" style="121" bestFit="1" customWidth="1"/>
    <col min="11566" max="11566" width="14.7109375" style="121" customWidth="1"/>
    <col min="11567" max="11776" width="9.140625" style="121"/>
    <col min="11777" max="11777" width="61.7109375" style="121" customWidth="1"/>
    <col min="11778" max="11778" width="18.5703125" style="121" customWidth="1"/>
    <col min="11779" max="11785" width="16.85546875" style="121" customWidth="1"/>
    <col min="11786" max="11786" width="18.7109375" style="121" customWidth="1"/>
    <col min="11787" max="11804" width="16.85546875" style="121" customWidth="1"/>
    <col min="11805" max="11820" width="16.7109375" style="121" customWidth="1"/>
    <col min="11821" max="11821" width="13.28515625" style="121" bestFit="1" customWidth="1"/>
    <col min="11822" max="11822" width="14.7109375" style="121" customWidth="1"/>
    <col min="11823" max="12032" width="9.140625" style="121"/>
    <col min="12033" max="12033" width="61.7109375" style="121" customWidth="1"/>
    <col min="12034" max="12034" width="18.5703125" style="121" customWidth="1"/>
    <col min="12035" max="12041" width="16.85546875" style="121" customWidth="1"/>
    <col min="12042" max="12042" width="18.7109375" style="121" customWidth="1"/>
    <col min="12043" max="12060" width="16.85546875" style="121" customWidth="1"/>
    <col min="12061" max="12076" width="16.7109375" style="121" customWidth="1"/>
    <col min="12077" max="12077" width="13.28515625" style="121" bestFit="1" customWidth="1"/>
    <col min="12078" max="12078" width="14.7109375" style="121" customWidth="1"/>
    <col min="12079" max="12288" width="9.140625" style="121"/>
    <col min="12289" max="12289" width="61.7109375" style="121" customWidth="1"/>
    <col min="12290" max="12290" width="18.5703125" style="121" customWidth="1"/>
    <col min="12291" max="12297" width="16.85546875" style="121" customWidth="1"/>
    <col min="12298" max="12298" width="18.7109375" style="121" customWidth="1"/>
    <col min="12299" max="12316" width="16.85546875" style="121" customWidth="1"/>
    <col min="12317" max="12332" width="16.7109375" style="121" customWidth="1"/>
    <col min="12333" max="12333" width="13.28515625" style="121" bestFit="1" customWidth="1"/>
    <col min="12334" max="12334" width="14.7109375" style="121" customWidth="1"/>
    <col min="12335" max="12544" width="9.140625" style="121"/>
    <col min="12545" max="12545" width="61.7109375" style="121" customWidth="1"/>
    <col min="12546" max="12546" width="18.5703125" style="121" customWidth="1"/>
    <col min="12547" max="12553" width="16.85546875" style="121" customWidth="1"/>
    <col min="12554" max="12554" width="18.7109375" style="121" customWidth="1"/>
    <col min="12555" max="12572" width="16.85546875" style="121" customWidth="1"/>
    <col min="12573" max="12588" width="16.7109375" style="121" customWidth="1"/>
    <col min="12589" max="12589" width="13.28515625" style="121" bestFit="1" customWidth="1"/>
    <col min="12590" max="12590" width="14.7109375" style="121" customWidth="1"/>
    <col min="12591" max="12800" width="9.140625" style="121"/>
    <col min="12801" max="12801" width="61.7109375" style="121" customWidth="1"/>
    <col min="12802" max="12802" width="18.5703125" style="121" customWidth="1"/>
    <col min="12803" max="12809" width="16.85546875" style="121" customWidth="1"/>
    <col min="12810" max="12810" width="18.7109375" style="121" customWidth="1"/>
    <col min="12811" max="12828" width="16.85546875" style="121" customWidth="1"/>
    <col min="12829" max="12844" width="16.7109375" style="121" customWidth="1"/>
    <col min="12845" max="12845" width="13.28515625" style="121" bestFit="1" customWidth="1"/>
    <col min="12846" max="12846" width="14.7109375" style="121" customWidth="1"/>
    <col min="12847" max="13056" width="9.140625" style="121"/>
    <col min="13057" max="13057" width="61.7109375" style="121" customWidth="1"/>
    <col min="13058" max="13058" width="18.5703125" style="121" customWidth="1"/>
    <col min="13059" max="13065" width="16.85546875" style="121" customWidth="1"/>
    <col min="13066" max="13066" width="18.7109375" style="121" customWidth="1"/>
    <col min="13067" max="13084" width="16.85546875" style="121" customWidth="1"/>
    <col min="13085" max="13100" width="16.7109375" style="121" customWidth="1"/>
    <col min="13101" max="13101" width="13.28515625" style="121" bestFit="1" customWidth="1"/>
    <col min="13102" max="13102" width="14.7109375" style="121" customWidth="1"/>
    <col min="13103" max="13312" width="9.140625" style="121"/>
    <col min="13313" max="13313" width="61.7109375" style="121" customWidth="1"/>
    <col min="13314" max="13314" width="18.5703125" style="121" customWidth="1"/>
    <col min="13315" max="13321" width="16.85546875" style="121" customWidth="1"/>
    <col min="13322" max="13322" width="18.7109375" style="121" customWidth="1"/>
    <col min="13323" max="13340" width="16.85546875" style="121" customWidth="1"/>
    <col min="13341" max="13356" width="16.7109375" style="121" customWidth="1"/>
    <col min="13357" max="13357" width="13.28515625" style="121" bestFit="1" customWidth="1"/>
    <col min="13358" max="13358" width="14.7109375" style="121" customWidth="1"/>
    <col min="13359" max="13568" width="9.140625" style="121"/>
    <col min="13569" max="13569" width="61.7109375" style="121" customWidth="1"/>
    <col min="13570" max="13570" width="18.5703125" style="121" customWidth="1"/>
    <col min="13571" max="13577" width="16.85546875" style="121" customWidth="1"/>
    <col min="13578" max="13578" width="18.7109375" style="121" customWidth="1"/>
    <col min="13579" max="13596" width="16.85546875" style="121" customWidth="1"/>
    <col min="13597" max="13612" width="16.7109375" style="121" customWidth="1"/>
    <col min="13613" max="13613" width="13.28515625" style="121" bestFit="1" customWidth="1"/>
    <col min="13614" max="13614" width="14.7109375" style="121" customWidth="1"/>
    <col min="13615" max="13824" width="9.140625" style="121"/>
    <col min="13825" max="13825" width="61.7109375" style="121" customWidth="1"/>
    <col min="13826" max="13826" width="18.5703125" style="121" customWidth="1"/>
    <col min="13827" max="13833" width="16.85546875" style="121" customWidth="1"/>
    <col min="13834" max="13834" width="18.7109375" style="121" customWidth="1"/>
    <col min="13835" max="13852" width="16.85546875" style="121" customWidth="1"/>
    <col min="13853" max="13868" width="16.7109375" style="121" customWidth="1"/>
    <col min="13869" max="13869" width="13.28515625" style="121" bestFit="1" customWidth="1"/>
    <col min="13870" max="13870" width="14.7109375" style="121" customWidth="1"/>
    <col min="13871" max="14080" width="9.140625" style="121"/>
    <col min="14081" max="14081" width="61.7109375" style="121" customWidth="1"/>
    <col min="14082" max="14082" width="18.5703125" style="121" customWidth="1"/>
    <col min="14083" max="14089" width="16.85546875" style="121" customWidth="1"/>
    <col min="14090" max="14090" width="18.7109375" style="121" customWidth="1"/>
    <col min="14091" max="14108" width="16.85546875" style="121" customWidth="1"/>
    <col min="14109" max="14124" width="16.7109375" style="121" customWidth="1"/>
    <col min="14125" max="14125" width="13.28515625" style="121" bestFit="1" customWidth="1"/>
    <col min="14126" max="14126" width="14.7109375" style="121" customWidth="1"/>
    <col min="14127" max="14336" width="9.140625" style="121"/>
    <col min="14337" max="14337" width="61.7109375" style="121" customWidth="1"/>
    <col min="14338" max="14338" width="18.5703125" style="121" customWidth="1"/>
    <col min="14339" max="14345" width="16.85546875" style="121" customWidth="1"/>
    <col min="14346" max="14346" width="18.7109375" style="121" customWidth="1"/>
    <col min="14347" max="14364" width="16.85546875" style="121" customWidth="1"/>
    <col min="14365" max="14380" width="16.7109375" style="121" customWidth="1"/>
    <col min="14381" max="14381" width="13.28515625" style="121" bestFit="1" customWidth="1"/>
    <col min="14382" max="14382" width="14.7109375" style="121" customWidth="1"/>
    <col min="14383" max="14592" width="9.140625" style="121"/>
    <col min="14593" max="14593" width="61.7109375" style="121" customWidth="1"/>
    <col min="14594" max="14594" width="18.5703125" style="121" customWidth="1"/>
    <col min="14595" max="14601" width="16.85546875" style="121" customWidth="1"/>
    <col min="14602" max="14602" width="18.7109375" style="121" customWidth="1"/>
    <col min="14603" max="14620" width="16.85546875" style="121" customWidth="1"/>
    <col min="14621" max="14636" width="16.7109375" style="121" customWidth="1"/>
    <col min="14637" max="14637" width="13.28515625" style="121" bestFit="1" customWidth="1"/>
    <col min="14638" max="14638" width="14.7109375" style="121" customWidth="1"/>
    <col min="14639" max="14848" width="9.140625" style="121"/>
    <col min="14849" max="14849" width="61.7109375" style="121" customWidth="1"/>
    <col min="14850" max="14850" width="18.5703125" style="121" customWidth="1"/>
    <col min="14851" max="14857" width="16.85546875" style="121" customWidth="1"/>
    <col min="14858" max="14858" width="18.7109375" style="121" customWidth="1"/>
    <col min="14859" max="14876" width="16.85546875" style="121" customWidth="1"/>
    <col min="14877" max="14892" width="16.7109375" style="121" customWidth="1"/>
    <col min="14893" max="14893" width="13.28515625" style="121" bestFit="1" customWidth="1"/>
    <col min="14894" max="14894" width="14.7109375" style="121" customWidth="1"/>
    <col min="14895" max="15104" width="9.140625" style="121"/>
    <col min="15105" max="15105" width="61.7109375" style="121" customWidth="1"/>
    <col min="15106" max="15106" width="18.5703125" style="121" customWidth="1"/>
    <col min="15107" max="15113" width="16.85546875" style="121" customWidth="1"/>
    <col min="15114" max="15114" width="18.7109375" style="121" customWidth="1"/>
    <col min="15115" max="15132" width="16.85546875" style="121" customWidth="1"/>
    <col min="15133" max="15148" width="16.7109375" style="121" customWidth="1"/>
    <col min="15149" max="15149" width="13.28515625" style="121" bestFit="1" customWidth="1"/>
    <col min="15150" max="15150" width="14.7109375" style="121" customWidth="1"/>
    <col min="15151" max="15360" width="9.140625" style="121"/>
    <col min="15361" max="15361" width="61.7109375" style="121" customWidth="1"/>
    <col min="15362" max="15362" width="18.5703125" style="121" customWidth="1"/>
    <col min="15363" max="15369" width="16.85546875" style="121" customWidth="1"/>
    <col min="15370" max="15370" width="18.7109375" style="121" customWidth="1"/>
    <col min="15371" max="15388" width="16.85546875" style="121" customWidth="1"/>
    <col min="15389" max="15404" width="16.7109375" style="121" customWidth="1"/>
    <col min="15405" max="15405" width="13.28515625" style="121" bestFit="1" customWidth="1"/>
    <col min="15406" max="15406" width="14.7109375" style="121" customWidth="1"/>
    <col min="15407" max="15616" width="9.140625" style="121"/>
    <col min="15617" max="15617" width="61.7109375" style="121" customWidth="1"/>
    <col min="15618" max="15618" width="18.5703125" style="121" customWidth="1"/>
    <col min="15619" max="15625" width="16.85546875" style="121" customWidth="1"/>
    <col min="15626" max="15626" width="18.7109375" style="121" customWidth="1"/>
    <col min="15627" max="15644" width="16.85546875" style="121" customWidth="1"/>
    <col min="15645" max="15660" width="16.7109375" style="121" customWidth="1"/>
    <col min="15661" max="15661" width="13.28515625" style="121" bestFit="1" customWidth="1"/>
    <col min="15662" max="15662" width="14.7109375" style="121" customWidth="1"/>
    <col min="15663" max="15872" width="9.140625" style="121"/>
    <col min="15873" max="15873" width="61.7109375" style="121" customWidth="1"/>
    <col min="15874" max="15874" width="18.5703125" style="121" customWidth="1"/>
    <col min="15875" max="15881" width="16.85546875" style="121" customWidth="1"/>
    <col min="15882" max="15882" width="18.7109375" style="121" customWidth="1"/>
    <col min="15883" max="15900" width="16.85546875" style="121" customWidth="1"/>
    <col min="15901" max="15916" width="16.7109375" style="121" customWidth="1"/>
    <col min="15917" max="15917" width="13.28515625" style="121" bestFit="1" customWidth="1"/>
    <col min="15918" max="15918" width="14.7109375" style="121" customWidth="1"/>
    <col min="15919" max="16128" width="9.140625" style="121"/>
    <col min="16129" max="16129" width="61.7109375" style="121" customWidth="1"/>
    <col min="16130" max="16130" width="18.5703125" style="121" customWidth="1"/>
    <col min="16131" max="16137" width="16.85546875" style="121" customWidth="1"/>
    <col min="16138" max="16138" width="18.7109375" style="121" customWidth="1"/>
    <col min="16139" max="16156" width="16.85546875" style="121" customWidth="1"/>
    <col min="16157" max="16172" width="16.7109375" style="121" customWidth="1"/>
    <col min="16173" max="16173" width="13.28515625" style="121" bestFit="1" customWidth="1"/>
    <col min="16174" max="16174" width="14.7109375" style="121" customWidth="1"/>
    <col min="16175" max="16384" width="9.140625" style="121"/>
  </cols>
  <sheetData>
    <row r="1" spans="1:44" ht="18.75" x14ac:dyDescent="0.2">
      <c r="A1" s="16"/>
      <c r="B1" s="10"/>
      <c r="C1" s="10"/>
      <c r="D1" s="10"/>
      <c r="E1" s="10"/>
      <c r="F1" s="10"/>
      <c r="G1" s="10"/>
      <c r="H1" s="10"/>
      <c r="I1" s="14"/>
      <c r="J1" s="14"/>
      <c r="K1" s="32"/>
      <c r="L1" s="10"/>
      <c r="M1" s="10"/>
      <c r="N1" s="10"/>
      <c r="O1" s="10"/>
      <c r="P1" s="32" t="s">
        <v>66</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row>
    <row r="2" spans="1:44" ht="18.75" x14ac:dyDescent="0.3">
      <c r="A2" s="16"/>
      <c r="B2" s="10"/>
      <c r="C2" s="10"/>
      <c r="D2" s="10"/>
      <c r="E2" s="10"/>
      <c r="F2" s="10"/>
      <c r="G2" s="10"/>
      <c r="H2" s="10"/>
      <c r="I2" s="14"/>
      <c r="J2" s="14"/>
      <c r="K2" s="13"/>
      <c r="L2" s="10"/>
      <c r="M2" s="10"/>
      <c r="N2" s="10"/>
      <c r="O2" s="10"/>
      <c r="P2" s="13" t="s">
        <v>8</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row>
    <row r="3" spans="1:44" ht="18.75" x14ac:dyDescent="0.3">
      <c r="A3" s="15"/>
      <c r="B3" s="10"/>
      <c r="C3" s="10"/>
      <c r="D3" s="10"/>
      <c r="E3" s="10"/>
      <c r="F3" s="10"/>
      <c r="G3" s="10"/>
      <c r="H3" s="10"/>
      <c r="I3" s="14"/>
      <c r="J3" s="14"/>
      <c r="K3" s="13"/>
      <c r="L3" s="10"/>
      <c r="M3" s="10"/>
      <c r="N3" s="10"/>
      <c r="O3" s="10"/>
      <c r="P3" s="13" t="s">
        <v>263</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row>
    <row r="5" spans="1:44" x14ac:dyDescent="0.2">
      <c r="A5" s="370" t="str">
        <f>'4. паспортбюджет'!A5</f>
        <v>Год раскрытия информации: 2018 год</v>
      </c>
      <c r="B5" s="370"/>
      <c r="C5" s="370"/>
      <c r="D5" s="370"/>
      <c r="E5" s="370"/>
      <c r="F5" s="370"/>
      <c r="G5" s="370"/>
      <c r="H5" s="370"/>
      <c r="I5" s="370"/>
      <c r="J5" s="370"/>
      <c r="K5" s="370"/>
      <c r="L5" s="370"/>
      <c r="M5" s="370"/>
      <c r="N5" s="370"/>
      <c r="O5" s="370"/>
      <c r="P5" s="370"/>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row>
    <row r="6" spans="1:44" ht="18.75" x14ac:dyDescent="0.3">
      <c r="A6" s="291"/>
      <c r="B6" s="283"/>
      <c r="C6" s="283"/>
      <c r="D6" s="283"/>
      <c r="E6" s="283"/>
      <c r="F6" s="283"/>
      <c r="G6" s="283"/>
      <c r="H6" s="283"/>
      <c r="I6" s="299"/>
      <c r="J6" s="299"/>
      <c r="K6" s="282"/>
      <c r="L6" s="283"/>
      <c r="M6" s="283"/>
      <c r="N6" s="283"/>
      <c r="O6" s="283"/>
      <c r="P6" s="283"/>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4" ht="18.75" x14ac:dyDescent="0.2">
      <c r="A7" s="361" t="s">
        <v>7</v>
      </c>
      <c r="B7" s="361"/>
      <c r="C7" s="361"/>
      <c r="D7" s="361"/>
      <c r="E7" s="361"/>
      <c r="F7" s="361"/>
      <c r="G7" s="361"/>
      <c r="H7" s="361"/>
      <c r="I7" s="361"/>
      <c r="J7" s="361"/>
      <c r="K7" s="361"/>
      <c r="L7" s="361"/>
      <c r="M7" s="361"/>
      <c r="N7" s="361"/>
      <c r="O7" s="361"/>
      <c r="P7" s="361"/>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row>
    <row r="8" spans="1:44" ht="18.75" x14ac:dyDescent="0.2">
      <c r="A8" s="292"/>
      <c r="B8" s="292"/>
      <c r="C8" s="292"/>
      <c r="D8" s="292"/>
      <c r="E8" s="292"/>
      <c r="F8" s="292"/>
      <c r="G8" s="292"/>
      <c r="H8" s="292"/>
      <c r="I8" s="292"/>
      <c r="J8" s="292"/>
      <c r="K8" s="292"/>
      <c r="L8" s="298"/>
      <c r="M8" s="298"/>
      <c r="N8" s="298"/>
      <c r="O8" s="298"/>
      <c r="P8" s="298"/>
      <c r="Q8" s="108"/>
      <c r="R8" s="108"/>
      <c r="S8" s="108"/>
      <c r="T8" s="108"/>
      <c r="U8" s="108"/>
      <c r="V8" s="108"/>
      <c r="W8" s="108"/>
      <c r="X8" s="108"/>
      <c r="Y8" s="108"/>
      <c r="Z8" s="10"/>
      <c r="AA8" s="10"/>
      <c r="AB8" s="10"/>
      <c r="AC8" s="10"/>
      <c r="AD8" s="10"/>
      <c r="AE8" s="10"/>
      <c r="AF8" s="10"/>
      <c r="AG8" s="10"/>
      <c r="AH8" s="10"/>
      <c r="AI8" s="10"/>
      <c r="AJ8" s="10"/>
      <c r="AK8" s="10"/>
      <c r="AL8" s="10"/>
      <c r="AM8" s="10"/>
      <c r="AN8" s="10"/>
      <c r="AO8" s="10"/>
      <c r="AP8" s="10"/>
      <c r="AQ8" s="10"/>
      <c r="AR8" s="10"/>
    </row>
    <row r="9" spans="1:44" x14ac:dyDescent="0.2">
      <c r="A9" s="368" t="str">
        <f>'4. паспортбюджет'!A9</f>
        <v>Акционерное общество "Янтарьэнерго" ДЗО  ПАО "Россети"</v>
      </c>
      <c r="B9" s="368"/>
      <c r="C9" s="368"/>
      <c r="D9" s="368"/>
      <c r="E9" s="368"/>
      <c r="F9" s="368"/>
      <c r="G9" s="368"/>
      <c r="H9" s="368"/>
      <c r="I9" s="368"/>
      <c r="J9" s="368"/>
      <c r="K9" s="368"/>
      <c r="L9" s="368"/>
      <c r="M9" s="368"/>
      <c r="N9" s="368"/>
      <c r="O9" s="368"/>
      <c r="P9" s="368"/>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row>
    <row r="10" spans="1:44" x14ac:dyDescent="0.2">
      <c r="A10" s="362" t="s">
        <v>6</v>
      </c>
      <c r="B10" s="362"/>
      <c r="C10" s="362"/>
      <c r="D10" s="362"/>
      <c r="E10" s="362"/>
      <c r="F10" s="362"/>
      <c r="G10" s="362"/>
      <c r="H10" s="362"/>
      <c r="I10" s="362"/>
      <c r="J10" s="362"/>
      <c r="K10" s="362"/>
      <c r="L10" s="362"/>
      <c r="M10" s="362"/>
      <c r="N10" s="362"/>
      <c r="O10" s="362"/>
      <c r="P10" s="362"/>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row>
    <row r="11" spans="1:44" ht="18.75" x14ac:dyDescent="0.2">
      <c r="A11" s="292"/>
      <c r="B11" s="292"/>
      <c r="C11" s="292"/>
      <c r="D11" s="292"/>
      <c r="E11" s="292"/>
      <c r="F11" s="292"/>
      <c r="G11" s="292"/>
      <c r="H11" s="292"/>
      <c r="I11" s="292"/>
      <c r="J11" s="292"/>
      <c r="K11" s="292"/>
      <c r="L11" s="298"/>
      <c r="M11" s="298"/>
      <c r="N11" s="298"/>
      <c r="O11" s="298"/>
      <c r="P11" s="298"/>
      <c r="Q11" s="108"/>
      <c r="R11" s="108"/>
      <c r="S11" s="108"/>
      <c r="T11" s="108"/>
      <c r="U11" s="108"/>
      <c r="V11" s="108"/>
      <c r="W11" s="108"/>
      <c r="X11" s="108"/>
      <c r="Y11" s="108"/>
      <c r="Z11" s="10"/>
      <c r="AA11" s="10"/>
      <c r="AB11" s="10"/>
      <c r="AC11" s="10"/>
      <c r="AD11" s="10"/>
      <c r="AE11" s="10"/>
      <c r="AF11" s="10"/>
      <c r="AG11" s="10"/>
      <c r="AH11" s="10"/>
      <c r="AI11" s="10"/>
      <c r="AJ11" s="10"/>
      <c r="AK11" s="10"/>
      <c r="AL11" s="10"/>
      <c r="AM11" s="10"/>
      <c r="AN11" s="10"/>
      <c r="AO11" s="10"/>
      <c r="AP11" s="10"/>
      <c r="AQ11" s="10"/>
      <c r="AR11" s="10"/>
    </row>
    <row r="12" spans="1:44" x14ac:dyDescent="0.2">
      <c r="A12" s="368" t="str">
        <f>'4. паспортбюджет'!A12</f>
        <v>Н_17-1426</v>
      </c>
      <c r="B12" s="368"/>
      <c r="C12" s="368"/>
      <c r="D12" s="368"/>
      <c r="E12" s="368"/>
      <c r="F12" s="368"/>
      <c r="G12" s="368"/>
      <c r="H12" s="368"/>
      <c r="I12" s="368"/>
      <c r="J12" s="368"/>
      <c r="K12" s="368"/>
      <c r="L12" s="368"/>
      <c r="M12" s="368"/>
      <c r="N12" s="368"/>
      <c r="O12" s="368"/>
      <c r="P12" s="368"/>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row>
    <row r="13" spans="1:44" x14ac:dyDescent="0.2">
      <c r="A13" s="362" t="s">
        <v>5</v>
      </c>
      <c r="B13" s="362"/>
      <c r="C13" s="362"/>
      <c r="D13" s="362"/>
      <c r="E13" s="362"/>
      <c r="F13" s="362"/>
      <c r="G13" s="362"/>
      <c r="H13" s="362"/>
      <c r="I13" s="362"/>
      <c r="J13" s="362"/>
      <c r="K13" s="362"/>
      <c r="L13" s="362"/>
      <c r="M13" s="362"/>
      <c r="N13" s="362"/>
      <c r="O13" s="362"/>
      <c r="P13" s="362"/>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row>
    <row r="14" spans="1:44" ht="18.75" x14ac:dyDescent="0.2">
      <c r="A14" s="293"/>
      <c r="B14" s="293"/>
      <c r="C14" s="293"/>
      <c r="D14" s="293"/>
      <c r="E14" s="293"/>
      <c r="F14" s="293"/>
      <c r="G14" s="293"/>
      <c r="H14" s="293"/>
      <c r="I14" s="293"/>
      <c r="J14" s="293"/>
      <c r="K14" s="293"/>
      <c r="L14" s="293"/>
      <c r="M14" s="293"/>
      <c r="N14" s="293"/>
      <c r="O14" s="293"/>
      <c r="P14" s="293"/>
      <c r="Q14" s="190"/>
      <c r="R14" s="190"/>
      <c r="S14" s="190"/>
      <c r="T14" s="190"/>
      <c r="U14" s="190"/>
      <c r="V14" s="190"/>
      <c r="W14" s="190"/>
      <c r="X14" s="190"/>
      <c r="Y14" s="190"/>
      <c r="Z14" s="7"/>
      <c r="AA14" s="7"/>
      <c r="AB14" s="7"/>
      <c r="AC14" s="7"/>
      <c r="AD14" s="7"/>
      <c r="AE14" s="7"/>
      <c r="AF14" s="7"/>
      <c r="AG14" s="7"/>
      <c r="AH14" s="7"/>
      <c r="AI14" s="7"/>
      <c r="AJ14" s="7"/>
      <c r="AK14" s="7"/>
      <c r="AL14" s="7"/>
      <c r="AM14" s="7"/>
      <c r="AN14" s="7"/>
      <c r="AO14" s="7"/>
      <c r="AP14" s="7"/>
      <c r="AQ14" s="7"/>
      <c r="AR14" s="7"/>
    </row>
    <row r="15" spans="1:44" ht="33.75" customHeight="1" x14ac:dyDescent="0.2">
      <c r="A15" s="365" t="str">
        <f>'4. паспортбюджет'!A15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5" s="365"/>
      <c r="C15" s="365"/>
      <c r="D15" s="365"/>
      <c r="E15" s="365"/>
      <c r="F15" s="365"/>
      <c r="G15" s="365"/>
      <c r="H15" s="365"/>
      <c r="I15" s="365"/>
      <c r="J15" s="365"/>
      <c r="K15" s="365"/>
      <c r="L15" s="365"/>
      <c r="M15" s="365"/>
      <c r="N15" s="365"/>
      <c r="O15" s="365"/>
      <c r="P15" s="365"/>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row>
    <row r="16" spans="1:44" x14ac:dyDescent="0.2">
      <c r="A16" s="356" t="s">
        <v>4</v>
      </c>
      <c r="B16" s="356"/>
      <c r="C16" s="356"/>
      <c r="D16" s="356"/>
      <c r="E16" s="356"/>
      <c r="F16" s="356"/>
      <c r="G16" s="356"/>
      <c r="H16" s="356"/>
      <c r="I16" s="356"/>
      <c r="J16" s="356"/>
      <c r="K16" s="356"/>
      <c r="L16" s="356"/>
      <c r="M16" s="356"/>
      <c r="N16" s="356"/>
      <c r="O16" s="356"/>
      <c r="P16" s="356"/>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row>
    <row r="17" spans="1:48" ht="18.75" x14ac:dyDescent="0.2">
      <c r="A17" s="191"/>
      <c r="B17" s="191"/>
      <c r="C17" s="191"/>
      <c r="D17" s="191"/>
      <c r="E17" s="191"/>
      <c r="F17" s="191"/>
      <c r="G17" s="191"/>
      <c r="H17" s="191"/>
      <c r="I17" s="191"/>
      <c r="J17" s="191"/>
      <c r="K17" s="191"/>
      <c r="L17" s="191"/>
      <c r="M17" s="191"/>
      <c r="N17" s="191"/>
      <c r="O17" s="191"/>
      <c r="P17" s="191"/>
      <c r="Q17" s="191"/>
      <c r="R17" s="191"/>
      <c r="S17" s="191"/>
      <c r="T17" s="191"/>
      <c r="U17" s="191"/>
      <c r="V17" s="191"/>
      <c r="W17" s="2"/>
      <c r="X17" s="2"/>
      <c r="Y17" s="2"/>
      <c r="Z17" s="2"/>
      <c r="AA17" s="2"/>
      <c r="AB17" s="2"/>
      <c r="AC17" s="2"/>
      <c r="AD17" s="2"/>
      <c r="AE17" s="2"/>
      <c r="AF17" s="2"/>
      <c r="AG17" s="2"/>
      <c r="AH17" s="2"/>
      <c r="AI17" s="2"/>
      <c r="AJ17" s="2"/>
      <c r="AK17" s="2"/>
      <c r="AL17" s="2"/>
      <c r="AM17" s="2"/>
      <c r="AN17" s="2"/>
      <c r="AO17" s="2"/>
      <c r="AP17" s="2"/>
      <c r="AQ17" s="2"/>
      <c r="AR17" s="2"/>
    </row>
    <row r="18" spans="1:48" ht="18.75" x14ac:dyDescent="0.2">
      <c r="A18" s="358" t="s">
        <v>366</v>
      </c>
      <c r="B18" s="358"/>
      <c r="C18" s="358"/>
      <c r="D18" s="358"/>
      <c r="E18" s="358"/>
      <c r="F18" s="358"/>
      <c r="G18" s="358"/>
      <c r="H18" s="358"/>
      <c r="I18" s="358"/>
      <c r="J18" s="358"/>
      <c r="K18" s="358"/>
      <c r="L18" s="358"/>
      <c r="M18" s="358"/>
      <c r="N18" s="358"/>
      <c r="O18" s="358"/>
      <c r="P18" s="358"/>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8" x14ac:dyDescent="0.2">
      <c r="A19" s="122"/>
    </row>
    <row r="20" spans="1:48" ht="20.25" x14ac:dyDescent="0.2">
      <c r="A20" s="205"/>
      <c r="D20" s="123"/>
      <c r="Q20" s="206"/>
      <c r="AD20" s="148"/>
      <c r="AE20" s="148"/>
      <c r="AF20" s="148"/>
      <c r="AG20" s="148"/>
      <c r="AH20" s="148"/>
      <c r="AI20" s="148"/>
      <c r="AJ20" s="148"/>
      <c r="AK20" s="148"/>
      <c r="AL20" s="148"/>
      <c r="AM20" s="148"/>
      <c r="AN20" s="148"/>
      <c r="AO20" s="148"/>
      <c r="AP20" s="148"/>
      <c r="AQ20" s="148"/>
      <c r="AR20" s="148"/>
      <c r="AS20" s="150"/>
      <c r="AT20" s="150"/>
      <c r="AU20" s="150"/>
    </row>
    <row r="21" spans="1:48" s="148" customFormat="1" ht="16.5" thickBot="1" x14ac:dyDescent="0.25">
      <c r="A21" s="207" t="s">
        <v>262</v>
      </c>
      <c r="B21" s="207" t="s">
        <v>1</v>
      </c>
      <c r="C21" s="134"/>
      <c r="D21" s="208"/>
      <c r="E21" s="209"/>
      <c r="F21" s="209"/>
      <c r="G21" s="209"/>
      <c r="H21" s="209"/>
      <c r="I21" s="134"/>
      <c r="J21" s="134"/>
      <c r="K21" s="134"/>
      <c r="L21" s="134"/>
      <c r="M21" s="134"/>
      <c r="N21" s="134"/>
      <c r="O21" s="134"/>
      <c r="P21" s="134"/>
      <c r="Q21" s="134"/>
      <c r="R21" s="134"/>
      <c r="S21" s="134"/>
      <c r="T21" s="134"/>
      <c r="U21" s="134"/>
      <c r="V21" s="134"/>
      <c r="W21" s="134"/>
      <c r="X21" s="134"/>
      <c r="Y21" s="134"/>
      <c r="Z21" s="134"/>
      <c r="AA21" s="134"/>
      <c r="AB21" s="134"/>
      <c r="AC21" s="134"/>
      <c r="AD21" s="210"/>
      <c r="AE21" s="210"/>
      <c r="AF21" s="210"/>
      <c r="AG21" s="210"/>
      <c r="AH21" s="210"/>
      <c r="AI21" s="210"/>
      <c r="AJ21" s="210"/>
      <c r="AK21" s="210"/>
      <c r="AL21" s="210"/>
      <c r="AM21" s="210"/>
      <c r="AN21" s="210"/>
      <c r="AO21" s="210"/>
      <c r="AP21" s="210"/>
      <c r="AQ21" s="210"/>
      <c r="AR21" s="210"/>
      <c r="AS21" s="150"/>
      <c r="AT21" s="150"/>
      <c r="AU21" s="150"/>
      <c r="AV21" s="150"/>
    </row>
    <row r="22" spans="1:48" s="148" customFormat="1" x14ac:dyDescent="0.2">
      <c r="A22" s="211" t="s">
        <v>403</v>
      </c>
      <c r="B22" s="151">
        <v>516387023.966102</v>
      </c>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210"/>
      <c r="AE22" s="210"/>
      <c r="AF22" s="210"/>
      <c r="AG22" s="210"/>
      <c r="AH22" s="210"/>
      <c r="AI22" s="210"/>
      <c r="AJ22" s="210"/>
      <c r="AK22" s="210"/>
      <c r="AL22" s="210"/>
      <c r="AM22" s="210"/>
      <c r="AN22" s="210"/>
      <c r="AO22" s="210"/>
      <c r="AP22" s="210"/>
      <c r="AQ22" s="210"/>
      <c r="AR22" s="210"/>
      <c r="AS22" s="150"/>
      <c r="AT22" s="150"/>
      <c r="AU22" s="150"/>
      <c r="AV22" s="150"/>
    </row>
    <row r="23" spans="1:48" s="148" customFormat="1" x14ac:dyDescent="0.2">
      <c r="A23" s="212" t="s">
        <v>260</v>
      </c>
      <c r="B23" s="213">
        <v>0</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210"/>
      <c r="AE23" s="210"/>
      <c r="AF23" s="210"/>
      <c r="AG23" s="210"/>
      <c r="AH23" s="210"/>
      <c r="AI23" s="210"/>
      <c r="AJ23" s="210"/>
      <c r="AK23" s="210"/>
      <c r="AL23" s="210"/>
      <c r="AM23" s="210"/>
      <c r="AN23" s="210"/>
      <c r="AO23" s="210"/>
      <c r="AP23" s="210"/>
      <c r="AQ23" s="210"/>
      <c r="AR23" s="210"/>
      <c r="AS23" s="150"/>
      <c r="AT23" s="150"/>
      <c r="AU23" s="150"/>
      <c r="AV23" s="150"/>
    </row>
    <row r="24" spans="1:48" s="148" customFormat="1" x14ac:dyDescent="0.2">
      <c r="A24" s="212" t="s">
        <v>258</v>
      </c>
      <c r="B24" s="213">
        <v>40</v>
      </c>
      <c r="C24" s="134"/>
      <c r="D24" s="214" t="s">
        <v>261</v>
      </c>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210"/>
      <c r="AE24" s="210"/>
      <c r="AF24" s="210"/>
      <c r="AG24" s="210"/>
      <c r="AH24" s="210"/>
      <c r="AI24" s="210"/>
      <c r="AJ24" s="210"/>
      <c r="AK24" s="210"/>
      <c r="AL24" s="210"/>
      <c r="AM24" s="210"/>
      <c r="AN24" s="210"/>
      <c r="AO24" s="210"/>
      <c r="AP24" s="210"/>
      <c r="AQ24" s="210"/>
      <c r="AR24" s="210"/>
      <c r="AS24" s="150"/>
      <c r="AT24" s="150"/>
      <c r="AU24" s="150"/>
      <c r="AV24" s="150"/>
    </row>
    <row r="25" spans="1:48" s="148" customFormat="1" ht="16.5" thickBot="1" x14ac:dyDescent="0.25">
      <c r="A25" s="215" t="s">
        <v>256</v>
      </c>
      <c r="B25" s="124">
        <v>1</v>
      </c>
      <c r="C25" s="134"/>
      <c r="D25" s="415" t="s">
        <v>259</v>
      </c>
      <c r="E25" s="416"/>
      <c r="F25" s="417"/>
      <c r="G25" s="216">
        <v>10.454940506086462</v>
      </c>
      <c r="H25" s="217">
        <v>10.454940506086462</v>
      </c>
      <c r="I25" s="134"/>
      <c r="J25" s="134"/>
      <c r="K25" s="134"/>
      <c r="L25" s="134"/>
      <c r="M25" s="134"/>
      <c r="N25" s="134"/>
      <c r="O25" s="134"/>
      <c r="P25" s="134"/>
      <c r="Q25" s="134"/>
      <c r="R25" s="134"/>
      <c r="S25" s="134"/>
      <c r="T25" s="134"/>
      <c r="U25" s="134"/>
      <c r="V25" s="134"/>
      <c r="W25" s="134"/>
      <c r="X25" s="134"/>
      <c r="Y25" s="134"/>
      <c r="Z25" s="134"/>
      <c r="AA25" s="134"/>
      <c r="AB25" s="134"/>
      <c r="AC25" s="134"/>
      <c r="AD25" s="210"/>
      <c r="AE25" s="210"/>
      <c r="AF25" s="210"/>
      <c r="AG25" s="210"/>
      <c r="AH25" s="210"/>
      <c r="AI25" s="210"/>
      <c r="AJ25" s="210"/>
      <c r="AK25" s="210"/>
      <c r="AL25" s="210"/>
      <c r="AM25" s="210"/>
      <c r="AN25" s="210"/>
      <c r="AO25" s="210"/>
      <c r="AP25" s="210"/>
      <c r="AQ25" s="210"/>
      <c r="AR25" s="210"/>
      <c r="AS25" s="150"/>
      <c r="AT25" s="150"/>
      <c r="AU25" s="150"/>
      <c r="AV25" s="150"/>
    </row>
    <row r="26" spans="1:48" s="148" customFormat="1" x14ac:dyDescent="0.2">
      <c r="A26" s="211" t="s">
        <v>255</v>
      </c>
      <c r="B26" s="151">
        <v>300000</v>
      </c>
      <c r="C26" s="134"/>
      <c r="D26" s="415" t="s">
        <v>257</v>
      </c>
      <c r="E26" s="416"/>
      <c r="F26" s="417"/>
      <c r="G26" s="216">
        <v>45.01245410654343</v>
      </c>
      <c r="H26" s="217" t="s">
        <v>540</v>
      </c>
      <c r="I26" s="134"/>
      <c r="J26" s="134"/>
      <c r="K26" s="134"/>
      <c r="L26" s="134"/>
      <c r="M26" s="134"/>
      <c r="N26" s="134"/>
      <c r="O26" s="134"/>
      <c r="P26" s="134"/>
      <c r="Q26" s="134"/>
      <c r="R26" s="134"/>
      <c r="S26" s="134"/>
      <c r="T26" s="134"/>
      <c r="U26" s="134"/>
      <c r="V26" s="134"/>
      <c r="W26" s="134"/>
      <c r="X26" s="134"/>
      <c r="Y26" s="134"/>
      <c r="Z26" s="134"/>
      <c r="AA26" s="134"/>
      <c r="AB26" s="134"/>
      <c r="AC26" s="134"/>
      <c r="AD26" s="210"/>
      <c r="AE26" s="210"/>
      <c r="AF26" s="210"/>
      <c r="AG26" s="210"/>
      <c r="AH26" s="210"/>
      <c r="AI26" s="210"/>
      <c r="AJ26" s="210"/>
      <c r="AK26" s="210"/>
      <c r="AL26" s="210"/>
      <c r="AM26" s="210"/>
      <c r="AN26" s="210"/>
      <c r="AO26" s="210"/>
      <c r="AP26" s="210"/>
      <c r="AQ26" s="210"/>
      <c r="AR26" s="210"/>
      <c r="AS26" s="150"/>
      <c r="AT26" s="150"/>
      <c r="AU26" s="150"/>
      <c r="AV26" s="150"/>
    </row>
    <row r="27" spans="1:48" s="148" customFormat="1" x14ac:dyDescent="0.2">
      <c r="A27" s="212" t="s">
        <v>404</v>
      </c>
      <c r="B27" s="213">
        <v>3</v>
      </c>
      <c r="C27" s="134"/>
      <c r="D27" s="415" t="s">
        <v>405</v>
      </c>
      <c r="E27" s="416"/>
      <c r="F27" s="417"/>
      <c r="G27" s="218">
        <v>2500000.3732157229</v>
      </c>
      <c r="H27" s="219">
        <v>-26650315.894585282</v>
      </c>
      <c r="I27" s="134"/>
      <c r="J27" s="134"/>
      <c r="K27" s="134"/>
      <c r="L27" s="134"/>
      <c r="M27" s="134"/>
      <c r="N27" s="134"/>
      <c r="O27" s="134"/>
      <c r="P27" s="134"/>
      <c r="Q27" s="134"/>
      <c r="R27" s="134"/>
      <c r="S27" s="134"/>
      <c r="T27" s="134"/>
      <c r="U27" s="134"/>
      <c r="V27" s="134"/>
      <c r="W27" s="134"/>
      <c r="X27" s="134"/>
      <c r="Y27" s="134"/>
      <c r="Z27" s="134"/>
      <c r="AA27" s="134"/>
      <c r="AB27" s="134"/>
      <c r="AC27" s="134"/>
      <c r="AD27" s="210"/>
      <c r="AE27" s="210"/>
      <c r="AF27" s="210"/>
      <c r="AG27" s="210"/>
      <c r="AH27" s="210"/>
      <c r="AI27" s="210"/>
      <c r="AJ27" s="210"/>
      <c r="AK27" s="210"/>
      <c r="AL27" s="210"/>
      <c r="AM27" s="210"/>
      <c r="AN27" s="210"/>
      <c r="AO27" s="210"/>
      <c r="AP27" s="210"/>
      <c r="AQ27" s="210"/>
      <c r="AR27" s="210"/>
      <c r="AS27" s="150"/>
      <c r="AT27" s="150"/>
      <c r="AU27" s="150"/>
      <c r="AV27" s="150"/>
    </row>
    <row r="28" spans="1:48" s="148" customFormat="1" x14ac:dyDescent="0.2">
      <c r="A28" s="212" t="s">
        <v>254</v>
      </c>
      <c r="B28" s="213">
        <v>3</v>
      </c>
      <c r="C28" s="134"/>
      <c r="D28" s="415" t="s">
        <v>406</v>
      </c>
      <c r="E28" s="416"/>
      <c r="F28" s="417"/>
      <c r="G28" s="220" t="s">
        <v>542</v>
      </c>
      <c r="H28" s="221" t="s">
        <v>541</v>
      </c>
      <c r="I28" s="134"/>
      <c r="J28" s="134"/>
      <c r="K28" s="134"/>
      <c r="L28" s="134"/>
      <c r="M28" s="134"/>
      <c r="N28" s="134"/>
      <c r="O28" s="134"/>
      <c r="P28" s="134"/>
      <c r="Q28" s="134"/>
      <c r="R28" s="134"/>
      <c r="S28" s="134"/>
      <c r="T28" s="134"/>
      <c r="U28" s="134"/>
      <c r="V28" s="134"/>
      <c r="W28" s="134"/>
      <c r="X28" s="134"/>
      <c r="Y28" s="134"/>
      <c r="Z28" s="134"/>
      <c r="AA28" s="134"/>
      <c r="AB28" s="134"/>
      <c r="AC28" s="134"/>
      <c r="AD28" s="210"/>
      <c r="AE28" s="210"/>
      <c r="AF28" s="210"/>
      <c r="AG28" s="210"/>
      <c r="AH28" s="210"/>
      <c r="AI28" s="210"/>
      <c r="AJ28" s="210"/>
      <c r="AK28" s="210"/>
      <c r="AL28" s="210"/>
      <c r="AM28" s="210"/>
      <c r="AN28" s="210"/>
      <c r="AO28" s="210"/>
      <c r="AP28" s="210"/>
      <c r="AQ28" s="210"/>
      <c r="AR28" s="210"/>
      <c r="AS28" s="150"/>
      <c r="AT28" s="150"/>
      <c r="AU28" s="150"/>
      <c r="AV28" s="150"/>
    </row>
    <row r="29" spans="1:48" s="148" customFormat="1" x14ac:dyDescent="0.2">
      <c r="A29" s="212" t="s">
        <v>233</v>
      </c>
      <c r="B29" s="213">
        <v>100000</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210"/>
      <c r="AE29" s="210"/>
      <c r="AF29" s="210"/>
      <c r="AG29" s="210"/>
      <c r="AH29" s="210"/>
      <c r="AI29" s="210"/>
      <c r="AJ29" s="210"/>
      <c r="AK29" s="210"/>
      <c r="AL29" s="210"/>
      <c r="AM29" s="210"/>
      <c r="AN29" s="210"/>
      <c r="AO29" s="210"/>
      <c r="AP29" s="210"/>
      <c r="AQ29" s="210"/>
      <c r="AR29" s="210"/>
      <c r="AS29" s="150"/>
      <c r="AT29" s="150"/>
      <c r="AU29" s="150"/>
      <c r="AV29" s="150"/>
    </row>
    <row r="30" spans="1:48" s="148" customFormat="1" x14ac:dyDescent="0.2">
      <c r="A30" s="212" t="s">
        <v>253</v>
      </c>
      <c r="B30" s="213">
        <v>1</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210"/>
      <c r="AE30" s="210"/>
      <c r="AF30" s="210"/>
      <c r="AG30" s="210"/>
      <c r="AH30" s="210"/>
      <c r="AI30" s="210"/>
      <c r="AJ30" s="210"/>
      <c r="AK30" s="210"/>
      <c r="AL30" s="210"/>
      <c r="AM30" s="210"/>
      <c r="AN30" s="210"/>
      <c r="AO30" s="210"/>
      <c r="AP30" s="210"/>
      <c r="AQ30" s="210"/>
      <c r="AR30" s="210"/>
      <c r="AS30" s="150"/>
      <c r="AT30" s="150"/>
      <c r="AU30" s="150"/>
      <c r="AV30" s="150"/>
    </row>
    <row r="31" spans="1:48" s="148" customFormat="1" x14ac:dyDescent="0.2">
      <c r="A31" s="212" t="s">
        <v>252</v>
      </c>
      <c r="B31" s="213">
        <v>1</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210"/>
      <c r="AE31" s="210"/>
      <c r="AF31" s="210"/>
      <c r="AG31" s="210"/>
      <c r="AH31" s="210"/>
      <c r="AI31" s="210"/>
      <c r="AJ31" s="210"/>
      <c r="AK31" s="210"/>
      <c r="AL31" s="210"/>
      <c r="AM31" s="210"/>
      <c r="AN31" s="210"/>
      <c r="AO31" s="210"/>
      <c r="AP31" s="210"/>
      <c r="AQ31" s="210"/>
      <c r="AR31" s="210"/>
      <c r="AS31" s="150"/>
      <c r="AT31" s="150"/>
      <c r="AU31" s="150"/>
      <c r="AV31" s="150"/>
    </row>
    <row r="32" spans="1:48" s="148" customFormat="1" x14ac:dyDescent="0.2">
      <c r="A32" s="222" t="s">
        <v>407</v>
      </c>
      <c r="B32" s="213"/>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210"/>
      <c r="AE32" s="210"/>
      <c r="AF32" s="210"/>
      <c r="AG32" s="210"/>
      <c r="AH32" s="210"/>
      <c r="AI32" s="210"/>
      <c r="AJ32" s="210"/>
      <c r="AK32" s="210"/>
      <c r="AL32" s="210"/>
      <c r="AM32" s="210"/>
      <c r="AN32" s="210"/>
      <c r="AO32" s="210"/>
      <c r="AP32" s="210"/>
      <c r="AQ32" s="210"/>
      <c r="AR32" s="210"/>
      <c r="AS32" s="150"/>
      <c r="AT32" s="150"/>
      <c r="AU32" s="150"/>
      <c r="AV32" s="150"/>
    </row>
    <row r="33" spans="1:48" s="148" customFormat="1" ht="16.5" thickBot="1" x14ac:dyDescent="0.25">
      <c r="A33" s="215" t="s">
        <v>227</v>
      </c>
      <c r="B33" s="125">
        <v>0.2</v>
      </c>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210"/>
      <c r="AE33" s="210"/>
      <c r="AF33" s="210"/>
      <c r="AG33" s="210"/>
      <c r="AH33" s="210"/>
      <c r="AI33" s="210"/>
      <c r="AJ33" s="210"/>
      <c r="AK33" s="210"/>
      <c r="AL33" s="210"/>
      <c r="AM33" s="210"/>
      <c r="AN33" s="210"/>
      <c r="AO33" s="210"/>
      <c r="AP33" s="210"/>
      <c r="AQ33" s="210"/>
      <c r="AR33" s="210"/>
      <c r="AS33" s="150"/>
      <c r="AT33" s="150"/>
      <c r="AU33" s="150"/>
      <c r="AV33" s="150"/>
    </row>
    <row r="34" spans="1:48" s="148" customFormat="1" x14ac:dyDescent="0.2">
      <c r="A34" s="211" t="s">
        <v>402</v>
      </c>
      <c r="B34" s="151">
        <v>0</v>
      </c>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210"/>
      <c r="AE34" s="210"/>
      <c r="AF34" s="210"/>
      <c r="AG34" s="210"/>
      <c r="AH34" s="210"/>
      <c r="AI34" s="210"/>
      <c r="AJ34" s="210"/>
      <c r="AK34" s="210"/>
      <c r="AL34" s="210"/>
      <c r="AM34" s="210"/>
      <c r="AN34" s="210"/>
      <c r="AO34" s="210"/>
      <c r="AP34" s="210"/>
      <c r="AQ34" s="210"/>
      <c r="AR34" s="210"/>
      <c r="AS34" s="150"/>
      <c r="AT34" s="150"/>
      <c r="AU34" s="150"/>
      <c r="AV34" s="150"/>
    </row>
    <row r="35" spans="1:48" s="148" customFormat="1" x14ac:dyDescent="0.2">
      <c r="A35" s="212" t="s">
        <v>251</v>
      </c>
      <c r="B35" s="213"/>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210"/>
      <c r="AE35" s="210"/>
      <c r="AF35" s="210"/>
      <c r="AG35" s="210"/>
      <c r="AH35" s="210"/>
      <c r="AI35" s="210"/>
      <c r="AJ35" s="210"/>
      <c r="AK35" s="210"/>
      <c r="AL35" s="210"/>
      <c r="AM35" s="210"/>
      <c r="AN35" s="210"/>
      <c r="AO35" s="210"/>
      <c r="AP35" s="210"/>
      <c r="AQ35" s="210"/>
      <c r="AR35" s="210"/>
      <c r="AS35" s="150"/>
      <c r="AT35" s="150"/>
      <c r="AU35" s="150"/>
      <c r="AV35" s="150"/>
    </row>
    <row r="36" spans="1:48" s="148" customFormat="1" ht="16.5" thickBot="1" x14ac:dyDescent="0.25">
      <c r="A36" s="222" t="s">
        <v>250</v>
      </c>
      <c r="B36" s="22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210"/>
      <c r="AE36" s="210"/>
      <c r="AF36" s="210"/>
      <c r="AG36" s="210"/>
      <c r="AH36" s="210"/>
      <c r="AI36" s="210"/>
      <c r="AJ36" s="210"/>
      <c r="AK36" s="210"/>
      <c r="AL36" s="210"/>
      <c r="AM36" s="210"/>
      <c r="AN36" s="210"/>
      <c r="AO36" s="210"/>
      <c r="AP36" s="210"/>
      <c r="AQ36" s="210"/>
      <c r="AR36" s="210"/>
      <c r="AS36" s="150"/>
      <c r="AT36" s="150"/>
      <c r="AU36" s="150"/>
      <c r="AV36" s="150"/>
    </row>
    <row r="37" spans="1:48" s="148" customFormat="1" x14ac:dyDescent="0.2">
      <c r="A37" s="224" t="s">
        <v>408</v>
      </c>
      <c r="B37" s="126">
        <v>1</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210"/>
      <c r="AE37" s="210"/>
      <c r="AF37" s="210"/>
      <c r="AG37" s="210"/>
      <c r="AH37" s="210"/>
      <c r="AI37" s="210"/>
      <c r="AJ37" s="210"/>
      <c r="AK37" s="210"/>
      <c r="AL37" s="210"/>
      <c r="AM37" s="210"/>
      <c r="AN37" s="210"/>
      <c r="AO37" s="210"/>
      <c r="AP37" s="210"/>
      <c r="AQ37" s="210"/>
      <c r="AR37" s="210"/>
      <c r="AS37" s="150"/>
      <c r="AT37" s="150"/>
      <c r="AU37" s="150"/>
      <c r="AV37" s="150"/>
    </row>
    <row r="38" spans="1:48" s="148" customFormat="1" x14ac:dyDescent="0.2">
      <c r="A38" s="225" t="s">
        <v>249</v>
      </c>
      <c r="B38" s="128"/>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210"/>
      <c r="AE38" s="210"/>
      <c r="AF38" s="210"/>
      <c r="AG38" s="210"/>
      <c r="AH38" s="210"/>
      <c r="AI38" s="210"/>
      <c r="AJ38" s="210"/>
      <c r="AK38" s="210"/>
      <c r="AL38" s="210"/>
      <c r="AM38" s="210"/>
      <c r="AN38" s="210"/>
      <c r="AO38" s="210"/>
      <c r="AP38" s="210"/>
      <c r="AQ38" s="210"/>
      <c r="AR38" s="210"/>
      <c r="AS38" s="150"/>
      <c r="AT38" s="150"/>
      <c r="AU38" s="150"/>
      <c r="AV38" s="150"/>
    </row>
    <row r="39" spans="1:48" s="148" customFormat="1" x14ac:dyDescent="0.2">
      <c r="A39" s="225" t="s">
        <v>248</v>
      </c>
      <c r="B39" s="129"/>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210"/>
      <c r="AE39" s="210"/>
      <c r="AF39" s="210"/>
      <c r="AG39" s="210"/>
      <c r="AH39" s="210"/>
      <c r="AI39" s="210"/>
      <c r="AJ39" s="210"/>
      <c r="AK39" s="210"/>
      <c r="AL39" s="210"/>
      <c r="AM39" s="210"/>
      <c r="AN39" s="210"/>
      <c r="AO39" s="210"/>
      <c r="AP39" s="210"/>
      <c r="AQ39" s="210"/>
      <c r="AR39" s="210"/>
      <c r="AS39" s="150"/>
      <c r="AT39" s="150"/>
      <c r="AU39" s="150"/>
      <c r="AV39" s="150"/>
    </row>
    <row r="40" spans="1:48" s="148" customFormat="1" x14ac:dyDescent="0.2">
      <c r="A40" s="225" t="s">
        <v>247</v>
      </c>
      <c r="B40" s="129">
        <v>0</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210"/>
      <c r="AE40" s="210"/>
      <c r="AF40" s="210"/>
      <c r="AG40" s="210"/>
      <c r="AH40" s="210"/>
      <c r="AI40" s="210"/>
      <c r="AJ40" s="210"/>
      <c r="AK40" s="210"/>
      <c r="AL40" s="210"/>
      <c r="AM40" s="210"/>
      <c r="AN40" s="210"/>
      <c r="AO40" s="210"/>
      <c r="AP40" s="210"/>
      <c r="AQ40" s="210"/>
      <c r="AR40" s="210"/>
      <c r="AS40" s="150"/>
      <c r="AT40" s="150"/>
      <c r="AU40" s="150"/>
      <c r="AV40" s="150"/>
    </row>
    <row r="41" spans="1:48" s="148" customFormat="1" x14ac:dyDescent="0.2">
      <c r="A41" s="225" t="s">
        <v>246</v>
      </c>
      <c r="B41" s="129">
        <v>0.20499999999999999</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210"/>
      <c r="AE41" s="210"/>
      <c r="AF41" s="210"/>
      <c r="AG41" s="210"/>
      <c r="AH41" s="210"/>
      <c r="AI41" s="210"/>
      <c r="AJ41" s="210"/>
      <c r="AK41" s="210"/>
      <c r="AL41" s="210"/>
      <c r="AM41" s="210"/>
      <c r="AN41" s="210"/>
      <c r="AO41" s="210"/>
      <c r="AP41" s="210"/>
      <c r="AQ41" s="210"/>
      <c r="AR41" s="210"/>
      <c r="AS41" s="150"/>
      <c r="AT41" s="150"/>
      <c r="AU41" s="150"/>
      <c r="AV41" s="150"/>
    </row>
    <row r="42" spans="1:48" s="148" customFormat="1" x14ac:dyDescent="0.2">
      <c r="A42" s="225" t="s">
        <v>245</v>
      </c>
      <c r="B42" s="129">
        <v>1</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210"/>
      <c r="AE42" s="210"/>
      <c r="AF42" s="210"/>
      <c r="AG42" s="210"/>
      <c r="AH42" s="210"/>
      <c r="AI42" s="210"/>
      <c r="AJ42" s="210"/>
      <c r="AK42" s="210"/>
      <c r="AL42" s="210"/>
      <c r="AM42" s="210"/>
      <c r="AN42" s="210"/>
      <c r="AO42" s="210"/>
      <c r="AP42" s="210"/>
      <c r="AQ42" s="210"/>
      <c r="AR42" s="210"/>
      <c r="AS42" s="150"/>
      <c r="AT42" s="150"/>
      <c r="AU42" s="150"/>
      <c r="AV42" s="150"/>
    </row>
    <row r="43" spans="1:48" s="148" customFormat="1" ht="16.5" thickBot="1" x14ac:dyDescent="0.25">
      <c r="A43" s="258" t="s">
        <v>409</v>
      </c>
      <c r="B43" s="226">
        <v>0.20499999999999999</v>
      </c>
      <c r="C43" s="227"/>
      <c r="D43" s="134"/>
      <c r="E43" s="134"/>
      <c r="F43" s="134"/>
      <c r="G43" s="134">
        <v>2019</v>
      </c>
      <c r="H43" s="134">
        <v>2020</v>
      </c>
      <c r="I43" s="134"/>
      <c r="J43" s="134"/>
      <c r="K43" s="134"/>
      <c r="L43" s="134"/>
      <c r="M43" s="134"/>
      <c r="N43" s="134"/>
      <c r="O43" s="134"/>
      <c r="P43" s="134"/>
      <c r="Q43" s="134"/>
      <c r="R43" s="134"/>
      <c r="S43" s="134">
        <v>2031</v>
      </c>
      <c r="T43" s="134"/>
      <c r="U43" s="134"/>
      <c r="V43" s="134"/>
      <c r="W43" s="134"/>
      <c r="X43" s="134"/>
      <c r="Y43" s="134"/>
      <c r="Z43" s="134"/>
      <c r="AA43" s="134"/>
      <c r="AB43" s="134"/>
      <c r="AC43" s="134"/>
      <c r="AD43" s="210"/>
      <c r="AE43" s="210"/>
      <c r="AF43" s="210"/>
      <c r="AG43" s="210"/>
      <c r="AH43" s="210"/>
      <c r="AI43" s="210"/>
      <c r="AJ43" s="210"/>
      <c r="AK43" s="210"/>
      <c r="AL43" s="210"/>
      <c r="AM43" s="210"/>
      <c r="AN43" s="210"/>
      <c r="AO43" s="210"/>
      <c r="AP43" s="210"/>
      <c r="AQ43" s="228"/>
      <c r="AR43" s="228"/>
      <c r="AS43" s="229"/>
      <c r="AT43" s="229"/>
      <c r="AU43" s="229"/>
      <c r="AV43" s="150"/>
    </row>
    <row r="44" spans="1:48" s="148" customFormat="1" x14ac:dyDescent="0.2">
      <c r="A44" s="230" t="s">
        <v>244</v>
      </c>
      <c r="B44" s="130">
        <v>1</v>
      </c>
      <c r="C44" s="130">
        <v>2</v>
      </c>
      <c r="D44" s="130">
        <v>3</v>
      </c>
      <c r="E44" s="130">
        <v>4</v>
      </c>
      <c r="F44" s="130">
        <v>5</v>
      </c>
      <c r="G44" s="130">
        <v>6</v>
      </c>
      <c r="H44" s="130">
        <v>7</v>
      </c>
      <c r="I44" s="130">
        <v>8</v>
      </c>
      <c r="J44" s="130">
        <v>9</v>
      </c>
      <c r="K44" s="130">
        <v>10</v>
      </c>
      <c r="L44" s="130">
        <v>11</v>
      </c>
      <c r="M44" s="130">
        <v>12</v>
      </c>
      <c r="N44" s="130">
        <v>13</v>
      </c>
      <c r="O44" s="130">
        <v>14</v>
      </c>
      <c r="P44" s="130">
        <v>15</v>
      </c>
      <c r="Q44" s="130">
        <v>16</v>
      </c>
      <c r="R44" s="130">
        <v>17</v>
      </c>
      <c r="S44" s="130">
        <v>18</v>
      </c>
      <c r="T44" s="130">
        <v>19</v>
      </c>
      <c r="U44" s="130">
        <v>20</v>
      </c>
      <c r="V44" s="130">
        <v>21</v>
      </c>
      <c r="W44" s="130">
        <v>22</v>
      </c>
      <c r="X44" s="130">
        <v>23</v>
      </c>
      <c r="Y44" s="130">
        <v>24</v>
      </c>
      <c r="Z44" s="130">
        <v>25</v>
      </c>
      <c r="AA44" s="130">
        <v>26</v>
      </c>
      <c r="AB44" s="130">
        <v>27</v>
      </c>
      <c r="AC44" s="130">
        <v>28</v>
      </c>
      <c r="AD44" s="130">
        <v>29</v>
      </c>
      <c r="AE44" s="130">
        <v>30</v>
      </c>
      <c r="AF44" s="130">
        <v>31</v>
      </c>
      <c r="AG44" s="130">
        <v>32</v>
      </c>
      <c r="AH44" s="130">
        <v>33</v>
      </c>
      <c r="AI44" s="130">
        <v>34</v>
      </c>
      <c r="AJ44" s="130">
        <v>35</v>
      </c>
      <c r="AK44" s="130">
        <v>36</v>
      </c>
      <c r="AL44" s="130">
        <v>37</v>
      </c>
      <c r="AM44" s="130">
        <v>38</v>
      </c>
      <c r="AN44" s="130">
        <v>39</v>
      </c>
      <c r="AO44" s="130">
        <v>40</v>
      </c>
      <c r="AP44" s="130">
        <v>41</v>
      </c>
      <c r="AQ44" s="259">
        <v>42</v>
      </c>
      <c r="AR44" s="231">
        <v>43</v>
      </c>
      <c r="AS44" s="231">
        <v>44</v>
      </c>
      <c r="AT44" s="231">
        <v>45</v>
      </c>
      <c r="AU44" s="231">
        <v>46</v>
      </c>
      <c r="AV44" s="150"/>
    </row>
    <row r="45" spans="1:48" s="148" customFormat="1" x14ac:dyDescent="0.2">
      <c r="A45" s="232" t="s">
        <v>243</v>
      </c>
      <c r="B45" s="233">
        <v>0</v>
      </c>
      <c r="C45" s="233">
        <v>0</v>
      </c>
      <c r="D45" s="233">
        <v>0</v>
      </c>
      <c r="E45" s="233">
        <v>5.3999999999999999E-2</v>
      </c>
      <c r="F45" s="233">
        <v>4.3999999999999997E-2</v>
      </c>
      <c r="G45" s="233">
        <v>4.5999999999999999E-2</v>
      </c>
      <c r="H45" s="233">
        <v>4.5999999999999999E-2</v>
      </c>
      <c r="I45" s="233">
        <v>4.5999999999999999E-2</v>
      </c>
      <c r="J45" s="233">
        <v>4.5999999999999999E-2</v>
      </c>
      <c r="K45" s="233">
        <v>4.5999999999999999E-2</v>
      </c>
      <c r="L45" s="233">
        <v>4.5999999999999999E-2</v>
      </c>
      <c r="M45" s="233">
        <v>4.5999999999999999E-2</v>
      </c>
      <c r="N45" s="233">
        <v>4.5999999999999999E-2</v>
      </c>
      <c r="O45" s="233">
        <v>4.5999999999999999E-2</v>
      </c>
      <c r="P45" s="233">
        <v>4.5999999999999999E-2</v>
      </c>
      <c r="Q45" s="233">
        <v>4.5999999999999999E-2</v>
      </c>
      <c r="R45" s="233">
        <v>4.5999999999999999E-2</v>
      </c>
      <c r="S45" s="233">
        <v>4.5999999999999999E-2</v>
      </c>
      <c r="T45" s="233">
        <v>4.5999999999999999E-2</v>
      </c>
      <c r="U45" s="233">
        <v>4.5999999999999999E-2</v>
      </c>
      <c r="V45" s="233">
        <v>4.5999999999999999E-2</v>
      </c>
      <c r="W45" s="233">
        <v>4.5999999999999999E-2</v>
      </c>
      <c r="X45" s="233">
        <v>4.5999999999999999E-2</v>
      </c>
      <c r="Y45" s="233">
        <v>4.5999999999999999E-2</v>
      </c>
      <c r="Z45" s="233">
        <v>4.5999999999999999E-2</v>
      </c>
      <c r="AA45" s="233">
        <v>4.5999999999999999E-2</v>
      </c>
      <c r="AB45" s="233">
        <v>4.5999999999999999E-2</v>
      </c>
      <c r="AC45" s="233">
        <v>4.5999999999999999E-2</v>
      </c>
      <c r="AD45" s="233">
        <v>4.5999999999999999E-2</v>
      </c>
      <c r="AE45" s="233">
        <v>4.5999999999999999E-2</v>
      </c>
      <c r="AF45" s="233">
        <v>4.5999999999999999E-2</v>
      </c>
      <c r="AG45" s="233">
        <v>4.5999999999999999E-2</v>
      </c>
      <c r="AH45" s="233">
        <v>4.5999999999999999E-2</v>
      </c>
      <c r="AI45" s="233">
        <v>4.5999999999999999E-2</v>
      </c>
      <c r="AJ45" s="233">
        <v>4.5999999999999999E-2</v>
      </c>
      <c r="AK45" s="233">
        <v>4.5999999999999999E-2</v>
      </c>
      <c r="AL45" s="233">
        <v>4.5999999999999999E-2</v>
      </c>
      <c r="AM45" s="233">
        <v>4.5999999999999999E-2</v>
      </c>
      <c r="AN45" s="233">
        <v>4.5999999999999999E-2</v>
      </c>
      <c r="AO45" s="233">
        <v>4.5999999999999999E-2</v>
      </c>
      <c r="AP45" s="233">
        <v>4.5999999999999999E-2</v>
      </c>
      <c r="AQ45" s="234">
        <v>4.5999999999999999E-2</v>
      </c>
      <c r="AR45" s="233">
        <v>4.5999999999999999E-2</v>
      </c>
      <c r="AS45" s="233">
        <v>4.5999999999999999E-2</v>
      </c>
      <c r="AT45" s="233">
        <v>4.5999999999999999E-2</v>
      </c>
      <c r="AU45" s="233">
        <v>4.5999999999999999E-2</v>
      </c>
      <c r="AV45" s="150"/>
    </row>
    <row r="46" spans="1:48" s="148" customFormat="1" x14ac:dyDescent="0.2">
      <c r="A46" s="232" t="s">
        <v>242</v>
      </c>
      <c r="B46" s="233">
        <v>0</v>
      </c>
      <c r="C46" s="233">
        <v>0</v>
      </c>
      <c r="D46" s="233">
        <v>0</v>
      </c>
      <c r="E46" s="233">
        <v>5.4000000000000048E-2</v>
      </c>
      <c r="F46" s="233">
        <v>0.10037600000000002</v>
      </c>
      <c r="G46" s="233">
        <v>0.150993296</v>
      </c>
      <c r="H46" s="233">
        <v>0.20393898761600004</v>
      </c>
      <c r="I46" s="233">
        <v>0.25932018104633614</v>
      </c>
      <c r="J46" s="233">
        <v>0.3172489093744677</v>
      </c>
      <c r="K46" s="233">
        <v>0.3778423592056932</v>
      </c>
      <c r="L46" s="233">
        <v>0.44122310772915507</v>
      </c>
      <c r="M46" s="233">
        <v>0.50751937068469632</v>
      </c>
      <c r="N46" s="233">
        <v>0.57686526173619246</v>
      </c>
      <c r="O46" s="233">
        <v>0.64940106377605744</v>
      </c>
      <c r="P46" s="233">
        <v>0.72527351270975604</v>
      </c>
      <c r="Q46" s="233">
        <v>0.80463609429440486</v>
      </c>
      <c r="R46" s="233">
        <v>0.8876493546319475</v>
      </c>
      <c r="S46" s="233">
        <v>0.97448122494501721</v>
      </c>
      <c r="T46" s="233">
        <v>1.0653073612924882</v>
      </c>
      <c r="U46" s="233">
        <v>1.1603114999119426</v>
      </c>
      <c r="V46" s="233">
        <v>1.2596858289078923</v>
      </c>
      <c r="W46" s="233">
        <v>1.3636313770376556</v>
      </c>
      <c r="X46" s="233">
        <v>1.4723584203813878</v>
      </c>
      <c r="Y46" s="233">
        <v>1.5860869077189319</v>
      </c>
      <c r="Z46" s="233">
        <v>1.7050469054740027</v>
      </c>
      <c r="AA46" s="233">
        <v>1.8294790631258069</v>
      </c>
      <c r="AB46" s="233">
        <v>1.959635100029594</v>
      </c>
      <c r="AC46" s="233">
        <v>2.0957783146309552</v>
      </c>
      <c r="AD46" s="233">
        <v>2.2381841171039794</v>
      </c>
      <c r="AE46" s="233">
        <v>2.3871405864907627</v>
      </c>
      <c r="AF46" s="233">
        <v>2.542949053469338</v>
      </c>
      <c r="AG46" s="233">
        <v>2.7059247099289276</v>
      </c>
      <c r="AH46" s="233">
        <v>2.8763972465856584</v>
      </c>
      <c r="AI46" s="233">
        <v>3.054711519928599</v>
      </c>
      <c r="AJ46" s="233">
        <v>3.2412282498453147</v>
      </c>
      <c r="AK46" s="233">
        <v>3.4363247493381994</v>
      </c>
      <c r="AL46" s="233">
        <v>3.6403956878077564</v>
      </c>
      <c r="AM46" s="233">
        <v>3.8538538894469134</v>
      </c>
      <c r="AN46" s="233">
        <v>4.0771311683614719</v>
      </c>
      <c r="AO46" s="233">
        <v>4.3106792021061002</v>
      </c>
      <c r="AP46" s="233">
        <v>4.5549704454029811</v>
      </c>
      <c r="AQ46" s="234">
        <v>4.8104990858915189</v>
      </c>
      <c r="AR46" s="233">
        <v>5.0777820438425287</v>
      </c>
      <c r="AS46" s="233">
        <v>5.3573600178592855</v>
      </c>
      <c r="AT46" s="233">
        <v>5.6497985786808131</v>
      </c>
      <c r="AU46" s="233">
        <v>5.9556893133001312</v>
      </c>
      <c r="AV46" s="150"/>
    </row>
    <row r="47" spans="1:48" s="148" customFormat="1" ht="16.5" thickBot="1" x14ac:dyDescent="0.25">
      <c r="A47" s="235" t="s">
        <v>410</v>
      </c>
      <c r="B47" s="131">
        <v>-0.05</v>
      </c>
      <c r="C47" s="131">
        <v>-0.05</v>
      </c>
      <c r="D47" s="131">
        <v>-0.05</v>
      </c>
      <c r="E47" s="131">
        <v>34351587.040000007</v>
      </c>
      <c r="F47" s="131">
        <v>-0.05</v>
      </c>
      <c r="G47" s="131">
        <v>574985101.13999999</v>
      </c>
      <c r="H47" s="131">
        <v>30324029.339266125</v>
      </c>
      <c r="I47" s="131">
        <v>31718934.688872367</v>
      </c>
      <c r="J47" s="131">
        <v>33178005.6845605</v>
      </c>
      <c r="K47" s="131">
        <v>34704193.946050286</v>
      </c>
      <c r="L47" s="131">
        <v>36300586.867568597</v>
      </c>
      <c r="M47" s="131">
        <v>37970413.863476753</v>
      </c>
      <c r="N47" s="131">
        <v>39717052.901196688</v>
      </c>
      <c r="O47" s="131">
        <v>41544037.334651738</v>
      </c>
      <c r="P47" s="131">
        <v>43455063.052045718</v>
      </c>
      <c r="Q47" s="131">
        <v>45453995.952439822</v>
      </c>
      <c r="R47" s="131">
        <v>0</v>
      </c>
      <c r="S47" s="131">
        <v>0</v>
      </c>
      <c r="T47" s="131">
        <v>0</v>
      </c>
      <c r="U47" s="131">
        <v>0</v>
      </c>
      <c r="V47" s="131">
        <v>0</v>
      </c>
      <c r="W47" s="131">
        <v>0</v>
      </c>
      <c r="X47" s="131">
        <v>0</v>
      </c>
      <c r="Y47" s="131">
        <v>0</v>
      </c>
      <c r="Z47" s="131">
        <v>0</v>
      </c>
      <c r="AA47" s="131">
        <v>0</v>
      </c>
      <c r="AB47" s="131">
        <v>0</v>
      </c>
      <c r="AC47" s="131">
        <v>0</v>
      </c>
      <c r="AD47" s="131">
        <v>0</v>
      </c>
      <c r="AE47" s="131">
        <v>0</v>
      </c>
      <c r="AF47" s="131">
        <v>0</v>
      </c>
      <c r="AG47" s="131">
        <v>0</v>
      </c>
      <c r="AH47" s="131">
        <v>0</v>
      </c>
      <c r="AI47" s="131">
        <v>0</v>
      </c>
      <c r="AJ47" s="131">
        <v>0</v>
      </c>
      <c r="AK47" s="131">
        <v>0</v>
      </c>
      <c r="AL47" s="131">
        <v>0</v>
      </c>
      <c r="AM47" s="131">
        <v>0</v>
      </c>
      <c r="AN47" s="131">
        <v>0</v>
      </c>
      <c r="AO47" s="131">
        <v>0</v>
      </c>
      <c r="AP47" s="131">
        <v>0</v>
      </c>
      <c r="AQ47" s="236">
        <v>0</v>
      </c>
      <c r="AR47" s="131">
        <v>0</v>
      </c>
      <c r="AS47" s="131">
        <v>0</v>
      </c>
      <c r="AT47" s="131">
        <v>0</v>
      </c>
      <c r="AU47" s="131">
        <v>0</v>
      </c>
      <c r="AV47" s="150"/>
    </row>
    <row r="48" spans="1:48" s="148" customFormat="1" ht="16.5" thickBot="1" x14ac:dyDescent="0.25">
      <c r="A48" s="134"/>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237"/>
      <c r="AR48" s="237"/>
      <c r="AS48" s="229"/>
      <c r="AT48" s="229"/>
      <c r="AU48" s="229"/>
      <c r="AV48" s="150"/>
    </row>
    <row r="49" spans="1:48" s="148" customFormat="1" x14ac:dyDescent="0.2">
      <c r="A49" s="238" t="s">
        <v>241</v>
      </c>
      <c r="B49" s="130">
        <v>1</v>
      </c>
      <c r="C49" s="130">
        <v>2</v>
      </c>
      <c r="D49" s="130">
        <v>3</v>
      </c>
      <c r="E49" s="130">
        <v>4</v>
      </c>
      <c r="F49" s="130">
        <v>5</v>
      </c>
      <c r="G49" s="130">
        <v>6</v>
      </c>
      <c r="H49" s="130">
        <v>7</v>
      </c>
      <c r="I49" s="130">
        <v>8</v>
      </c>
      <c r="J49" s="130">
        <v>9</v>
      </c>
      <c r="K49" s="130">
        <v>10</v>
      </c>
      <c r="L49" s="130">
        <v>11</v>
      </c>
      <c r="M49" s="130">
        <v>12</v>
      </c>
      <c r="N49" s="130">
        <v>13</v>
      </c>
      <c r="O49" s="130">
        <v>14</v>
      </c>
      <c r="P49" s="130">
        <v>15</v>
      </c>
      <c r="Q49" s="130">
        <v>16</v>
      </c>
      <c r="R49" s="130">
        <v>17</v>
      </c>
      <c r="S49" s="130">
        <v>18</v>
      </c>
      <c r="T49" s="130">
        <v>19</v>
      </c>
      <c r="U49" s="130">
        <v>20</v>
      </c>
      <c r="V49" s="130">
        <v>21</v>
      </c>
      <c r="W49" s="130">
        <v>22</v>
      </c>
      <c r="X49" s="130">
        <v>23</v>
      </c>
      <c r="Y49" s="130">
        <v>24</v>
      </c>
      <c r="Z49" s="130">
        <v>25</v>
      </c>
      <c r="AA49" s="130">
        <v>26</v>
      </c>
      <c r="AB49" s="130">
        <v>27</v>
      </c>
      <c r="AC49" s="130">
        <v>28</v>
      </c>
      <c r="AD49" s="130">
        <v>29</v>
      </c>
      <c r="AE49" s="130">
        <v>30</v>
      </c>
      <c r="AF49" s="130">
        <v>31</v>
      </c>
      <c r="AG49" s="130">
        <v>32</v>
      </c>
      <c r="AH49" s="130">
        <v>33</v>
      </c>
      <c r="AI49" s="130">
        <v>34</v>
      </c>
      <c r="AJ49" s="130">
        <v>35</v>
      </c>
      <c r="AK49" s="130">
        <v>36</v>
      </c>
      <c r="AL49" s="130">
        <v>37</v>
      </c>
      <c r="AM49" s="130">
        <v>38</v>
      </c>
      <c r="AN49" s="130">
        <v>39</v>
      </c>
      <c r="AO49" s="130">
        <v>40</v>
      </c>
      <c r="AP49" s="130">
        <v>41</v>
      </c>
      <c r="AQ49" s="259">
        <v>42</v>
      </c>
      <c r="AR49" s="231">
        <v>43</v>
      </c>
      <c r="AS49" s="231">
        <v>44</v>
      </c>
      <c r="AT49" s="231">
        <v>45</v>
      </c>
      <c r="AU49" s="231">
        <v>46</v>
      </c>
      <c r="AV49" s="150"/>
    </row>
    <row r="50" spans="1:48" s="148" customFormat="1" x14ac:dyDescent="0.2">
      <c r="A50" s="232" t="s">
        <v>240</v>
      </c>
      <c r="B50" s="239">
        <v>0</v>
      </c>
      <c r="C50" s="239">
        <v>0</v>
      </c>
      <c r="D50" s="239">
        <v>0</v>
      </c>
      <c r="E50" s="239">
        <v>0</v>
      </c>
      <c r="F50" s="239">
        <v>0</v>
      </c>
      <c r="G50" s="239">
        <v>0</v>
      </c>
      <c r="H50" s="239">
        <v>0</v>
      </c>
      <c r="I50" s="239">
        <v>0</v>
      </c>
      <c r="J50" s="239">
        <v>0</v>
      </c>
      <c r="K50" s="239">
        <v>0</v>
      </c>
      <c r="L50" s="239">
        <v>0</v>
      </c>
      <c r="M50" s="239">
        <v>0</v>
      </c>
      <c r="N50" s="239">
        <v>0</v>
      </c>
      <c r="O50" s="239">
        <v>0</v>
      </c>
      <c r="P50" s="239">
        <v>0</v>
      </c>
      <c r="Q50" s="239">
        <v>0</v>
      </c>
      <c r="R50" s="239">
        <v>0</v>
      </c>
      <c r="S50" s="239">
        <v>0</v>
      </c>
      <c r="T50" s="239">
        <v>0</v>
      </c>
      <c r="U50" s="239">
        <v>0</v>
      </c>
      <c r="V50" s="239">
        <v>0</v>
      </c>
      <c r="W50" s="239">
        <v>0</v>
      </c>
      <c r="X50" s="239">
        <v>0</v>
      </c>
      <c r="Y50" s="239">
        <v>0</v>
      </c>
      <c r="Z50" s="239">
        <v>0</v>
      </c>
      <c r="AA50" s="239">
        <v>0</v>
      </c>
      <c r="AB50" s="239">
        <v>0</v>
      </c>
      <c r="AC50" s="239">
        <v>0</v>
      </c>
      <c r="AD50" s="239">
        <v>0</v>
      </c>
      <c r="AE50" s="239">
        <v>0</v>
      </c>
      <c r="AF50" s="239">
        <v>0</v>
      </c>
      <c r="AG50" s="239">
        <v>0</v>
      </c>
      <c r="AH50" s="239">
        <v>0</v>
      </c>
      <c r="AI50" s="239">
        <v>0</v>
      </c>
      <c r="AJ50" s="239">
        <v>0</v>
      </c>
      <c r="AK50" s="239">
        <v>0</v>
      </c>
      <c r="AL50" s="239">
        <v>0</v>
      </c>
      <c r="AM50" s="239">
        <v>0</v>
      </c>
      <c r="AN50" s="239">
        <v>0</v>
      </c>
      <c r="AO50" s="239">
        <v>0</v>
      </c>
      <c r="AP50" s="239">
        <v>0</v>
      </c>
      <c r="AQ50" s="240">
        <v>0</v>
      </c>
      <c r="AR50" s="239">
        <v>0</v>
      </c>
      <c r="AS50" s="239">
        <v>0</v>
      </c>
      <c r="AT50" s="239">
        <v>0</v>
      </c>
      <c r="AU50" s="239">
        <v>0</v>
      </c>
      <c r="AV50" s="150"/>
    </row>
    <row r="51" spans="1:48" s="148" customFormat="1" x14ac:dyDescent="0.2">
      <c r="A51" s="232" t="s">
        <v>239</v>
      </c>
      <c r="B51" s="239">
        <v>0</v>
      </c>
      <c r="C51" s="239">
        <v>0</v>
      </c>
      <c r="D51" s="239">
        <v>0</v>
      </c>
      <c r="E51" s="239">
        <v>0</v>
      </c>
      <c r="F51" s="239">
        <v>0</v>
      </c>
      <c r="G51" s="239">
        <v>0</v>
      </c>
      <c r="H51" s="239">
        <v>0</v>
      </c>
      <c r="I51" s="239">
        <v>0</v>
      </c>
      <c r="J51" s="239">
        <v>0</v>
      </c>
      <c r="K51" s="239">
        <v>0</v>
      </c>
      <c r="L51" s="239">
        <v>0</v>
      </c>
      <c r="M51" s="239">
        <v>0</v>
      </c>
      <c r="N51" s="239">
        <v>0</v>
      </c>
      <c r="O51" s="239">
        <v>0</v>
      </c>
      <c r="P51" s="239">
        <v>0</v>
      </c>
      <c r="Q51" s="239">
        <v>0</v>
      </c>
      <c r="R51" s="239">
        <v>0</v>
      </c>
      <c r="S51" s="239">
        <v>0</v>
      </c>
      <c r="T51" s="239">
        <v>0</v>
      </c>
      <c r="U51" s="239">
        <v>0</v>
      </c>
      <c r="V51" s="239">
        <v>0</v>
      </c>
      <c r="W51" s="239">
        <v>0</v>
      </c>
      <c r="X51" s="239">
        <v>0</v>
      </c>
      <c r="Y51" s="239">
        <v>0</v>
      </c>
      <c r="Z51" s="239">
        <v>0</v>
      </c>
      <c r="AA51" s="239">
        <v>0</v>
      </c>
      <c r="AB51" s="239">
        <v>0</v>
      </c>
      <c r="AC51" s="239">
        <v>0</v>
      </c>
      <c r="AD51" s="239">
        <v>0</v>
      </c>
      <c r="AE51" s="239">
        <v>0</v>
      </c>
      <c r="AF51" s="239">
        <v>0</v>
      </c>
      <c r="AG51" s="239">
        <v>0</v>
      </c>
      <c r="AH51" s="239">
        <v>0</v>
      </c>
      <c r="AI51" s="239">
        <v>0</v>
      </c>
      <c r="AJ51" s="239">
        <v>0</v>
      </c>
      <c r="AK51" s="239">
        <v>0</v>
      </c>
      <c r="AL51" s="239">
        <v>0</v>
      </c>
      <c r="AM51" s="239">
        <v>0</v>
      </c>
      <c r="AN51" s="239">
        <v>0</v>
      </c>
      <c r="AO51" s="239">
        <v>0</v>
      </c>
      <c r="AP51" s="239">
        <v>0</v>
      </c>
      <c r="AQ51" s="240">
        <v>0</v>
      </c>
      <c r="AR51" s="239">
        <v>0</v>
      </c>
      <c r="AS51" s="239">
        <v>0</v>
      </c>
      <c r="AT51" s="239">
        <v>0</v>
      </c>
      <c r="AU51" s="239">
        <v>0</v>
      </c>
      <c r="AV51" s="150"/>
    </row>
    <row r="52" spans="1:48" s="148" customFormat="1" x14ac:dyDescent="0.2">
      <c r="A52" s="232" t="s">
        <v>238</v>
      </c>
      <c r="B52" s="239">
        <v>0</v>
      </c>
      <c r="C52" s="239">
        <v>0</v>
      </c>
      <c r="D52" s="239">
        <v>0</v>
      </c>
      <c r="E52" s="239">
        <v>0</v>
      </c>
      <c r="F52" s="239">
        <v>0</v>
      </c>
      <c r="G52" s="239">
        <v>0</v>
      </c>
      <c r="H52" s="239">
        <v>0</v>
      </c>
      <c r="I52" s="239">
        <v>0</v>
      </c>
      <c r="J52" s="239">
        <v>0</v>
      </c>
      <c r="K52" s="239">
        <v>0</v>
      </c>
      <c r="L52" s="239">
        <v>0</v>
      </c>
      <c r="M52" s="239">
        <v>0</v>
      </c>
      <c r="N52" s="239">
        <v>0</v>
      </c>
      <c r="O52" s="239">
        <v>0</v>
      </c>
      <c r="P52" s="239">
        <v>0</v>
      </c>
      <c r="Q52" s="239">
        <v>0</v>
      </c>
      <c r="R52" s="239">
        <v>0</v>
      </c>
      <c r="S52" s="239">
        <v>0</v>
      </c>
      <c r="T52" s="239">
        <v>0</v>
      </c>
      <c r="U52" s="239">
        <v>0</v>
      </c>
      <c r="V52" s="239">
        <v>0</v>
      </c>
      <c r="W52" s="239">
        <v>0</v>
      </c>
      <c r="X52" s="239">
        <v>0</v>
      </c>
      <c r="Y52" s="239">
        <v>0</v>
      </c>
      <c r="Z52" s="239">
        <v>0</v>
      </c>
      <c r="AA52" s="239">
        <v>0</v>
      </c>
      <c r="AB52" s="239">
        <v>0</v>
      </c>
      <c r="AC52" s="239">
        <v>0</v>
      </c>
      <c r="AD52" s="239">
        <v>0</v>
      </c>
      <c r="AE52" s="239">
        <v>0</v>
      </c>
      <c r="AF52" s="239">
        <v>0</v>
      </c>
      <c r="AG52" s="239">
        <v>0</v>
      </c>
      <c r="AH52" s="239">
        <v>0</v>
      </c>
      <c r="AI52" s="239">
        <v>0</v>
      </c>
      <c r="AJ52" s="239">
        <v>0</v>
      </c>
      <c r="AK52" s="239">
        <v>0</v>
      </c>
      <c r="AL52" s="239">
        <v>0</v>
      </c>
      <c r="AM52" s="239">
        <v>0</v>
      </c>
      <c r="AN52" s="239">
        <v>0</v>
      </c>
      <c r="AO52" s="239">
        <v>0</v>
      </c>
      <c r="AP52" s="239">
        <v>0</v>
      </c>
      <c r="AQ52" s="240">
        <v>0</v>
      </c>
      <c r="AR52" s="239">
        <v>0</v>
      </c>
      <c r="AS52" s="239">
        <v>0</v>
      </c>
      <c r="AT52" s="239">
        <v>0</v>
      </c>
      <c r="AU52" s="239">
        <v>0</v>
      </c>
      <c r="AV52" s="150"/>
    </row>
    <row r="53" spans="1:48" s="148" customFormat="1" ht="16.5" thickBot="1" x14ac:dyDescent="0.25">
      <c r="A53" s="235" t="s">
        <v>237</v>
      </c>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c r="AE53" s="131">
        <v>0</v>
      </c>
      <c r="AF53" s="131">
        <v>0</v>
      </c>
      <c r="AG53" s="131">
        <v>0</v>
      </c>
      <c r="AH53" s="131">
        <v>0</v>
      </c>
      <c r="AI53" s="131">
        <v>0</v>
      </c>
      <c r="AJ53" s="131">
        <v>0</v>
      </c>
      <c r="AK53" s="131">
        <v>0</v>
      </c>
      <c r="AL53" s="131">
        <v>0</v>
      </c>
      <c r="AM53" s="131">
        <v>0</v>
      </c>
      <c r="AN53" s="131">
        <v>0</v>
      </c>
      <c r="AO53" s="131">
        <v>0</v>
      </c>
      <c r="AP53" s="131">
        <v>0</v>
      </c>
      <c r="AQ53" s="236">
        <v>0</v>
      </c>
      <c r="AR53" s="131">
        <v>0</v>
      </c>
      <c r="AS53" s="131">
        <v>0</v>
      </c>
      <c r="AT53" s="131">
        <v>0</v>
      </c>
      <c r="AU53" s="131">
        <v>0</v>
      </c>
      <c r="AV53" s="150"/>
    </row>
    <row r="54" spans="1:48" s="148" customFormat="1" ht="16.5" thickBot="1" x14ac:dyDescent="0.25">
      <c r="A54" s="134"/>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50"/>
      <c r="AT54" s="150"/>
      <c r="AU54" s="150"/>
      <c r="AV54" s="150"/>
    </row>
    <row r="55" spans="1:48" s="148" customFormat="1" x14ac:dyDescent="0.2">
      <c r="A55" s="238" t="s">
        <v>411</v>
      </c>
      <c r="B55" s="130">
        <v>1</v>
      </c>
      <c r="C55" s="130">
        <v>2</v>
      </c>
      <c r="D55" s="130">
        <v>3</v>
      </c>
      <c r="E55" s="130">
        <v>4</v>
      </c>
      <c r="F55" s="130">
        <v>5</v>
      </c>
      <c r="G55" s="130">
        <v>6</v>
      </c>
      <c r="H55" s="130">
        <v>7</v>
      </c>
      <c r="I55" s="130">
        <v>8</v>
      </c>
      <c r="J55" s="130">
        <v>9</v>
      </c>
      <c r="K55" s="130">
        <v>10</v>
      </c>
      <c r="L55" s="130">
        <v>11</v>
      </c>
      <c r="M55" s="130">
        <v>12</v>
      </c>
      <c r="N55" s="130">
        <v>13</v>
      </c>
      <c r="O55" s="130">
        <v>14</v>
      </c>
      <c r="P55" s="130">
        <v>15</v>
      </c>
      <c r="Q55" s="130">
        <v>16</v>
      </c>
      <c r="R55" s="130">
        <v>17</v>
      </c>
      <c r="S55" s="130">
        <v>18</v>
      </c>
      <c r="T55" s="130">
        <v>19</v>
      </c>
      <c r="U55" s="130">
        <v>20</v>
      </c>
      <c r="V55" s="130">
        <v>21</v>
      </c>
      <c r="W55" s="130">
        <v>22</v>
      </c>
      <c r="X55" s="130">
        <v>23</v>
      </c>
      <c r="Y55" s="130">
        <v>24</v>
      </c>
      <c r="Z55" s="130">
        <v>25</v>
      </c>
      <c r="AA55" s="130">
        <v>26</v>
      </c>
      <c r="AB55" s="130">
        <v>27</v>
      </c>
      <c r="AC55" s="130">
        <v>28</v>
      </c>
      <c r="AD55" s="130">
        <v>29</v>
      </c>
      <c r="AE55" s="130">
        <v>30</v>
      </c>
      <c r="AF55" s="130">
        <v>31</v>
      </c>
      <c r="AG55" s="130">
        <v>32</v>
      </c>
      <c r="AH55" s="130">
        <v>33</v>
      </c>
      <c r="AI55" s="130">
        <v>34</v>
      </c>
      <c r="AJ55" s="130">
        <v>35</v>
      </c>
      <c r="AK55" s="130">
        <v>36</v>
      </c>
      <c r="AL55" s="130">
        <v>37</v>
      </c>
      <c r="AM55" s="130">
        <v>38</v>
      </c>
      <c r="AN55" s="130">
        <v>39</v>
      </c>
      <c r="AO55" s="130">
        <v>40</v>
      </c>
      <c r="AP55" s="130">
        <v>41</v>
      </c>
      <c r="AQ55" s="259">
        <v>42</v>
      </c>
      <c r="AR55" s="260">
        <v>43</v>
      </c>
      <c r="AS55" s="260">
        <v>44</v>
      </c>
      <c r="AT55" s="260">
        <v>45</v>
      </c>
      <c r="AU55" s="260">
        <v>46</v>
      </c>
      <c r="AV55" s="150"/>
    </row>
    <row r="56" spans="1:48" s="148" customFormat="1" ht="14.25" x14ac:dyDescent="0.2">
      <c r="A56" s="241" t="s">
        <v>236</v>
      </c>
      <c r="B56" s="242">
        <v>-0.05</v>
      </c>
      <c r="C56" s="242">
        <v>-0.05</v>
      </c>
      <c r="D56" s="242">
        <v>-0.05</v>
      </c>
      <c r="E56" s="242">
        <v>34351587.040000007</v>
      </c>
      <c r="F56" s="242">
        <v>-0.05</v>
      </c>
      <c r="G56" s="242">
        <v>574985101.13999999</v>
      </c>
      <c r="H56" s="242">
        <v>30324029.339266125</v>
      </c>
      <c r="I56" s="242">
        <v>31718934.688872367</v>
      </c>
      <c r="J56" s="242">
        <v>33178005.6845605</v>
      </c>
      <c r="K56" s="242">
        <v>34704193.946050286</v>
      </c>
      <c r="L56" s="242">
        <v>36300586.867568597</v>
      </c>
      <c r="M56" s="242">
        <v>37970413.863476753</v>
      </c>
      <c r="N56" s="242">
        <v>39717052.901196688</v>
      </c>
      <c r="O56" s="242">
        <v>41544037.334651738</v>
      </c>
      <c r="P56" s="242">
        <v>43455063.052045718</v>
      </c>
      <c r="Q56" s="242">
        <v>45453995.952439822</v>
      </c>
      <c r="R56" s="242">
        <v>0</v>
      </c>
      <c r="S56" s="242">
        <v>0</v>
      </c>
      <c r="T56" s="242">
        <v>0</v>
      </c>
      <c r="U56" s="242">
        <v>0</v>
      </c>
      <c r="V56" s="242">
        <v>0</v>
      </c>
      <c r="W56" s="242">
        <v>0</v>
      </c>
      <c r="X56" s="242">
        <v>0</v>
      </c>
      <c r="Y56" s="242">
        <v>0</v>
      </c>
      <c r="Z56" s="242">
        <v>0</v>
      </c>
      <c r="AA56" s="242">
        <v>0</v>
      </c>
      <c r="AB56" s="242">
        <v>0</v>
      </c>
      <c r="AC56" s="242">
        <v>0</v>
      </c>
      <c r="AD56" s="242">
        <v>0</v>
      </c>
      <c r="AE56" s="242">
        <v>0</v>
      </c>
      <c r="AF56" s="242">
        <v>0</v>
      </c>
      <c r="AG56" s="242">
        <v>0</v>
      </c>
      <c r="AH56" s="242">
        <v>0</v>
      </c>
      <c r="AI56" s="242">
        <v>0</v>
      </c>
      <c r="AJ56" s="242">
        <v>0</v>
      </c>
      <c r="AK56" s="242">
        <v>0</v>
      </c>
      <c r="AL56" s="242">
        <v>0</v>
      </c>
      <c r="AM56" s="242">
        <v>0</v>
      </c>
      <c r="AN56" s="242">
        <v>0</v>
      </c>
      <c r="AO56" s="242">
        <v>0</v>
      </c>
      <c r="AP56" s="242">
        <v>0</v>
      </c>
      <c r="AQ56" s="243">
        <v>0</v>
      </c>
      <c r="AR56" s="242">
        <v>0</v>
      </c>
      <c r="AS56" s="242">
        <v>0</v>
      </c>
      <c r="AT56" s="242">
        <v>0</v>
      </c>
      <c r="AU56" s="242">
        <v>0</v>
      </c>
      <c r="AV56" s="150"/>
    </row>
    <row r="57" spans="1:48" s="148" customFormat="1" x14ac:dyDescent="0.2">
      <c r="A57" s="232" t="s">
        <v>235</v>
      </c>
      <c r="B57" s="239">
        <v>0</v>
      </c>
      <c r="C57" s="239">
        <v>0</v>
      </c>
      <c r="D57" s="239"/>
      <c r="E57" s="239"/>
      <c r="F57" s="239"/>
      <c r="G57" s="239"/>
      <c r="H57" s="239">
        <v>-120393.89876160001</v>
      </c>
      <c r="I57" s="239">
        <v>-125932.01810463361</v>
      </c>
      <c r="J57" s="239">
        <v>-526899.56374978705</v>
      </c>
      <c r="K57" s="239">
        <v>-137784.23592056931</v>
      </c>
      <c r="L57" s="239">
        <v>-144122.31077291552</v>
      </c>
      <c r="M57" s="239">
        <v>-603007.74827387847</v>
      </c>
      <c r="N57" s="239">
        <v>-157686.52617361923</v>
      </c>
      <c r="O57" s="239">
        <v>-164940.10637760576</v>
      </c>
      <c r="P57" s="239">
        <v>-690109.40508390241</v>
      </c>
      <c r="Q57" s="239">
        <v>-180463.60942944049</v>
      </c>
      <c r="R57" s="239">
        <v>-188764.93546319474</v>
      </c>
      <c r="S57" s="239">
        <v>-789792.48997800692</v>
      </c>
      <c r="T57" s="239">
        <v>-206530.73612924881</v>
      </c>
      <c r="U57" s="239">
        <v>-216031.14999119425</v>
      </c>
      <c r="V57" s="239">
        <v>-903874.33156315691</v>
      </c>
      <c r="W57" s="239">
        <v>-236363.13770376556</v>
      </c>
      <c r="X57" s="239">
        <v>-247235.84203813877</v>
      </c>
      <c r="Y57" s="239">
        <v>-1034434.7630875728</v>
      </c>
      <c r="Z57" s="239">
        <v>-270504.69054740027</v>
      </c>
      <c r="AA57" s="239">
        <v>-282947.90631258069</v>
      </c>
      <c r="AB57" s="239">
        <v>-1183854.0400118376</v>
      </c>
      <c r="AC57" s="239">
        <v>-309577.8314630955</v>
      </c>
      <c r="AD57" s="239">
        <v>-323818.41171039792</v>
      </c>
      <c r="AE57" s="239">
        <v>-1354856.2345963051</v>
      </c>
      <c r="AF57" s="239">
        <v>-354294.90534693381</v>
      </c>
      <c r="AG57" s="239">
        <v>-370592.47099289275</v>
      </c>
      <c r="AH57" s="239">
        <v>-1550558.8986342633</v>
      </c>
      <c r="AI57" s="239">
        <v>-405471.1519928599</v>
      </c>
      <c r="AJ57" s="239">
        <v>-424122.82498453144</v>
      </c>
      <c r="AK57" s="239">
        <v>-1774529.8997352798</v>
      </c>
      <c r="AL57" s="239">
        <v>-464039.56878077565</v>
      </c>
      <c r="AM57" s="239">
        <v>-485385.38894469134</v>
      </c>
      <c r="AN57" s="239">
        <v>-2030852.4673445888</v>
      </c>
      <c r="AO57" s="239">
        <v>-531067.92021061003</v>
      </c>
      <c r="AP57" s="239">
        <v>-555497.04454029805</v>
      </c>
      <c r="AQ57" s="240">
        <v>-2324199.6343566077</v>
      </c>
      <c r="AR57" s="239">
        <v>-607778.20438425289</v>
      </c>
      <c r="AS57" s="239">
        <v>-635736.0017859285</v>
      </c>
      <c r="AT57" s="239">
        <v>-2659919.4314723252</v>
      </c>
      <c r="AU57" s="239">
        <v>-695568.93133001309</v>
      </c>
      <c r="AV57" s="150"/>
    </row>
    <row r="58" spans="1:48" s="148" customFormat="1" x14ac:dyDescent="0.2">
      <c r="A58" s="244" t="s">
        <v>234</v>
      </c>
      <c r="B58" s="239"/>
      <c r="C58" s="239"/>
      <c r="D58" s="239"/>
      <c r="E58" s="239"/>
      <c r="F58" s="239"/>
      <c r="G58" s="239"/>
      <c r="H58" s="239">
        <v>0</v>
      </c>
      <c r="I58" s="239">
        <v>0</v>
      </c>
      <c r="J58" s="239">
        <v>-395174.67281234032</v>
      </c>
      <c r="K58" s="239">
        <v>0</v>
      </c>
      <c r="L58" s="239">
        <v>0</v>
      </c>
      <c r="M58" s="239">
        <v>-452255.81120540889</v>
      </c>
      <c r="N58" s="239">
        <v>0</v>
      </c>
      <c r="O58" s="239">
        <v>0</v>
      </c>
      <c r="P58" s="239">
        <v>-517582.05381292681</v>
      </c>
      <c r="Q58" s="239">
        <v>0</v>
      </c>
      <c r="R58" s="239">
        <v>0</v>
      </c>
      <c r="S58" s="239">
        <v>-592344.36748350516</v>
      </c>
      <c r="T58" s="239">
        <v>0</v>
      </c>
      <c r="U58" s="239">
        <v>0</v>
      </c>
      <c r="V58" s="239">
        <v>-677905.74867236766</v>
      </c>
      <c r="W58" s="239">
        <v>0</v>
      </c>
      <c r="X58" s="239">
        <v>0</v>
      </c>
      <c r="Y58" s="239">
        <v>-775826.07231567951</v>
      </c>
      <c r="Z58" s="239">
        <v>0</v>
      </c>
      <c r="AA58" s="239">
        <v>0</v>
      </c>
      <c r="AB58" s="239">
        <v>-887890.53000887821</v>
      </c>
      <c r="AC58" s="239">
        <v>0</v>
      </c>
      <c r="AD58" s="239">
        <v>0</v>
      </c>
      <c r="AE58" s="239">
        <v>-1016142.1759472288</v>
      </c>
      <c r="AF58" s="239">
        <v>0</v>
      </c>
      <c r="AG58" s="239">
        <v>0</v>
      </c>
      <c r="AH58" s="239">
        <v>-1162919.1739756975</v>
      </c>
      <c r="AI58" s="239">
        <v>0</v>
      </c>
      <c r="AJ58" s="239">
        <v>0</v>
      </c>
      <c r="AK58" s="239">
        <v>-1330897.4248014598</v>
      </c>
      <c r="AL58" s="239">
        <v>0</v>
      </c>
      <c r="AM58" s="239">
        <v>0</v>
      </c>
      <c r="AN58" s="239">
        <v>-1523139.3505084417</v>
      </c>
      <c r="AO58" s="239">
        <v>0</v>
      </c>
      <c r="AP58" s="239">
        <v>0</v>
      </c>
      <c r="AQ58" s="240">
        <v>-1743149.7257674558</v>
      </c>
      <c r="AR58" s="239">
        <v>0</v>
      </c>
      <c r="AS58" s="239">
        <v>0</v>
      </c>
      <c r="AT58" s="239">
        <v>-1994939.573604244</v>
      </c>
      <c r="AU58" s="239">
        <v>0</v>
      </c>
      <c r="AV58" s="150"/>
    </row>
    <row r="59" spans="1:48" s="148" customFormat="1" x14ac:dyDescent="0.2">
      <c r="A59" s="244" t="s">
        <v>233</v>
      </c>
      <c r="B59" s="239"/>
      <c r="C59" s="239"/>
      <c r="D59" s="239"/>
      <c r="E59" s="239"/>
      <c r="F59" s="239"/>
      <c r="G59" s="239"/>
      <c r="H59" s="239">
        <v>-120393.89876160001</v>
      </c>
      <c r="I59" s="239">
        <v>-125932.01810463361</v>
      </c>
      <c r="J59" s="239">
        <v>-131724.89093744676</v>
      </c>
      <c r="K59" s="239">
        <v>-137784.23592056931</v>
      </c>
      <c r="L59" s="239">
        <v>-144122.31077291552</v>
      </c>
      <c r="M59" s="239">
        <v>-150751.93706846962</v>
      </c>
      <c r="N59" s="239">
        <v>-157686.52617361923</v>
      </c>
      <c r="O59" s="239">
        <v>-164940.10637760576</v>
      </c>
      <c r="P59" s="239">
        <v>-172527.3512709756</v>
      </c>
      <c r="Q59" s="239">
        <v>-180463.60942944049</v>
      </c>
      <c r="R59" s="239">
        <v>-188764.93546319474</v>
      </c>
      <c r="S59" s="239">
        <v>-197448.12249450173</v>
      </c>
      <c r="T59" s="239">
        <v>-206530.73612924881</v>
      </c>
      <c r="U59" s="239">
        <v>-216031.14999119425</v>
      </c>
      <c r="V59" s="239">
        <v>-225968.58289078923</v>
      </c>
      <c r="W59" s="239">
        <v>-236363.13770376556</v>
      </c>
      <c r="X59" s="239">
        <v>-247235.84203813877</v>
      </c>
      <c r="Y59" s="239">
        <v>-258608.69077189319</v>
      </c>
      <c r="Z59" s="239">
        <v>-270504.69054740027</v>
      </c>
      <c r="AA59" s="239">
        <v>-282947.90631258069</v>
      </c>
      <c r="AB59" s="239">
        <v>-295963.5100029594</v>
      </c>
      <c r="AC59" s="239">
        <v>-309577.8314630955</v>
      </c>
      <c r="AD59" s="239">
        <v>-323818.41171039792</v>
      </c>
      <c r="AE59" s="239">
        <v>-338714.05864907627</v>
      </c>
      <c r="AF59" s="239">
        <v>-354294.90534693381</v>
      </c>
      <c r="AG59" s="239">
        <v>-370592.47099289275</v>
      </c>
      <c r="AH59" s="239">
        <v>-387639.72465856583</v>
      </c>
      <c r="AI59" s="239">
        <v>-405471.1519928599</v>
      </c>
      <c r="AJ59" s="239">
        <v>-424122.82498453144</v>
      </c>
      <c r="AK59" s="239">
        <v>-443632.47493381996</v>
      </c>
      <c r="AL59" s="239">
        <v>-464039.56878077565</v>
      </c>
      <c r="AM59" s="239">
        <v>-485385.38894469134</v>
      </c>
      <c r="AN59" s="239">
        <v>-507713.11683614721</v>
      </c>
      <c r="AO59" s="239">
        <v>-531067.92021061003</v>
      </c>
      <c r="AP59" s="239">
        <v>-555497.04454029805</v>
      </c>
      <c r="AQ59" s="240">
        <v>-581049.90858915192</v>
      </c>
      <c r="AR59" s="239">
        <v>-607778.20438425289</v>
      </c>
      <c r="AS59" s="239">
        <v>-635736.0017859285</v>
      </c>
      <c r="AT59" s="239">
        <v>-664979.85786808131</v>
      </c>
      <c r="AU59" s="239">
        <v>-695568.93133001309</v>
      </c>
      <c r="AV59" s="150"/>
    </row>
    <row r="60" spans="1:48" s="148" customFormat="1" x14ac:dyDescent="0.2">
      <c r="A60" s="244" t="s">
        <v>407</v>
      </c>
      <c r="B60" s="239"/>
      <c r="C60" s="239"/>
      <c r="D60" s="239"/>
      <c r="E60" s="239"/>
      <c r="F60" s="239"/>
      <c r="G60" s="239"/>
      <c r="H60" s="239"/>
      <c r="I60" s="239"/>
      <c r="J60" s="239"/>
      <c r="K60" s="239"/>
      <c r="L60" s="239"/>
      <c r="M60" s="239"/>
      <c r="N60" s="239"/>
      <c r="O60" s="239">
        <v>0</v>
      </c>
      <c r="P60" s="239"/>
      <c r="Q60" s="239"/>
      <c r="R60" s="239"/>
      <c r="S60" s="239"/>
      <c r="T60" s="239"/>
      <c r="U60" s="239"/>
      <c r="V60" s="239"/>
      <c r="W60" s="239">
        <v>0</v>
      </c>
      <c r="X60" s="239"/>
      <c r="Y60" s="239"/>
      <c r="Z60" s="239"/>
      <c r="AA60" s="239"/>
      <c r="AB60" s="239"/>
      <c r="AC60" s="239"/>
      <c r="AD60" s="239"/>
      <c r="AE60" s="239">
        <v>0</v>
      </c>
      <c r="AF60" s="239"/>
      <c r="AG60" s="239"/>
      <c r="AH60" s="239"/>
      <c r="AI60" s="239"/>
      <c r="AJ60" s="239"/>
      <c r="AK60" s="239"/>
      <c r="AL60" s="239"/>
      <c r="AM60" s="239">
        <v>0</v>
      </c>
      <c r="AN60" s="239"/>
      <c r="AO60" s="239"/>
      <c r="AP60" s="239"/>
      <c r="AQ60" s="240"/>
      <c r="AR60" s="239"/>
      <c r="AS60" s="239"/>
      <c r="AT60" s="239"/>
      <c r="AU60" s="239">
        <v>0</v>
      </c>
      <c r="AV60" s="150"/>
    </row>
    <row r="61" spans="1:48" s="148" customFormat="1" x14ac:dyDescent="0.2">
      <c r="A61" s="244" t="s">
        <v>402</v>
      </c>
      <c r="B61" s="239">
        <v>0</v>
      </c>
      <c r="C61" s="239">
        <v>0</v>
      </c>
      <c r="D61" s="239">
        <v>0</v>
      </c>
      <c r="E61" s="239">
        <v>0</v>
      </c>
      <c r="F61" s="239">
        <v>0</v>
      </c>
      <c r="G61" s="239">
        <v>0</v>
      </c>
      <c r="H61" s="239">
        <v>0</v>
      </c>
      <c r="I61" s="239">
        <v>0</v>
      </c>
      <c r="J61" s="239">
        <v>0</v>
      </c>
      <c r="K61" s="239">
        <v>0</v>
      </c>
      <c r="L61" s="239">
        <v>0</v>
      </c>
      <c r="M61" s="239">
        <v>0</v>
      </c>
      <c r="N61" s="239">
        <v>0</v>
      </c>
      <c r="O61" s="239">
        <v>0</v>
      </c>
      <c r="P61" s="239">
        <v>0</v>
      </c>
      <c r="Q61" s="239">
        <v>0</v>
      </c>
      <c r="R61" s="239">
        <v>0</v>
      </c>
      <c r="S61" s="239">
        <v>0</v>
      </c>
      <c r="T61" s="239">
        <v>0</v>
      </c>
      <c r="U61" s="239">
        <v>0</v>
      </c>
      <c r="V61" s="239">
        <v>0</v>
      </c>
      <c r="W61" s="239">
        <v>0</v>
      </c>
      <c r="X61" s="239">
        <v>0</v>
      </c>
      <c r="Y61" s="239">
        <v>0</v>
      </c>
      <c r="Z61" s="239">
        <v>0</v>
      </c>
      <c r="AA61" s="239">
        <v>0</v>
      </c>
      <c r="AB61" s="239">
        <v>0</v>
      </c>
      <c r="AC61" s="239">
        <v>0</v>
      </c>
      <c r="AD61" s="239">
        <v>0</v>
      </c>
      <c r="AE61" s="239">
        <v>0</v>
      </c>
      <c r="AF61" s="239">
        <v>0</v>
      </c>
      <c r="AG61" s="239">
        <v>0</v>
      </c>
      <c r="AH61" s="239">
        <v>0</v>
      </c>
      <c r="AI61" s="239">
        <v>0</v>
      </c>
      <c r="AJ61" s="239">
        <v>0</v>
      </c>
      <c r="AK61" s="239">
        <v>0</v>
      </c>
      <c r="AL61" s="239">
        <v>0</v>
      </c>
      <c r="AM61" s="239">
        <v>0</v>
      </c>
      <c r="AN61" s="239">
        <v>0</v>
      </c>
      <c r="AO61" s="239">
        <v>0</v>
      </c>
      <c r="AP61" s="239">
        <v>0</v>
      </c>
      <c r="AQ61" s="240">
        <v>0</v>
      </c>
      <c r="AR61" s="239">
        <v>0</v>
      </c>
      <c r="AS61" s="239">
        <v>0</v>
      </c>
      <c r="AT61" s="239">
        <v>0</v>
      </c>
      <c r="AU61" s="239">
        <v>0</v>
      </c>
      <c r="AV61" s="150"/>
    </row>
    <row r="62" spans="1:48" s="148" customFormat="1" x14ac:dyDescent="0.2">
      <c r="A62" s="244" t="s">
        <v>402</v>
      </c>
      <c r="B62" s="239">
        <v>0</v>
      </c>
      <c r="C62" s="239">
        <v>0</v>
      </c>
      <c r="D62" s="239">
        <v>0</v>
      </c>
      <c r="E62" s="239">
        <v>0</v>
      </c>
      <c r="F62" s="239">
        <v>0</v>
      </c>
      <c r="G62" s="239">
        <v>0</v>
      </c>
      <c r="H62" s="239">
        <v>0</v>
      </c>
      <c r="I62" s="239">
        <v>0</v>
      </c>
      <c r="J62" s="239">
        <v>0</v>
      </c>
      <c r="K62" s="239">
        <v>0</v>
      </c>
      <c r="L62" s="239">
        <v>0</v>
      </c>
      <c r="M62" s="239">
        <v>0</v>
      </c>
      <c r="N62" s="239">
        <v>0</v>
      </c>
      <c r="O62" s="239">
        <v>0</v>
      </c>
      <c r="P62" s="239">
        <v>0</v>
      </c>
      <c r="Q62" s="239">
        <v>0</v>
      </c>
      <c r="R62" s="239">
        <v>0</v>
      </c>
      <c r="S62" s="239">
        <v>0</v>
      </c>
      <c r="T62" s="239">
        <v>0</v>
      </c>
      <c r="U62" s="239">
        <v>0</v>
      </c>
      <c r="V62" s="239">
        <v>0</v>
      </c>
      <c r="W62" s="239">
        <v>0</v>
      </c>
      <c r="X62" s="239">
        <v>0</v>
      </c>
      <c r="Y62" s="239">
        <v>0</v>
      </c>
      <c r="Z62" s="239">
        <v>0</v>
      </c>
      <c r="AA62" s="239">
        <v>0</v>
      </c>
      <c r="AB62" s="239">
        <v>0</v>
      </c>
      <c r="AC62" s="239">
        <v>0</v>
      </c>
      <c r="AD62" s="239">
        <v>0</v>
      </c>
      <c r="AE62" s="239">
        <v>0</v>
      </c>
      <c r="AF62" s="239">
        <v>0</v>
      </c>
      <c r="AG62" s="239">
        <v>0</v>
      </c>
      <c r="AH62" s="239">
        <v>0</v>
      </c>
      <c r="AI62" s="239">
        <v>0</v>
      </c>
      <c r="AJ62" s="239">
        <v>0</v>
      </c>
      <c r="AK62" s="239">
        <v>0</v>
      </c>
      <c r="AL62" s="239">
        <v>0</v>
      </c>
      <c r="AM62" s="239">
        <v>0</v>
      </c>
      <c r="AN62" s="239">
        <v>0</v>
      </c>
      <c r="AO62" s="239">
        <v>0</v>
      </c>
      <c r="AP62" s="239">
        <v>0</v>
      </c>
      <c r="AQ62" s="240">
        <v>0</v>
      </c>
      <c r="AR62" s="239">
        <v>0</v>
      </c>
      <c r="AS62" s="239">
        <v>0</v>
      </c>
      <c r="AT62" s="239">
        <v>0</v>
      </c>
      <c r="AU62" s="239">
        <v>0</v>
      </c>
      <c r="AV62" s="150"/>
    </row>
    <row r="63" spans="1:48" s="148" customFormat="1" x14ac:dyDescent="0.2">
      <c r="A63" s="244" t="s">
        <v>412</v>
      </c>
      <c r="B63" s="239">
        <v>0</v>
      </c>
      <c r="C63" s="239">
        <v>0</v>
      </c>
      <c r="D63" s="239">
        <v>0</v>
      </c>
      <c r="E63" s="239">
        <v>0</v>
      </c>
      <c r="F63" s="239">
        <v>0</v>
      </c>
      <c r="G63" s="239">
        <v>0</v>
      </c>
      <c r="H63" s="239">
        <v>0</v>
      </c>
      <c r="I63" s="239">
        <v>0</v>
      </c>
      <c r="J63" s="239">
        <v>0</v>
      </c>
      <c r="K63" s="239">
        <v>0</v>
      </c>
      <c r="L63" s="239">
        <v>0</v>
      </c>
      <c r="M63" s="239">
        <v>0</v>
      </c>
      <c r="N63" s="239">
        <v>0</v>
      </c>
      <c r="O63" s="239">
        <v>0</v>
      </c>
      <c r="P63" s="239">
        <v>0</v>
      </c>
      <c r="Q63" s="239">
        <v>0</v>
      </c>
      <c r="R63" s="239">
        <v>0</v>
      </c>
      <c r="S63" s="239">
        <v>0</v>
      </c>
      <c r="T63" s="239">
        <v>0</v>
      </c>
      <c r="U63" s="239">
        <v>0</v>
      </c>
      <c r="V63" s="239">
        <v>0</v>
      </c>
      <c r="W63" s="239">
        <v>0</v>
      </c>
      <c r="X63" s="239">
        <v>0</v>
      </c>
      <c r="Y63" s="239">
        <v>0</v>
      </c>
      <c r="Z63" s="239">
        <v>0</v>
      </c>
      <c r="AA63" s="239">
        <v>0</v>
      </c>
      <c r="AB63" s="239">
        <v>0</v>
      </c>
      <c r="AC63" s="239">
        <v>0</v>
      </c>
      <c r="AD63" s="239">
        <v>0</v>
      </c>
      <c r="AE63" s="239">
        <v>0</v>
      </c>
      <c r="AF63" s="239">
        <v>0</v>
      </c>
      <c r="AG63" s="239">
        <v>0</v>
      </c>
      <c r="AH63" s="239">
        <v>0</v>
      </c>
      <c r="AI63" s="239">
        <v>0</v>
      </c>
      <c r="AJ63" s="239">
        <v>0</v>
      </c>
      <c r="AK63" s="239">
        <v>0</v>
      </c>
      <c r="AL63" s="239">
        <v>0</v>
      </c>
      <c r="AM63" s="239">
        <v>0</v>
      </c>
      <c r="AN63" s="239">
        <v>0</v>
      </c>
      <c r="AO63" s="239">
        <v>0</v>
      </c>
      <c r="AP63" s="239">
        <v>0</v>
      </c>
      <c r="AQ63" s="240">
        <v>0</v>
      </c>
      <c r="AR63" s="239">
        <v>0</v>
      </c>
      <c r="AS63" s="239">
        <v>0</v>
      </c>
      <c r="AT63" s="239">
        <v>0</v>
      </c>
      <c r="AU63" s="239">
        <v>0</v>
      </c>
      <c r="AV63" s="150"/>
    </row>
    <row r="64" spans="1:48" s="148" customFormat="1" ht="14.25" x14ac:dyDescent="0.2">
      <c r="A64" s="245" t="s">
        <v>413</v>
      </c>
      <c r="B64" s="242">
        <v>-0.05</v>
      </c>
      <c r="C64" s="242">
        <v>-0.05</v>
      </c>
      <c r="D64" s="242">
        <v>-0.05</v>
      </c>
      <c r="E64" s="242">
        <v>34351587.040000007</v>
      </c>
      <c r="F64" s="242">
        <v>-0.05</v>
      </c>
      <c r="G64" s="242">
        <v>574985101.13999999</v>
      </c>
      <c r="H64" s="242">
        <v>30203635.440504525</v>
      </c>
      <c r="I64" s="242">
        <v>31593002.670767732</v>
      </c>
      <c r="J64" s="242">
        <v>32651106.120810714</v>
      </c>
      <c r="K64" s="242">
        <v>34566409.710129716</v>
      </c>
      <c r="L64" s="242">
        <v>36156464.556795679</v>
      </c>
      <c r="M64" s="242">
        <v>37367406.115202874</v>
      </c>
      <c r="N64" s="242">
        <v>39559366.375023067</v>
      </c>
      <c r="O64" s="242">
        <v>41379097.228274129</v>
      </c>
      <c r="P64" s="242">
        <v>42764953.646961816</v>
      </c>
      <c r="Q64" s="242">
        <v>45273532.343010381</v>
      </c>
      <c r="R64" s="242">
        <v>-188764.93546319474</v>
      </c>
      <c r="S64" s="242">
        <v>-789792.48997800692</v>
      </c>
      <c r="T64" s="242">
        <v>-206530.73612924881</v>
      </c>
      <c r="U64" s="242">
        <v>-216031.14999119425</v>
      </c>
      <c r="V64" s="242">
        <v>-903874.33156315691</v>
      </c>
      <c r="W64" s="242">
        <v>-236363.13770376556</v>
      </c>
      <c r="X64" s="242">
        <v>-247235.84203813877</v>
      </c>
      <c r="Y64" s="242">
        <v>-1034434.7630875728</v>
      </c>
      <c r="Z64" s="242">
        <v>-270504.69054740027</v>
      </c>
      <c r="AA64" s="242">
        <v>-282947.90631258069</v>
      </c>
      <c r="AB64" s="242">
        <v>-1183854.0400118376</v>
      </c>
      <c r="AC64" s="242">
        <v>-309577.8314630955</v>
      </c>
      <c r="AD64" s="242">
        <v>-323818.41171039792</v>
      </c>
      <c r="AE64" s="242">
        <v>-1354856.2345963051</v>
      </c>
      <c r="AF64" s="242">
        <v>-354294.90534693381</v>
      </c>
      <c r="AG64" s="242">
        <v>-370592.47099289275</v>
      </c>
      <c r="AH64" s="242">
        <v>-1550558.8986342633</v>
      </c>
      <c r="AI64" s="242">
        <v>-405471.1519928599</v>
      </c>
      <c r="AJ64" s="242">
        <v>-424122.82498453144</v>
      </c>
      <c r="AK64" s="242">
        <v>-1774529.8997352798</v>
      </c>
      <c r="AL64" s="242">
        <v>-464039.56878077565</v>
      </c>
      <c r="AM64" s="242">
        <v>-485385.38894469134</v>
      </c>
      <c r="AN64" s="242">
        <v>-2030852.4673445888</v>
      </c>
      <c r="AO64" s="242">
        <v>-531067.92021061003</v>
      </c>
      <c r="AP64" s="242">
        <v>-555497.04454029805</v>
      </c>
      <c r="AQ64" s="243">
        <v>-2324199.6343566077</v>
      </c>
      <c r="AR64" s="242">
        <v>-607778.20438425289</v>
      </c>
      <c r="AS64" s="242">
        <v>-635736.0017859285</v>
      </c>
      <c r="AT64" s="242">
        <v>-2659919.4314723252</v>
      </c>
      <c r="AU64" s="242">
        <v>-695568.93133001309</v>
      </c>
      <c r="AV64" s="150"/>
    </row>
    <row r="65" spans="1:48" s="148" customFormat="1" x14ac:dyDescent="0.2">
      <c r="A65" s="244" t="s">
        <v>229</v>
      </c>
      <c r="B65" s="134"/>
      <c r="C65" s="239"/>
      <c r="D65" s="239"/>
      <c r="E65" s="239"/>
      <c r="F65" s="239"/>
      <c r="G65" s="239"/>
      <c r="H65" s="239">
        <v>-15439917.206999999</v>
      </c>
      <c r="I65" s="239">
        <v>-15439917.206999999</v>
      </c>
      <c r="J65" s="239">
        <v>-15439917.206999999</v>
      </c>
      <c r="K65" s="239">
        <v>-15439917.206999999</v>
      </c>
      <c r="L65" s="239">
        <v>-15439917.206999999</v>
      </c>
      <c r="M65" s="239">
        <v>-15439917.206999999</v>
      </c>
      <c r="N65" s="239">
        <v>-15439917.206999999</v>
      </c>
      <c r="O65" s="239">
        <v>-15439917.206999999</v>
      </c>
      <c r="P65" s="239">
        <v>-15439917.206999999</v>
      </c>
      <c r="Q65" s="239">
        <v>-15439917.206999999</v>
      </c>
      <c r="R65" s="239">
        <v>-15439917.206999999</v>
      </c>
      <c r="S65" s="239">
        <v>-15439917.206999999</v>
      </c>
      <c r="T65" s="239">
        <v>-15439917.206999999</v>
      </c>
      <c r="U65" s="239">
        <v>-15439917.206999999</v>
      </c>
      <c r="V65" s="239">
        <v>-15439917.206999999</v>
      </c>
      <c r="W65" s="239">
        <v>-15439917.206999999</v>
      </c>
      <c r="X65" s="239">
        <v>-15439917.206999999</v>
      </c>
      <c r="Y65" s="239">
        <v>-15439917.206999999</v>
      </c>
      <c r="Z65" s="239">
        <v>-15439917.206999999</v>
      </c>
      <c r="AA65" s="239">
        <v>-15439917.206999999</v>
      </c>
      <c r="AB65" s="239">
        <v>-15439917.206999999</v>
      </c>
      <c r="AC65" s="239">
        <v>-15439917.206999999</v>
      </c>
      <c r="AD65" s="239">
        <v>-15439917.206999999</v>
      </c>
      <c r="AE65" s="239">
        <v>-15439917.206999999</v>
      </c>
      <c r="AF65" s="239">
        <v>-15439917.206999999</v>
      </c>
      <c r="AG65" s="239">
        <v>-15439917.206999999</v>
      </c>
      <c r="AH65" s="239">
        <v>-15439917.206999999</v>
      </c>
      <c r="AI65" s="239">
        <v>-15439917.206999999</v>
      </c>
      <c r="AJ65" s="239">
        <v>-15439917.206999999</v>
      </c>
      <c r="AK65" s="239">
        <v>-15439917.206999999</v>
      </c>
      <c r="AL65" s="239">
        <v>-15439917.206999999</v>
      </c>
      <c r="AM65" s="239">
        <v>-15439917.206999999</v>
      </c>
      <c r="AN65" s="239">
        <v>-15439917.206999999</v>
      </c>
      <c r="AO65" s="239">
        <v>-15439917.206999999</v>
      </c>
      <c r="AP65" s="239">
        <v>-15439917.206999999</v>
      </c>
      <c r="AQ65" s="240">
        <v>-15439917.206999999</v>
      </c>
      <c r="AR65" s="239">
        <v>-15439917.206999999</v>
      </c>
      <c r="AS65" s="239">
        <v>-15439917.206999999</v>
      </c>
      <c r="AT65" s="239">
        <v>-15439917.206999999</v>
      </c>
      <c r="AU65" s="239">
        <v>-15439917.206999999</v>
      </c>
      <c r="AV65" s="150"/>
    </row>
    <row r="66" spans="1:48" s="148" customFormat="1" ht="14.25" x14ac:dyDescent="0.2">
      <c r="A66" s="245" t="s">
        <v>414</v>
      </c>
      <c r="B66" s="242">
        <v>-0.05</v>
      </c>
      <c r="C66" s="242">
        <v>-0.05</v>
      </c>
      <c r="D66" s="242">
        <v>-0.05</v>
      </c>
      <c r="E66" s="242">
        <v>34351587.040000007</v>
      </c>
      <c r="F66" s="242">
        <v>-0.05</v>
      </c>
      <c r="G66" s="242">
        <v>574985101.13999999</v>
      </c>
      <c r="H66" s="242">
        <v>14763718.233504526</v>
      </c>
      <c r="I66" s="242">
        <v>16153085.463767733</v>
      </c>
      <c r="J66" s="242">
        <v>17211188.913810715</v>
      </c>
      <c r="K66" s="242">
        <v>19126492.503129717</v>
      </c>
      <c r="L66" s="242">
        <v>20716547.34979568</v>
      </c>
      <c r="M66" s="242">
        <v>21927488.908202875</v>
      </c>
      <c r="N66" s="242">
        <v>24119449.168023068</v>
      </c>
      <c r="O66" s="242">
        <v>25939180.021274131</v>
      </c>
      <c r="P66" s="242">
        <v>27325036.439961817</v>
      </c>
      <c r="Q66" s="242">
        <v>29833615.136010382</v>
      </c>
      <c r="R66" s="242">
        <v>-15628682.142463192</v>
      </c>
      <c r="S66" s="242">
        <v>-16229709.696978005</v>
      </c>
      <c r="T66" s="242">
        <v>-15646447.943129247</v>
      </c>
      <c r="U66" s="242">
        <v>-15655948.356991192</v>
      </c>
      <c r="V66" s="242">
        <v>-16343791.538563155</v>
      </c>
      <c r="W66" s="242">
        <v>-15676280.344703764</v>
      </c>
      <c r="X66" s="242">
        <v>-15687153.049038138</v>
      </c>
      <c r="Y66" s="242">
        <v>-16474351.970087571</v>
      </c>
      <c r="Z66" s="242">
        <v>-15710421.8975474</v>
      </c>
      <c r="AA66" s="242">
        <v>-15722865.11331258</v>
      </c>
      <c r="AB66" s="242">
        <v>-16623771.247011837</v>
      </c>
      <c r="AC66" s="242">
        <v>-15749495.038463093</v>
      </c>
      <c r="AD66" s="242">
        <v>-15763735.618710397</v>
      </c>
      <c r="AE66" s="242">
        <v>-16794773.441596303</v>
      </c>
      <c r="AF66" s="242">
        <v>-15794212.112346932</v>
      </c>
      <c r="AG66" s="242">
        <v>-15810509.677992892</v>
      </c>
      <c r="AH66" s="242">
        <v>-16990476.105634261</v>
      </c>
      <c r="AI66" s="242">
        <v>-15845388.358992858</v>
      </c>
      <c r="AJ66" s="242">
        <v>-15864040.03198453</v>
      </c>
      <c r="AK66" s="242">
        <v>-17214447.106735278</v>
      </c>
      <c r="AL66" s="242">
        <v>-15903956.775780775</v>
      </c>
      <c r="AM66" s="242">
        <v>-15925302.59594469</v>
      </c>
      <c r="AN66" s="242">
        <v>-17470769.674344588</v>
      </c>
      <c r="AO66" s="242">
        <v>-15970985.127210608</v>
      </c>
      <c r="AP66" s="242">
        <v>-15995414.251540296</v>
      </c>
      <c r="AQ66" s="243">
        <v>-17764116.841356605</v>
      </c>
      <c r="AR66" s="242">
        <v>-16047695.411384251</v>
      </c>
      <c r="AS66" s="242">
        <v>-16075653.208785927</v>
      </c>
      <c r="AT66" s="242">
        <v>-18099836.638472322</v>
      </c>
      <c r="AU66" s="242">
        <v>-16135486.138330013</v>
      </c>
      <c r="AV66" s="150"/>
    </row>
    <row r="67" spans="1:48" s="148" customFormat="1" x14ac:dyDescent="0.2">
      <c r="A67" s="244" t="s">
        <v>228</v>
      </c>
      <c r="B67" s="239">
        <v>0</v>
      </c>
      <c r="C67" s="239">
        <v>0</v>
      </c>
      <c r="D67" s="239">
        <v>0</v>
      </c>
      <c r="E67" s="239">
        <v>0</v>
      </c>
      <c r="F67" s="239">
        <v>0</v>
      </c>
      <c r="G67" s="239">
        <v>0</v>
      </c>
      <c r="H67" s="239">
        <v>0</v>
      </c>
      <c r="I67" s="239">
        <v>0</v>
      </c>
      <c r="J67" s="239">
        <v>0</v>
      </c>
      <c r="K67" s="239">
        <v>0</v>
      </c>
      <c r="L67" s="239">
        <v>0</v>
      </c>
      <c r="M67" s="239">
        <v>0</v>
      </c>
      <c r="N67" s="239">
        <v>0</v>
      </c>
      <c r="O67" s="239">
        <v>0</v>
      </c>
      <c r="P67" s="239">
        <v>0</v>
      </c>
      <c r="Q67" s="239">
        <v>0</v>
      </c>
      <c r="R67" s="239">
        <v>0</v>
      </c>
      <c r="S67" s="239">
        <v>0</v>
      </c>
      <c r="T67" s="239">
        <v>0</v>
      </c>
      <c r="U67" s="239">
        <v>0</v>
      </c>
      <c r="V67" s="239">
        <v>0</v>
      </c>
      <c r="W67" s="239">
        <v>0</v>
      </c>
      <c r="X67" s="239">
        <v>0</v>
      </c>
      <c r="Y67" s="239">
        <v>0</v>
      </c>
      <c r="Z67" s="239">
        <v>0</v>
      </c>
      <c r="AA67" s="239">
        <v>0</v>
      </c>
      <c r="AB67" s="239">
        <v>0</v>
      </c>
      <c r="AC67" s="239">
        <v>0</v>
      </c>
      <c r="AD67" s="239">
        <v>0</v>
      </c>
      <c r="AE67" s="239">
        <v>0</v>
      </c>
      <c r="AF67" s="239">
        <v>0</v>
      </c>
      <c r="AG67" s="239">
        <v>0</v>
      </c>
      <c r="AH67" s="239">
        <v>0</v>
      </c>
      <c r="AI67" s="239">
        <v>0</v>
      </c>
      <c r="AJ67" s="239">
        <v>0</v>
      </c>
      <c r="AK67" s="239">
        <v>0</v>
      </c>
      <c r="AL67" s="239">
        <v>0</v>
      </c>
      <c r="AM67" s="239">
        <v>0</v>
      </c>
      <c r="AN67" s="239">
        <v>0</v>
      </c>
      <c r="AO67" s="239">
        <v>0</v>
      </c>
      <c r="AP67" s="239">
        <v>0</v>
      </c>
      <c r="AQ67" s="240">
        <v>0</v>
      </c>
      <c r="AR67" s="239">
        <v>0</v>
      </c>
      <c r="AS67" s="239">
        <v>0</v>
      </c>
      <c r="AT67" s="239">
        <v>0</v>
      </c>
      <c r="AU67" s="239">
        <v>0</v>
      </c>
      <c r="AV67" s="150"/>
    </row>
    <row r="68" spans="1:48" s="148" customFormat="1" ht="14.25" x14ac:dyDescent="0.2">
      <c r="A68" s="245" t="s">
        <v>232</v>
      </c>
      <c r="B68" s="242">
        <v>-0.05</v>
      </c>
      <c r="C68" s="242">
        <v>-0.05</v>
      </c>
      <c r="D68" s="242">
        <v>-0.05</v>
      </c>
      <c r="E68" s="242">
        <v>34351587.040000007</v>
      </c>
      <c r="F68" s="242">
        <v>-0.05</v>
      </c>
      <c r="G68" s="242">
        <v>574985101.13999999</v>
      </c>
      <c r="H68" s="242">
        <v>14763718.233504526</v>
      </c>
      <c r="I68" s="242">
        <v>16153085.463767733</v>
      </c>
      <c r="J68" s="242">
        <v>17211188.913810715</v>
      </c>
      <c r="K68" s="242">
        <v>19126492.503129717</v>
      </c>
      <c r="L68" s="242">
        <v>20716547.34979568</v>
      </c>
      <c r="M68" s="242">
        <v>21927488.908202875</v>
      </c>
      <c r="N68" s="242">
        <v>24119449.168023068</v>
      </c>
      <c r="O68" s="242">
        <v>25939180.021274131</v>
      </c>
      <c r="P68" s="242">
        <v>27325036.439961817</v>
      </c>
      <c r="Q68" s="242">
        <v>29833615.136010382</v>
      </c>
      <c r="R68" s="242">
        <v>-15628682.142463192</v>
      </c>
      <c r="S68" s="242">
        <v>-16229709.696978005</v>
      </c>
      <c r="T68" s="242">
        <v>-15646447.943129247</v>
      </c>
      <c r="U68" s="242">
        <v>-15655948.356991192</v>
      </c>
      <c r="V68" s="242">
        <v>-16343791.538563155</v>
      </c>
      <c r="W68" s="242">
        <v>-15676280.344703764</v>
      </c>
      <c r="X68" s="242">
        <v>-15687153.049038138</v>
      </c>
      <c r="Y68" s="242">
        <v>-16474351.970087571</v>
      </c>
      <c r="Z68" s="242">
        <v>-15710421.8975474</v>
      </c>
      <c r="AA68" s="242">
        <v>-15722865.11331258</v>
      </c>
      <c r="AB68" s="242">
        <v>-16623771.247011837</v>
      </c>
      <c r="AC68" s="242">
        <v>-15749495.038463093</v>
      </c>
      <c r="AD68" s="242">
        <v>-15763735.618710397</v>
      </c>
      <c r="AE68" s="242">
        <v>-16794773.441596303</v>
      </c>
      <c r="AF68" s="242">
        <v>-15794212.112346932</v>
      </c>
      <c r="AG68" s="242">
        <v>-15810509.677992892</v>
      </c>
      <c r="AH68" s="242">
        <v>-16990476.105634261</v>
      </c>
      <c r="AI68" s="242">
        <v>-15845388.358992858</v>
      </c>
      <c r="AJ68" s="242">
        <v>-15864040.03198453</v>
      </c>
      <c r="AK68" s="242">
        <v>-17214447.106735278</v>
      </c>
      <c r="AL68" s="242">
        <v>-15903956.775780775</v>
      </c>
      <c r="AM68" s="242">
        <v>-15925302.59594469</v>
      </c>
      <c r="AN68" s="242">
        <v>-17470769.674344588</v>
      </c>
      <c r="AO68" s="242">
        <v>-15970985.127210608</v>
      </c>
      <c r="AP68" s="242">
        <v>-15995414.251540296</v>
      </c>
      <c r="AQ68" s="243">
        <v>-17764116.841356605</v>
      </c>
      <c r="AR68" s="242">
        <v>-16047695.411384251</v>
      </c>
      <c r="AS68" s="242">
        <v>-16075653.208785927</v>
      </c>
      <c r="AT68" s="242">
        <v>-18099836.638472322</v>
      </c>
      <c r="AU68" s="242">
        <v>-16135486.138330013</v>
      </c>
      <c r="AV68" s="150"/>
    </row>
    <row r="69" spans="1:48" s="148" customFormat="1" x14ac:dyDescent="0.2">
      <c r="A69" s="244" t="s">
        <v>227</v>
      </c>
      <c r="B69" s="239">
        <v>1.0000000000000002E-2</v>
      </c>
      <c r="C69" s="239">
        <v>1.0000000000000002E-2</v>
      </c>
      <c r="D69" s="239">
        <v>1.0000000000000002E-2</v>
      </c>
      <c r="E69" s="239">
        <v>-6870317.4080000017</v>
      </c>
      <c r="F69" s="239">
        <v>1.0000000000000002E-2</v>
      </c>
      <c r="G69" s="239">
        <v>-114997020.228</v>
      </c>
      <c r="H69" s="239">
        <v>-2952743.6467009056</v>
      </c>
      <c r="I69" s="239">
        <v>-3230617.0927535468</v>
      </c>
      <c r="J69" s="239">
        <v>-3442237.7827621433</v>
      </c>
      <c r="K69" s="239">
        <v>-3825298.5006259438</v>
      </c>
      <c r="L69" s="239">
        <v>-4143309.4699591361</v>
      </c>
      <c r="M69" s="239">
        <v>-4385497.7816405753</v>
      </c>
      <c r="N69" s="239">
        <v>-4823889.8336046143</v>
      </c>
      <c r="O69" s="239">
        <v>-5187836.0042548263</v>
      </c>
      <c r="P69" s="239">
        <v>-5465007.2879923638</v>
      </c>
      <c r="Q69" s="239">
        <v>-5966723.0272020772</v>
      </c>
      <c r="R69" s="239">
        <v>3125736.4284926387</v>
      </c>
      <c r="S69" s="239">
        <v>3245941.9393956009</v>
      </c>
      <c r="T69" s="239">
        <v>3129289.5886258497</v>
      </c>
      <c r="U69" s="239">
        <v>3131189.6713982387</v>
      </c>
      <c r="V69" s="239">
        <v>3268758.3077126313</v>
      </c>
      <c r="W69" s="239">
        <v>3135256.0689407531</v>
      </c>
      <c r="X69" s="239">
        <v>3137430.6098076277</v>
      </c>
      <c r="Y69" s="239">
        <v>3294870.3940175143</v>
      </c>
      <c r="Z69" s="239">
        <v>3142084.3795094802</v>
      </c>
      <c r="AA69" s="239">
        <v>3144573.0226625162</v>
      </c>
      <c r="AB69" s="239">
        <v>3324754.2494023675</v>
      </c>
      <c r="AC69" s="239">
        <v>3149899.0076926188</v>
      </c>
      <c r="AD69" s="239">
        <v>3152747.1237420794</v>
      </c>
      <c r="AE69" s="239">
        <v>3358954.6883192607</v>
      </c>
      <c r="AF69" s="239">
        <v>3158842.4224693868</v>
      </c>
      <c r="AG69" s="239">
        <v>3162101.9355985783</v>
      </c>
      <c r="AH69" s="239">
        <v>3398095.2211268526</v>
      </c>
      <c r="AI69" s="239">
        <v>3169077.6717985719</v>
      </c>
      <c r="AJ69" s="239">
        <v>3172808.0063969065</v>
      </c>
      <c r="AK69" s="239">
        <v>3442889.4213470556</v>
      </c>
      <c r="AL69" s="239">
        <v>3180791.3551561553</v>
      </c>
      <c r="AM69" s="239">
        <v>3185060.5191889382</v>
      </c>
      <c r="AN69" s="239">
        <v>3494153.9348689178</v>
      </c>
      <c r="AO69" s="239">
        <v>3194197.0254421216</v>
      </c>
      <c r="AP69" s="239">
        <v>3199082.8503080592</v>
      </c>
      <c r="AQ69" s="240">
        <v>3552823.3682713211</v>
      </c>
      <c r="AR69" s="239">
        <v>3209539.0822768505</v>
      </c>
      <c r="AS69" s="239">
        <v>3215130.6417571856</v>
      </c>
      <c r="AT69" s="239">
        <v>3619967.3276944645</v>
      </c>
      <c r="AU69" s="239">
        <v>3227097.2276660027</v>
      </c>
      <c r="AV69" s="150"/>
    </row>
    <row r="70" spans="1:48" s="148" customFormat="1" ht="15" thickBot="1" x14ac:dyDescent="0.25">
      <c r="A70" s="246" t="s">
        <v>231</v>
      </c>
      <c r="B70" s="132">
        <v>-0.04</v>
      </c>
      <c r="C70" s="132">
        <v>-0.04</v>
      </c>
      <c r="D70" s="132">
        <v>-0.04</v>
      </c>
      <c r="E70" s="132">
        <v>27481269.632000007</v>
      </c>
      <c r="F70" s="132">
        <v>-0.04</v>
      </c>
      <c r="G70" s="132">
        <v>459988080.912</v>
      </c>
      <c r="H70" s="132">
        <v>11810974.586803621</v>
      </c>
      <c r="I70" s="132">
        <v>12922468.371014187</v>
      </c>
      <c r="J70" s="132">
        <v>13768951.131048571</v>
      </c>
      <c r="K70" s="132">
        <v>15301194.002503773</v>
      </c>
      <c r="L70" s="132">
        <v>16573237.879836544</v>
      </c>
      <c r="M70" s="132">
        <v>17541991.126562301</v>
      </c>
      <c r="N70" s="132">
        <v>19295559.334418453</v>
      </c>
      <c r="O70" s="132">
        <v>20751344.017019305</v>
      </c>
      <c r="P70" s="132">
        <v>21860029.151969455</v>
      </c>
      <c r="Q70" s="132">
        <v>23866892.108808305</v>
      </c>
      <c r="R70" s="132">
        <v>-12502945.713970553</v>
      </c>
      <c r="S70" s="132">
        <v>-12983767.757582404</v>
      </c>
      <c r="T70" s="132">
        <v>-12517158.354503397</v>
      </c>
      <c r="U70" s="132">
        <v>-12524758.685592953</v>
      </c>
      <c r="V70" s="132">
        <v>-13075033.230850523</v>
      </c>
      <c r="W70" s="132">
        <v>-12541024.275763011</v>
      </c>
      <c r="X70" s="132">
        <v>-12549722.439230511</v>
      </c>
      <c r="Y70" s="132">
        <v>-13179481.576070057</v>
      </c>
      <c r="Z70" s="132">
        <v>-12568337.518037919</v>
      </c>
      <c r="AA70" s="132">
        <v>-12578292.090650063</v>
      </c>
      <c r="AB70" s="132">
        <v>-13299016.99760947</v>
      </c>
      <c r="AC70" s="132">
        <v>-12599596.030770475</v>
      </c>
      <c r="AD70" s="132">
        <v>-12610988.494968317</v>
      </c>
      <c r="AE70" s="132">
        <v>-13435818.753277043</v>
      </c>
      <c r="AF70" s="132">
        <v>-12635369.689877545</v>
      </c>
      <c r="AG70" s="132">
        <v>-12648407.742394313</v>
      </c>
      <c r="AH70" s="132">
        <v>-13592380.884507408</v>
      </c>
      <c r="AI70" s="132">
        <v>-12676310.687194286</v>
      </c>
      <c r="AJ70" s="132">
        <v>-12691232.025587624</v>
      </c>
      <c r="AK70" s="132">
        <v>-13771557.685388222</v>
      </c>
      <c r="AL70" s="132">
        <v>-12723165.420624619</v>
      </c>
      <c r="AM70" s="132">
        <v>-12740242.076755751</v>
      </c>
      <c r="AN70" s="132">
        <v>-13976615.739475671</v>
      </c>
      <c r="AO70" s="132">
        <v>-12776788.101768486</v>
      </c>
      <c r="AP70" s="132">
        <v>-12796331.401232237</v>
      </c>
      <c r="AQ70" s="247">
        <v>-14211293.473085284</v>
      </c>
      <c r="AR70" s="132">
        <v>-12838156.3291074</v>
      </c>
      <c r="AS70" s="132">
        <v>-12860522.567028742</v>
      </c>
      <c r="AT70" s="132">
        <v>-14479869.310777858</v>
      </c>
      <c r="AU70" s="132">
        <v>-12908388.910664011</v>
      </c>
      <c r="AV70" s="150"/>
    </row>
    <row r="71" spans="1:48" s="148" customFormat="1" ht="16.5" thickBot="1" x14ac:dyDescent="0.25">
      <c r="A71" s="134"/>
      <c r="B71" s="136">
        <v>0</v>
      </c>
      <c r="C71" s="136">
        <v>0</v>
      </c>
      <c r="D71" s="136">
        <v>0</v>
      </c>
      <c r="E71" s="136">
        <v>0.5</v>
      </c>
      <c r="F71" s="136">
        <v>1.5</v>
      </c>
      <c r="G71" s="136">
        <v>2.5</v>
      </c>
      <c r="H71" s="136">
        <v>3.5</v>
      </c>
      <c r="I71" s="136">
        <v>4.5</v>
      </c>
      <c r="J71" s="136">
        <v>5.5</v>
      </c>
      <c r="K71" s="136">
        <v>6.5</v>
      </c>
      <c r="L71" s="136">
        <v>7.5</v>
      </c>
      <c r="M71" s="136">
        <v>8.5</v>
      </c>
      <c r="N71" s="136">
        <v>9.5</v>
      </c>
      <c r="O71" s="136">
        <v>10.5</v>
      </c>
      <c r="P71" s="136">
        <v>11.5</v>
      </c>
      <c r="Q71" s="136">
        <v>12.5</v>
      </c>
      <c r="R71" s="136">
        <v>13.5</v>
      </c>
      <c r="S71" s="136">
        <v>14.5</v>
      </c>
      <c r="T71" s="136">
        <v>15.5</v>
      </c>
      <c r="U71" s="136">
        <v>16.5</v>
      </c>
      <c r="V71" s="136">
        <v>17.5</v>
      </c>
      <c r="W71" s="136">
        <v>18.5</v>
      </c>
      <c r="X71" s="136">
        <v>19.5</v>
      </c>
      <c r="Y71" s="136">
        <v>20.5</v>
      </c>
      <c r="Z71" s="136">
        <v>21.5</v>
      </c>
      <c r="AA71" s="136">
        <v>22.5</v>
      </c>
      <c r="AB71" s="136">
        <v>23.5</v>
      </c>
      <c r="AC71" s="136">
        <v>24.5</v>
      </c>
      <c r="AD71" s="136">
        <v>25.5</v>
      </c>
      <c r="AE71" s="136">
        <v>26.5</v>
      </c>
      <c r="AF71" s="136">
        <v>27.5</v>
      </c>
      <c r="AG71" s="136">
        <v>28.5</v>
      </c>
      <c r="AH71" s="136">
        <v>29.5</v>
      </c>
      <c r="AI71" s="136">
        <v>30.5</v>
      </c>
      <c r="AJ71" s="136">
        <v>31.5</v>
      </c>
      <c r="AK71" s="136">
        <v>32.5</v>
      </c>
      <c r="AL71" s="136">
        <v>33.5</v>
      </c>
      <c r="AM71" s="136">
        <v>34.5</v>
      </c>
      <c r="AN71" s="136">
        <v>35.5</v>
      </c>
      <c r="AO71" s="136">
        <v>36.5</v>
      </c>
      <c r="AP71" s="136">
        <v>37.5</v>
      </c>
      <c r="AQ71" s="261">
        <v>38.5</v>
      </c>
      <c r="AR71" s="261"/>
      <c r="AS71" s="262"/>
      <c r="AT71" s="262"/>
      <c r="AU71" s="262"/>
      <c r="AV71" s="150"/>
    </row>
    <row r="72" spans="1:48" s="148" customFormat="1" x14ac:dyDescent="0.2">
      <c r="A72" s="238" t="s">
        <v>230</v>
      </c>
      <c r="B72" s="130">
        <v>1</v>
      </c>
      <c r="C72" s="130">
        <v>2</v>
      </c>
      <c r="D72" s="130">
        <v>3</v>
      </c>
      <c r="E72" s="130">
        <v>4</v>
      </c>
      <c r="F72" s="130">
        <v>5</v>
      </c>
      <c r="G72" s="130">
        <v>6</v>
      </c>
      <c r="H72" s="130">
        <v>7</v>
      </c>
      <c r="I72" s="130">
        <v>8</v>
      </c>
      <c r="J72" s="130">
        <v>9</v>
      </c>
      <c r="K72" s="130">
        <v>10</v>
      </c>
      <c r="L72" s="130">
        <v>11</v>
      </c>
      <c r="M72" s="130">
        <v>12</v>
      </c>
      <c r="N72" s="130">
        <v>13</v>
      </c>
      <c r="O72" s="130">
        <v>14</v>
      </c>
      <c r="P72" s="130">
        <v>15</v>
      </c>
      <c r="Q72" s="130">
        <v>16</v>
      </c>
      <c r="R72" s="130">
        <v>17</v>
      </c>
      <c r="S72" s="130">
        <v>18</v>
      </c>
      <c r="T72" s="130">
        <v>19</v>
      </c>
      <c r="U72" s="130">
        <v>20</v>
      </c>
      <c r="V72" s="130">
        <v>21</v>
      </c>
      <c r="W72" s="130">
        <v>22</v>
      </c>
      <c r="X72" s="130">
        <v>23</v>
      </c>
      <c r="Y72" s="130">
        <v>24</v>
      </c>
      <c r="Z72" s="130">
        <v>25</v>
      </c>
      <c r="AA72" s="130">
        <v>26</v>
      </c>
      <c r="AB72" s="130">
        <v>27</v>
      </c>
      <c r="AC72" s="130">
        <v>28</v>
      </c>
      <c r="AD72" s="130">
        <v>29</v>
      </c>
      <c r="AE72" s="130">
        <v>30</v>
      </c>
      <c r="AF72" s="130">
        <v>31</v>
      </c>
      <c r="AG72" s="130">
        <v>32</v>
      </c>
      <c r="AH72" s="130">
        <v>33</v>
      </c>
      <c r="AI72" s="130">
        <v>34</v>
      </c>
      <c r="AJ72" s="130">
        <v>35</v>
      </c>
      <c r="AK72" s="130">
        <v>36</v>
      </c>
      <c r="AL72" s="130">
        <v>37</v>
      </c>
      <c r="AM72" s="130">
        <v>38</v>
      </c>
      <c r="AN72" s="130">
        <v>39</v>
      </c>
      <c r="AO72" s="130">
        <v>40</v>
      </c>
      <c r="AP72" s="130">
        <v>41</v>
      </c>
      <c r="AQ72" s="259">
        <v>42</v>
      </c>
      <c r="AR72" s="231">
        <v>43</v>
      </c>
      <c r="AS72" s="231">
        <v>44</v>
      </c>
      <c r="AT72" s="231">
        <v>45</v>
      </c>
      <c r="AU72" s="231">
        <v>46</v>
      </c>
      <c r="AV72" s="150"/>
    </row>
    <row r="73" spans="1:48" s="148" customFormat="1" ht="14.25" x14ac:dyDescent="0.2">
      <c r="A73" s="241" t="s">
        <v>414</v>
      </c>
      <c r="B73" s="242">
        <v>-0.05</v>
      </c>
      <c r="C73" s="242">
        <v>-0.05</v>
      </c>
      <c r="D73" s="242">
        <v>-0.05</v>
      </c>
      <c r="E73" s="242">
        <v>34351587.040000007</v>
      </c>
      <c r="F73" s="242">
        <v>-0.05</v>
      </c>
      <c r="G73" s="242">
        <v>574985101.13999999</v>
      </c>
      <c r="H73" s="242">
        <v>14763718.233504526</v>
      </c>
      <c r="I73" s="242">
        <v>16153085.463767733</v>
      </c>
      <c r="J73" s="242">
        <v>17211188.913810715</v>
      </c>
      <c r="K73" s="242">
        <v>19126492.503129717</v>
      </c>
      <c r="L73" s="242">
        <v>20716547.34979568</v>
      </c>
      <c r="M73" s="242">
        <v>21927488.908202875</v>
      </c>
      <c r="N73" s="242">
        <v>24119449.168023068</v>
      </c>
      <c r="O73" s="242">
        <v>25939180.021274131</v>
      </c>
      <c r="P73" s="242">
        <v>27325036.439961817</v>
      </c>
      <c r="Q73" s="242">
        <v>29833615.136010382</v>
      </c>
      <c r="R73" s="242">
        <v>-15628682.142463192</v>
      </c>
      <c r="S73" s="242">
        <v>-16229709.696978005</v>
      </c>
      <c r="T73" s="242">
        <v>-15646447.943129247</v>
      </c>
      <c r="U73" s="242">
        <v>-15655948.356991192</v>
      </c>
      <c r="V73" s="242">
        <v>-16343791.538563155</v>
      </c>
      <c r="W73" s="242">
        <v>-15676280.344703764</v>
      </c>
      <c r="X73" s="242">
        <v>-15687153.049038138</v>
      </c>
      <c r="Y73" s="242">
        <v>-16474351.970087571</v>
      </c>
      <c r="Z73" s="242">
        <v>-15710421.8975474</v>
      </c>
      <c r="AA73" s="242">
        <v>-15722865.11331258</v>
      </c>
      <c r="AB73" s="242">
        <v>-16623771.247011837</v>
      </c>
      <c r="AC73" s="242">
        <v>-15749495.038463093</v>
      </c>
      <c r="AD73" s="242">
        <v>-15763735.618710397</v>
      </c>
      <c r="AE73" s="242">
        <v>-16794773.441596303</v>
      </c>
      <c r="AF73" s="242">
        <v>-15794212.112346932</v>
      </c>
      <c r="AG73" s="242">
        <v>-15810509.677992892</v>
      </c>
      <c r="AH73" s="242">
        <v>-16990476.105634261</v>
      </c>
      <c r="AI73" s="242">
        <v>-15845388.358992858</v>
      </c>
      <c r="AJ73" s="242">
        <v>-15864040.03198453</v>
      </c>
      <c r="AK73" s="242">
        <v>-17214447.106735278</v>
      </c>
      <c r="AL73" s="242">
        <v>-15903956.775780775</v>
      </c>
      <c r="AM73" s="242">
        <v>-15925302.59594469</v>
      </c>
      <c r="AN73" s="242">
        <v>-17470769.674344588</v>
      </c>
      <c r="AO73" s="242">
        <v>-15970985.127210608</v>
      </c>
      <c r="AP73" s="242">
        <v>-15995414.251540296</v>
      </c>
      <c r="AQ73" s="243">
        <v>-17764116.841356605</v>
      </c>
      <c r="AR73" s="242">
        <v>-16047695.411384251</v>
      </c>
      <c r="AS73" s="242">
        <v>-16075653.208785927</v>
      </c>
      <c r="AT73" s="242">
        <v>-18099836.638472322</v>
      </c>
      <c r="AU73" s="242">
        <v>-16135486.138330013</v>
      </c>
      <c r="AV73" s="150"/>
    </row>
    <row r="74" spans="1:48" s="148" customFormat="1" x14ac:dyDescent="0.2">
      <c r="A74" s="244" t="s">
        <v>229</v>
      </c>
      <c r="B74" s="239">
        <v>0</v>
      </c>
      <c r="C74" s="239">
        <v>0</v>
      </c>
      <c r="D74" s="239">
        <v>0</v>
      </c>
      <c r="E74" s="239">
        <v>0</v>
      </c>
      <c r="F74" s="239">
        <v>0</v>
      </c>
      <c r="G74" s="239">
        <v>0</v>
      </c>
      <c r="H74" s="239">
        <v>15439917.206999999</v>
      </c>
      <c r="I74" s="239">
        <v>15439917.206999999</v>
      </c>
      <c r="J74" s="239">
        <v>15439917.206999999</v>
      </c>
      <c r="K74" s="239">
        <v>15439917.206999999</v>
      </c>
      <c r="L74" s="239">
        <v>15439917.206999999</v>
      </c>
      <c r="M74" s="239">
        <v>15439917.206999999</v>
      </c>
      <c r="N74" s="239">
        <v>15439917.206999999</v>
      </c>
      <c r="O74" s="239">
        <v>15439917.206999999</v>
      </c>
      <c r="P74" s="239">
        <v>15439917.206999999</v>
      </c>
      <c r="Q74" s="239">
        <v>15439917.206999999</v>
      </c>
      <c r="R74" s="239">
        <v>15439917.206999999</v>
      </c>
      <c r="S74" s="239">
        <v>15439917.206999999</v>
      </c>
      <c r="T74" s="239">
        <v>15439917.206999999</v>
      </c>
      <c r="U74" s="239">
        <v>15439917.206999999</v>
      </c>
      <c r="V74" s="239">
        <v>15439917.206999999</v>
      </c>
      <c r="W74" s="239">
        <v>15439917.206999999</v>
      </c>
      <c r="X74" s="239">
        <v>15439917.206999999</v>
      </c>
      <c r="Y74" s="239">
        <v>15439917.206999999</v>
      </c>
      <c r="Z74" s="239">
        <v>15439917.206999999</v>
      </c>
      <c r="AA74" s="239">
        <v>15439917.206999999</v>
      </c>
      <c r="AB74" s="239">
        <v>15439917.206999999</v>
      </c>
      <c r="AC74" s="239">
        <v>15439917.206999999</v>
      </c>
      <c r="AD74" s="239">
        <v>15439917.206999999</v>
      </c>
      <c r="AE74" s="239">
        <v>15439917.206999999</v>
      </c>
      <c r="AF74" s="239">
        <v>15439917.206999999</v>
      </c>
      <c r="AG74" s="239">
        <v>15439917.206999999</v>
      </c>
      <c r="AH74" s="239">
        <v>15439917.206999999</v>
      </c>
      <c r="AI74" s="239">
        <v>15439917.206999999</v>
      </c>
      <c r="AJ74" s="239">
        <v>15439917.206999999</v>
      </c>
      <c r="AK74" s="239">
        <v>15439917.206999999</v>
      </c>
      <c r="AL74" s="239">
        <v>15439917.206999999</v>
      </c>
      <c r="AM74" s="239">
        <v>15439917.206999999</v>
      </c>
      <c r="AN74" s="239">
        <v>15439917.206999999</v>
      </c>
      <c r="AO74" s="239">
        <v>15439917.206999999</v>
      </c>
      <c r="AP74" s="239">
        <v>15439917.206999999</v>
      </c>
      <c r="AQ74" s="240">
        <v>15439917.206999999</v>
      </c>
      <c r="AR74" s="239">
        <v>15439917.206999999</v>
      </c>
      <c r="AS74" s="239">
        <v>15439917.206999999</v>
      </c>
      <c r="AT74" s="239">
        <v>15439917.206999999</v>
      </c>
      <c r="AU74" s="239">
        <v>15439917.206999999</v>
      </c>
      <c r="AV74" s="150"/>
    </row>
    <row r="75" spans="1:48" s="148" customFormat="1" x14ac:dyDescent="0.2">
      <c r="A75" s="244" t="s">
        <v>228</v>
      </c>
      <c r="B75" s="239">
        <v>0</v>
      </c>
      <c r="C75" s="239">
        <v>0</v>
      </c>
      <c r="D75" s="239">
        <v>0</v>
      </c>
      <c r="E75" s="239">
        <v>0</v>
      </c>
      <c r="F75" s="239">
        <v>0</v>
      </c>
      <c r="G75" s="239">
        <v>0</v>
      </c>
      <c r="H75" s="239">
        <v>0</v>
      </c>
      <c r="I75" s="239">
        <v>0</v>
      </c>
      <c r="J75" s="239">
        <v>0</v>
      </c>
      <c r="K75" s="239">
        <v>0</v>
      </c>
      <c r="L75" s="239">
        <v>0</v>
      </c>
      <c r="M75" s="239">
        <v>0</v>
      </c>
      <c r="N75" s="239">
        <v>0</v>
      </c>
      <c r="O75" s="239">
        <v>0</v>
      </c>
      <c r="P75" s="239">
        <v>0</v>
      </c>
      <c r="Q75" s="239">
        <v>0</v>
      </c>
      <c r="R75" s="239">
        <v>0</v>
      </c>
      <c r="S75" s="239">
        <v>0</v>
      </c>
      <c r="T75" s="239">
        <v>0</v>
      </c>
      <c r="U75" s="239">
        <v>0</v>
      </c>
      <c r="V75" s="239">
        <v>0</v>
      </c>
      <c r="W75" s="239">
        <v>0</v>
      </c>
      <c r="X75" s="239">
        <v>0</v>
      </c>
      <c r="Y75" s="239">
        <v>0</v>
      </c>
      <c r="Z75" s="239">
        <v>0</v>
      </c>
      <c r="AA75" s="239">
        <v>0</v>
      </c>
      <c r="AB75" s="239">
        <v>0</v>
      </c>
      <c r="AC75" s="239">
        <v>0</v>
      </c>
      <c r="AD75" s="239">
        <v>0</v>
      </c>
      <c r="AE75" s="239">
        <v>0</v>
      </c>
      <c r="AF75" s="239">
        <v>0</v>
      </c>
      <c r="AG75" s="239">
        <v>0</v>
      </c>
      <c r="AH75" s="239">
        <v>0</v>
      </c>
      <c r="AI75" s="239">
        <v>0</v>
      </c>
      <c r="AJ75" s="239">
        <v>0</v>
      </c>
      <c r="AK75" s="239">
        <v>0</v>
      </c>
      <c r="AL75" s="239">
        <v>0</v>
      </c>
      <c r="AM75" s="239">
        <v>0</v>
      </c>
      <c r="AN75" s="239">
        <v>0</v>
      </c>
      <c r="AO75" s="239">
        <v>0</v>
      </c>
      <c r="AP75" s="239">
        <v>0</v>
      </c>
      <c r="AQ75" s="240">
        <v>0</v>
      </c>
      <c r="AR75" s="239">
        <v>0</v>
      </c>
      <c r="AS75" s="239">
        <v>0</v>
      </c>
      <c r="AT75" s="239">
        <v>0</v>
      </c>
      <c r="AU75" s="239">
        <v>0</v>
      </c>
      <c r="AV75" s="150"/>
    </row>
    <row r="76" spans="1:48" s="148" customFormat="1" x14ac:dyDescent="0.2">
      <c r="A76" s="244" t="s">
        <v>227</v>
      </c>
      <c r="B76" s="239">
        <v>0</v>
      </c>
      <c r="C76" s="239">
        <v>0</v>
      </c>
      <c r="D76" s="239">
        <v>0</v>
      </c>
      <c r="E76" s="239">
        <v>-6870317.3780000014</v>
      </c>
      <c r="F76" s="239">
        <v>9.9999997764825821E-3</v>
      </c>
      <c r="G76" s="239">
        <v>-114997020.228</v>
      </c>
      <c r="H76" s="239">
        <v>-2952743.6467009038</v>
      </c>
      <c r="I76" s="239">
        <v>-3230617.0927535444</v>
      </c>
      <c r="J76" s="239">
        <v>-3442237.78276214</v>
      </c>
      <c r="K76" s="239">
        <v>-3825298.5006259531</v>
      </c>
      <c r="L76" s="239">
        <v>-4143309.4699591398</v>
      </c>
      <c r="M76" s="239">
        <v>-4385497.7816405892</v>
      </c>
      <c r="N76" s="239">
        <v>-4823889.833604604</v>
      </c>
      <c r="O76" s="239">
        <v>-5187836.004254818</v>
      </c>
      <c r="P76" s="239">
        <v>-5465007.2879923582</v>
      </c>
      <c r="Q76" s="239">
        <v>-5966723.0272020698</v>
      </c>
      <c r="R76" s="239">
        <v>3125736.4284926355</v>
      </c>
      <c r="S76" s="239">
        <v>3245941.9393956065</v>
      </c>
      <c r="T76" s="239">
        <v>3129289.5886258483</v>
      </c>
      <c r="U76" s="239">
        <v>3131189.6713982522</v>
      </c>
      <c r="V76" s="239">
        <v>3268758.3077126443</v>
      </c>
      <c r="W76" s="239">
        <v>3135256.0689407587</v>
      </c>
      <c r="X76" s="239">
        <v>3137430.6098076403</v>
      </c>
      <c r="Y76" s="239">
        <v>3294870.3940175176</v>
      </c>
      <c r="Z76" s="239">
        <v>3142084.3795094788</v>
      </c>
      <c r="AA76" s="239">
        <v>3144573.0226625204</v>
      </c>
      <c r="AB76" s="239">
        <v>3324754.249402374</v>
      </c>
      <c r="AC76" s="239">
        <v>3149899.0076926202</v>
      </c>
      <c r="AD76" s="239">
        <v>3152747.1237420738</v>
      </c>
      <c r="AE76" s="239">
        <v>3358954.6883192658</v>
      </c>
      <c r="AF76" s="239">
        <v>3158842.4224693924</v>
      </c>
      <c r="AG76" s="239">
        <v>3162101.935598582</v>
      </c>
      <c r="AH76" s="239">
        <v>3398095.2211268544</v>
      </c>
      <c r="AI76" s="239">
        <v>3169077.6717985719</v>
      </c>
      <c r="AJ76" s="239">
        <v>3172808.0063969046</v>
      </c>
      <c r="AK76" s="239">
        <v>3442889.4213470519</v>
      </c>
      <c r="AL76" s="239">
        <v>3180791.3551561534</v>
      </c>
      <c r="AM76" s="239">
        <v>3185060.5191889405</v>
      </c>
      <c r="AN76" s="239">
        <v>3494153.9348689169</v>
      </c>
      <c r="AO76" s="239">
        <v>3194197.0254421234</v>
      </c>
      <c r="AP76" s="239">
        <v>3199082.8503080606</v>
      </c>
      <c r="AQ76" s="240">
        <v>3552823.3682713211</v>
      </c>
      <c r="AR76" s="239">
        <v>3209539.0822768509</v>
      </c>
      <c r="AS76" s="239">
        <v>3215130.6417571902</v>
      </c>
      <c r="AT76" s="239">
        <v>3619967.3276944607</v>
      </c>
      <c r="AU76" s="239">
        <v>3227097.2276660055</v>
      </c>
      <c r="AV76" s="150"/>
    </row>
    <row r="77" spans="1:48" s="148" customFormat="1" x14ac:dyDescent="0.2">
      <c r="A77" s="244" t="s">
        <v>226</v>
      </c>
      <c r="B77" s="239">
        <v>-1486800.0089999998</v>
      </c>
      <c r="C77" s="239">
        <v>-9.0000000782310963E-3</v>
      </c>
      <c r="D77" s="239">
        <v>-9.0000000782310963E-3</v>
      </c>
      <c r="E77" s="239">
        <v>-8.9999991469085217E-3</v>
      </c>
      <c r="F77" s="239">
        <v>-8.9999993797391653E-3</v>
      </c>
      <c r="G77" s="239">
        <v>-8.999992860481143E-3</v>
      </c>
      <c r="H77" s="239">
        <v>1486800.0539999914</v>
      </c>
      <c r="I77" s="239">
        <v>0</v>
      </c>
      <c r="J77" s="239">
        <v>0</v>
      </c>
      <c r="K77" s="239">
        <v>0</v>
      </c>
      <c r="L77" s="239">
        <v>0</v>
      </c>
      <c r="M77" s="239">
        <v>0</v>
      </c>
      <c r="N77" s="239">
        <v>0</v>
      </c>
      <c r="O77" s="239">
        <v>0</v>
      </c>
      <c r="P77" s="239">
        <v>0</v>
      </c>
      <c r="Q77" s="239">
        <v>0</v>
      </c>
      <c r="R77" s="239">
        <v>0</v>
      </c>
      <c r="S77" s="239">
        <v>0</v>
      </c>
      <c r="T77" s="239">
        <v>0</v>
      </c>
      <c r="U77" s="239">
        <v>0</v>
      </c>
      <c r="V77" s="239">
        <v>0</v>
      </c>
      <c r="W77" s="239">
        <v>0</v>
      </c>
      <c r="X77" s="239">
        <v>0</v>
      </c>
      <c r="Y77" s="239">
        <v>0</v>
      </c>
      <c r="Z77" s="239">
        <v>0</v>
      </c>
      <c r="AA77" s="239">
        <v>0</v>
      </c>
      <c r="AB77" s="239">
        <v>0</v>
      </c>
      <c r="AC77" s="239">
        <v>0</v>
      </c>
      <c r="AD77" s="239">
        <v>0</v>
      </c>
      <c r="AE77" s="239">
        <v>0</v>
      </c>
      <c r="AF77" s="239">
        <v>0</v>
      </c>
      <c r="AG77" s="239">
        <v>0</v>
      </c>
      <c r="AH77" s="239">
        <v>0</v>
      </c>
      <c r="AI77" s="239">
        <v>0</v>
      </c>
      <c r="AJ77" s="239">
        <v>0</v>
      </c>
      <c r="AK77" s="239">
        <v>0</v>
      </c>
      <c r="AL77" s="239">
        <v>0</v>
      </c>
      <c r="AM77" s="239">
        <v>0</v>
      </c>
      <c r="AN77" s="239">
        <v>0</v>
      </c>
      <c r="AO77" s="239">
        <v>0</v>
      </c>
      <c r="AP77" s="239">
        <v>0</v>
      </c>
      <c r="AQ77" s="240">
        <v>0</v>
      </c>
      <c r="AR77" s="239">
        <v>0</v>
      </c>
      <c r="AS77" s="239">
        <v>0</v>
      </c>
      <c r="AT77" s="239">
        <v>0</v>
      </c>
      <c r="AU77" s="239">
        <v>0</v>
      </c>
      <c r="AV77" s="150"/>
    </row>
    <row r="78" spans="1:48" s="148" customFormat="1" x14ac:dyDescent="0.2">
      <c r="A78" s="244" t="s">
        <v>225</v>
      </c>
      <c r="B78" s="239">
        <v>0</v>
      </c>
      <c r="C78" s="239">
        <v>0</v>
      </c>
      <c r="D78" s="239">
        <v>0</v>
      </c>
      <c r="E78" s="239">
        <v>0</v>
      </c>
      <c r="F78" s="239">
        <v>0</v>
      </c>
      <c r="G78" s="239">
        <v>0</v>
      </c>
      <c r="H78" s="239">
        <v>0</v>
      </c>
      <c r="I78" s="239">
        <v>0</v>
      </c>
      <c r="J78" s="239">
        <v>0</v>
      </c>
      <c r="K78" s="239">
        <v>0</v>
      </c>
      <c r="L78" s="239">
        <v>0</v>
      </c>
      <c r="M78" s="239">
        <v>0</v>
      </c>
      <c r="N78" s="239">
        <v>0</v>
      </c>
      <c r="O78" s="239">
        <v>0</v>
      </c>
      <c r="P78" s="239">
        <v>0</v>
      </c>
      <c r="Q78" s="239">
        <v>0</v>
      </c>
      <c r="R78" s="239">
        <v>0</v>
      </c>
      <c r="S78" s="239">
        <v>0</v>
      </c>
      <c r="T78" s="239">
        <v>0</v>
      </c>
      <c r="U78" s="239">
        <v>0</v>
      </c>
      <c r="V78" s="239">
        <v>0</v>
      </c>
      <c r="W78" s="239">
        <v>0</v>
      </c>
      <c r="X78" s="239">
        <v>0</v>
      </c>
      <c r="Y78" s="239">
        <v>0</v>
      </c>
      <c r="Z78" s="239">
        <v>0</v>
      </c>
      <c r="AA78" s="239">
        <v>0</v>
      </c>
      <c r="AB78" s="239">
        <v>0</v>
      </c>
      <c r="AC78" s="239">
        <v>0</v>
      </c>
      <c r="AD78" s="239">
        <v>0</v>
      </c>
      <c r="AE78" s="239">
        <v>0</v>
      </c>
      <c r="AF78" s="239">
        <v>0</v>
      </c>
      <c r="AG78" s="239">
        <v>0</v>
      </c>
      <c r="AH78" s="239">
        <v>0</v>
      </c>
      <c r="AI78" s="239">
        <v>0</v>
      </c>
      <c r="AJ78" s="239">
        <v>0</v>
      </c>
      <c r="AK78" s="239">
        <v>0</v>
      </c>
      <c r="AL78" s="239">
        <v>0</v>
      </c>
      <c r="AM78" s="239">
        <v>0</v>
      </c>
      <c r="AN78" s="239">
        <v>0</v>
      </c>
      <c r="AO78" s="239">
        <v>0</v>
      </c>
      <c r="AP78" s="239">
        <v>0</v>
      </c>
      <c r="AQ78" s="240">
        <v>0</v>
      </c>
      <c r="AR78" s="239">
        <v>0</v>
      </c>
      <c r="AS78" s="239">
        <v>0</v>
      </c>
      <c r="AT78" s="239">
        <v>0</v>
      </c>
      <c r="AU78" s="239">
        <v>0</v>
      </c>
      <c r="AV78" s="150"/>
    </row>
    <row r="79" spans="1:48" s="148" customFormat="1" x14ac:dyDescent="0.2">
      <c r="A79" s="244" t="s">
        <v>415</v>
      </c>
      <c r="B79" s="239">
        <v>-8260000</v>
      </c>
      <c r="C79" s="239">
        <v>0</v>
      </c>
      <c r="D79" s="239">
        <v>0</v>
      </c>
      <c r="E79" s="239">
        <v>-34351587.090000004</v>
      </c>
      <c r="F79" s="239">
        <v>0</v>
      </c>
      <c r="G79" s="239">
        <v>-574985101.18999994</v>
      </c>
      <c r="H79" s="239">
        <v>0</v>
      </c>
      <c r="I79" s="239">
        <v>0</v>
      </c>
      <c r="J79" s="239">
        <v>0</v>
      </c>
      <c r="K79" s="239">
        <v>0</v>
      </c>
      <c r="L79" s="239">
        <v>0</v>
      </c>
      <c r="M79" s="239">
        <v>0</v>
      </c>
      <c r="N79" s="239">
        <v>0</v>
      </c>
      <c r="O79" s="239">
        <v>0</v>
      </c>
      <c r="P79" s="239">
        <v>0</v>
      </c>
      <c r="Q79" s="239">
        <v>0</v>
      </c>
      <c r="R79" s="239"/>
      <c r="S79" s="239"/>
      <c r="T79" s="239"/>
      <c r="U79" s="239"/>
      <c r="V79" s="239"/>
      <c r="W79" s="239"/>
      <c r="X79" s="239"/>
      <c r="Y79" s="239"/>
      <c r="Z79" s="239"/>
      <c r="AA79" s="239"/>
      <c r="AB79" s="239"/>
      <c r="AC79" s="239"/>
      <c r="AD79" s="239"/>
      <c r="AE79" s="239"/>
      <c r="AF79" s="239"/>
      <c r="AG79" s="239"/>
      <c r="AH79" s="239"/>
      <c r="AI79" s="239"/>
      <c r="AJ79" s="239"/>
      <c r="AK79" s="239"/>
      <c r="AL79" s="239"/>
      <c r="AM79" s="239"/>
      <c r="AN79" s="239"/>
      <c r="AO79" s="239"/>
      <c r="AP79" s="239"/>
      <c r="AQ79" s="240"/>
      <c r="AR79" s="239"/>
      <c r="AS79" s="239"/>
      <c r="AT79" s="239"/>
      <c r="AU79" s="239"/>
      <c r="AV79" s="150"/>
    </row>
    <row r="80" spans="1:48" s="148" customFormat="1" x14ac:dyDescent="0.2">
      <c r="A80" s="244" t="s">
        <v>224</v>
      </c>
      <c r="B80" s="239">
        <v>0</v>
      </c>
      <c r="C80" s="239">
        <v>0</v>
      </c>
      <c r="D80" s="239">
        <v>0</v>
      </c>
      <c r="E80" s="239">
        <v>0</v>
      </c>
      <c r="F80" s="239">
        <v>0</v>
      </c>
      <c r="G80" s="239">
        <v>0</v>
      </c>
      <c r="H80" s="239">
        <v>0</v>
      </c>
      <c r="I80" s="239">
        <v>0</v>
      </c>
      <c r="J80" s="239">
        <v>0</v>
      </c>
      <c r="K80" s="239">
        <v>0</v>
      </c>
      <c r="L80" s="239">
        <v>0</v>
      </c>
      <c r="M80" s="239">
        <v>0</v>
      </c>
      <c r="N80" s="239">
        <v>0</v>
      </c>
      <c r="O80" s="239">
        <v>0</v>
      </c>
      <c r="P80" s="239">
        <v>0</v>
      </c>
      <c r="Q80" s="239">
        <v>0</v>
      </c>
      <c r="R80" s="239">
        <v>0</v>
      </c>
      <c r="S80" s="239">
        <v>0</v>
      </c>
      <c r="T80" s="239">
        <v>0</v>
      </c>
      <c r="U80" s="239">
        <v>0</v>
      </c>
      <c r="V80" s="239">
        <v>0</v>
      </c>
      <c r="W80" s="239">
        <v>0</v>
      </c>
      <c r="X80" s="239">
        <v>0</v>
      </c>
      <c r="Y80" s="239">
        <v>0</v>
      </c>
      <c r="Z80" s="239">
        <v>0</v>
      </c>
      <c r="AA80" s="239">
        <v>0</v>
      </c>
      <c r="AB80" s="239">
        <v>0</v>
      </c>
      <c r="AC80" s="239">
        <v>0</v>
      </c>
      <c r="AD80" s="239">
        <v>0</v>
      </c>
      <c r="AE80" s="239">
        <v>0</v>
      </c>
      <c r="AF80" s="239">
        <v>0</v>
      </c>
      <c r="AG80" s="239">
        <v>0</v>
      </c>
      <c r="AH80" s="239">
        <v>0</v>
      </c>
      <c r="AI80" s="239">
        <v>0</v>
      </c>
      <c r="AJ80" s="239">
        <v>0</v>
      </c>
      <c r="AK80" s="239">
        <v>0</v>
      </c>
      <c r="AL80" s="239">
        <v>0</v>
      </c>
      <c r="AM80" s="239">
        <v>0</v>
      </c>
      <c r="AN80" s="239">
        <v>0</v>
      </c>
      <c r="AO80" s="239">
        <v>0</v>
      </c>
      <c r="AP80" s="239">
        <v>0</v>
      </c>
      <c r="AQ80" s="240">
        <v>0</v>
      </c>
      <c r="AR80" s="239">
        <v>0</v>
      </c>
      <c r="AS80" s="239">
        <v>0</v>
      </c>
      <c r="AT80" s="239">
        <v>0</v>
      </c>
      <c r="AU80" s="239">
        <v>0</v>
      </c>
      <c r="AV80" s="150"/>
    </row>
    <row r="81" spans="1:48" s="148" customFormat="1" ht="14.25" x14ac:dyDescent="0.2">
      <c r="A81" s="245" t="s">
        <v>223</v>
      </c>
      <c r="B81" s="242">
        <v>-9746800.0590000004</v>
      </c>
      <c r="C81" s="242">
        <v>-5.9000000078231099E-2</v>
      </c>
      <c r="D81" s="242">
        <v>-5.9000000078231099E-2</v>
      </c>
      <c r="E81" s="242">
        <v>-6870317.436999999</v>
      </c>
      <c r="F81" s="242">
        <v>-4.8999999603256586E-2</v>
      </c>
      <c r="G81" s="242">
        <v>-114997020.28699994</v>
      </c>
      <c r="H81" s="242">
        <v>28737691.847803611</v>
      </c>
      <c r="I81" s="242">
        <v>28362385.578014188</v>
      </c>
      <c r="J81" s="242">
        <v>29208868.338048574</v>
      </c>
      <c r="K81" s="242">
        <v>30741111.209503762</v>
      </c>
      <c r="L81" s="242">
        <v>32013155.086836539</v>
      </c>
      <c r="M81" s="242">
        <v>32981908.333562285</v>
      </c>
      <c r="N81" s="242">
        <v>34735476.541418463</v>
      </c>
      <c r="O81" s="242">
        <v>36191261.224019311</v>
      </c>
      <c r="P81" s="242">
        <v>37299946.358969457</v>
      </c>
      <c r="Q81" s="242">
        <v>39306809.315808311</v>
      </c>
      <c r="R81" s="242">
        <v>2936971.4930294417</v>
      </c>
      <c r="S81" s="242">
        <v>2456149.4494176004</v>
      </c>
      <c r="T81" s="242">
        <v>2922758.8524965998</v>
      </c>
      <c r="U81" s="242">
        <v>2915158.5214070585</v>
      </c>
      <c r="V81" s="242">
        <v>2364883.9761494882</v>
      </c>
      <c r="W81" s="242">
        <v>2898892.9312369935</v>
      </c>
      <c r="X81" s="242">
        <v>2890194.7677695006</v>
      </c>
      <c r="Y81" s="242">
        <v>2260435.630929945</v>
      </c>
      <c r="Z81" s="242">
        <v>2871579.6889620777</v>
      </c>
      <c r="AA81" s="242">
        <v>2861625.1163499393</v>
      </c>
      <c r="AB81" s="242">
        <v>2140900.209390536</v>
      </c>
      <c r="AC81" s="242">
        <v>2840321.1762295254</v>
      </c>
      <c r="AD81" s="242">
        <v>2828928.7120316755</v>
      </c>
      <c r="AE81" s="242">
        <v>2004098.4537229612</v>
      </c>
      <c r="AF81" s="242">
        <v>2804547.5171224587</v>
      </c>
      <c r="AG81" s="242">
        <v>2791509.464605689</v>
      </c>
      <c r="AH81" s="242">
        <v>1847536.322492592</v>
      </c>
      <c r="AI81" s="242">
        <v>2763606.5198057126</v>
      </c>
      <c r="AJ81" s="242">
        <v>2748685.1814123727</v>
      </c>
      <c r="AK81" s="242">
        <v>1668359.5216117725</v>
      </c>
      <c r="AL81" s="242">
        <v>2716751.7863753773</v>
      </c>
      <c r="AM81" s="242">
        <v>2699675.1302442495</v>
      </c>
      <c r="AN81" s="242">
        <v>1463301.4675243273</v>
      </c>
      <c r="AO81" s="242">
        <v>2663129.1052315142</v>
      </c>
      <c r="AP81" s="242">
        <v>2643585.8057677634</v>
      </c>
      <c r="AQ81" s="243">
        <v>1228623.7339147143</v>
      </c>
      <c r="AR81" s="242">
        <v>2601760.8778925985</v>
      </c>
      <c r="AS81" s="242">
        <v>2579394.6399712618</v>
      </c>
      <c r="AT81" s="242">
        <v>960047.89622213691</v>
      </c>
      <c r="AU81" s="242">
        <v>2531528.2963359915</v>
      </c>
      <c r="AV81" s="150"/>
    </row>
    <row r="82" spans="1:48" s="148" customFormat="1" ht="14.25" x14ac:dyDescent="0.2">
      <c r="A82" s="245" t="s">
        <v>416</v>
      </c>
      <c r="B82" s="242">
        <v>-9746800.0590000004</v>
      </c>
      <c r="C82" s="242">
        <v>-9746800.1180000007</v>
      </c>
      <c r="D82" s="242">
        <v>-9746800.1770000011</v>
      </c>
      <c r="E82" s="242">
        <v>-16617117.614</v>
      </c>
      <c r="F82" s="242">
        <v>-16617117.662999999</v>
      </c>
      <c r="G82" s="242">
        <v>-131614137.94999994</v>
      </c>
      <c r="H82" s="242">
        <v>-102876446.10219634</v>
      </c>
      <c r="I82" s="242">
        <v>-74514060.524182141</v>
      </c>
      <c r="J82" s="242">
        <v>-45305192.186133564</v>
      </c>
      <c r="K82" s="242">
        <v>-14564080.976629801</v>
      </c>
      <c r="L82" s="242">
        <v>17449074.110206738</v>
      </c>
      <c r="M82" s="242">
        <v>50430982.443769023</v>
      </c>
      <c r="N82" s="242">
        <v>85166458.985187486</v>
      </c>
      <c r="O82" s="242">
        <v>121357720.20920679</v>
      </c>
      <c r="P82" s="242">
        <v>158657666.56817624</v>
      </c>
      <c r="Q82" s="242">
        <v>197964475.88398457</v>
      </c>
      <c r="R82" s="242">
        <v>200901447.37701401</v>
      </c>
      <c r="S82" s="242">
        <v>203357596.8264316</v>
      </c>
      <c r="T82" s="242">
        <v>206280355.6789282</v>
      </c>
      <c r="U82" s="242">
        <v>209195514.20033526</v>
      </c>
      <c r="V82" s="242">
        <v>211560398.17648476</v>
      </c>
      <c r="W82" s="242">
        <v>214459291.10772175</v>
      </c>
      <c r="X82" s="242">
        <v>217349485.87549126</v>
      </c>
      <c r="Y82" s="242">
        <v>219609921.50642121</v>
      </c>
      <c r="Z82" s="242">
        <v>222481501.19538328</v>
      </c>
      <c r="AA82" s="242">
        <v>225343126.31173322</v>
      </c>
      <c r="AB82" s="242">
        <v>227484026.52112377</v>
      </c>
      <c r="AC82" s="242">
        <v>230324347.6973533</v>
      </c>
      <c r="AD82" s="242">
        <v>233153276.40938497</v>
      </c>
      <c r="AE82" s="242">
        <v>235157374.86310792</v>
      </c>
      <c r="AF82" s="242">
        <v>237961922.38023037</v>
      </c>
      <c r="AG82" s="242">
        <v>240753431.84483606</v>
      </c>
      <c r="AH82" s="242">
        <v>242600968.16732866</v>
      </c>
      <c r="AI82" s="242">
        <v>245364574.68713436</v>
      </c>
      <c r="AJ82" s="242">
        <v>248113259.86854672</v>
      </c>
      <c r="AK82" s="242">
        <v>249781619.3901585</v>
      </c>
      <c r="AL82" s="242">
        <v>252498371.17653388</v>
      </c>
      <c r="AM82" s="242">
        <v>255198046.30677813</v>
      </c>
      <c r="AN82" s="242">
        <v>256661347.77430245</v>
      </c>
      <c r="AO82" s="242">
        <v>259324476.87953398</v>
      </c>
      <c r="AP82" s="242">
        <v>261968062.68530175</v>
      </c>
      <c r="AQ82" s="243">
        <v>263196686.41921645</v>
      </c>
      <c r="AR82" s="242">
        <v>265798447.29710907</v>
      </c>
      <c r="AS82" s="242">
        <v>268377841.93708032</v>
      </c>
      <c r="AT82" s="242">
        <v>269337889.83330244</v>
      </c>
      <c r="AU82" s="242">
        <v>271869418.12963843</v>
      </c>
      <c r="AV82" s="150"/>
    </row>
    <row r="83" spans="1:48" s="148" customFormat="1" x14ac:dyDescent="0.2">
      <c r="A83" s="248" t="s">
        <v>417</v>
      </c>
      <c r="B83" s="249">
        <v>1</v>
      </c>
      <c r="C83" s="249">
        <v>1</v>
      </c>
      <c r="D83" s="249">
        <v>1</v>
      </c>
      <c r="E83" s="249">
        <v>0.9109750373485539</v>
      </c>
      <c r="F83" s="249">
        <v>0.75599588161705711</v>
      </c>
      <c r="G83" s="249">
        <v>0.6273824743710017</v>
      </c>
      <c r="H83" s="249">
        <v>0.52064935632448273</v>
      </c>
      <c r="I83" s="249">
        <v>0.43207415462612664</v>
      </c>
      <c r="J83" s="249">
        <v>0.35856776317520883</v>
      </c>
      <c r="K83" s="249">
        <v>0.29756660844415667</v>
      </c>
      <c r="L83" s="249">
        <v>0.24694324352212174</v>
      </c>
      <c r="M83" s="249">
        <v>0.20493215230051592</v>
      </c>
      <c r="N83" s="249">
        <v>0.1700681761830008</v>
      </c>
      <c r="O83" s="249">
        <v>0.14113541591950271</v>
      </c>
      <c r="P83" s="249">
        <v>0.11712482648921385</v>
      </c>
      <c r="Q83" s="249">
        <v>9.719902613212765E-2</v>
      </c>
      <c r="R83" s="249">
        <v>8.0663092225832109E-2</v>
      </c>
      <c r="S83" s="249">
        <v>6.6940325498615838E-2</v>
      </c>
      <c r="T83" s="249">
        <v>5.5552137343249659E-2</v>
      </c>
      <c r="U83" s="249">
        <v>4.6101358791078552E-2</v>
      </c>
      <c r="V83" s="249">
        <v>3.825838903823945E-2</v>
      </c>
      <c r="W83" s="249">
        <v>3.174970044667174E-2</v>
      </c>
      <c r="X83" s="249">
        <v>2.6348299125868668E-2</v>
      </c>
      <c r="Y83" s="249">
        <v>2.1865808403210511E-2</v>
      </c>
      <c r="Z83" s="249">
        <v>1.814589908980126E-2</v>
      </c>
      <c r="AA83" s="249">
        <v>1.5058837418922204E-2</v>
      </c>
      <c r="AB83" s="249">
        <v>1.2496960513628384E-2</v>
      </c>
      <c r="AC83" s="249">
        <v>1.0370921588073345E-2</v>
      </c>
      <c r="AD83" s="249">
        <v>8.6065739320110735E-3</v>
      </c>
      <c r="AE83" s="249">
        <v>7.1423850058183183E-3</v>
      </c>
      <c r="AF83" s="249">
        <v>5.9272904612600145E-3</v>
      </c>
      <c r="AG83" s="249">
        <v>4.9189132458589318E-3</v>
      </c>
      <c r="AH83" s="249">
        <v>4.082085681210732E-3</v>
      </c>
      <c r="AI83" s="249">
        <v>3.3876229719591129E-3</v>
      </c>
      <c r="AJ83" s="249">
        <v>2.8113053709204251E-3</v>
      </c>
      <c r="AK83" s="249">
        <v>2.3330335028385286E-3</v>
      </c>
      <c r="AL83" s="249">
        <v>1.9361273882477412E-3</v>
      </c>
      <c r="AM83" s="249">
        <v>1.6067447205375444E-3</v>
      </c>
      <c r="AN83" s="249">
        <v>1.3333981083299121E-3</v>
      </c>
      <c r="AO83" s="249">
        <v>1.1065544467468149E-3</v>
      </c>
      <c r="AP83" s="249">
        <v>9.1830244543304122E-4</v>
      </c>
      <c r="AQ83" s="250">
        <v>7.6207671820169396E-4</v>
      </c>
      <c r="AR83" s="249">
        <v>1</v>
      </c>
      <c r="AS83" s="249">
        <v>1</v>
      </c>
      <c r="AT83" s="249">
        <v>1</v>
      </c>
      <c r="AU83" s="249">
        <v>1</v>
      </c>
      <c r="AV83" s="150"/>
    </row>
    <row r="84" spans="1:48" s="148" customFormat="1" ht="14.25" x14ac:dyDescent="0.2">
      <c r="A84" s="241" t="s">
        <v>418</v>
      </c>
      <c r="B84" s="242">
        <v>-9746800.0590000004</v>
      </c>
      <c r="C84" s="242">
        <v>-5.9000000078231099E-2</v>
      </c>
      <c r="D84" s="242">
        <v>-5.9000000078231099E-2</v>
      </c>
      <c r="E84" s="242">
        <v>-6258687.6837674947</v>
      </c>
      <c r="F84" s="242">
        <v>-3.7043797899299409E-2</v>
      </c>
      <c r="G84" s="242">
        <v>-72147115.132950306</v>
      </c>
      <c r="H84" s="242">
        <v>14962260.762810284</v>
      </c>
      <c r="I84" s="242">
        <v>12254653.771800727</v>
      </c>
      <c r="J84" s="242">
        <v>10473358.584853256</v>
      </c>
      <c r="K84" s="242">
        <v>9147528.2024166808</v>
      </c>
      <c r="L84" s="242">
        <v>7905432.3525201259</v>
      </c>
      <c r="M84" s="242">
        <v>6759053.4617752414</v>
      </c>
      <c r="N84" s="242">
        <v>5907399.144246446</v>
      </c>
      <c r="O84" s="242">
        <v>5107868.7055033362</v>
      </c>
      <c r="P84" s="242">
        <v>4368749.7453512819</v>
      </c>
      <c r="Q84" s="242">
        <v>3820583.5858578105</v>
      </c>
      <c r="R84" s="242">
        <v>236905.20240687366</v>
      </c>
      <c r="S84" s="242">
        <v>164415.44361726026</v>
      </c>
      <c r="T84" s="242">
        <v>162365.50119508989</v>
      </c>
      <c r="U84" s="242">
        <v>134392.76892825685</v>
      </c>
      <c r="V84" s="242">
        <v>90476.651189825701</v>
      </c>
      <c r="W84" s="242">
        <v>92038.982193748729</v>
      </c>
      <c r="X84" s="242">
        <v>76151.716273211336</v>
      </c>
      <c r="Y84" s="242">
        <v>49426.252413704446</v>
      </c>
      <c r="Z84" s="242">
        <v>52107.395264228755</v>
      </c>
      <c r="AA84" s="242">
        <v>43092.747381018075</v>
      </c>
      <c r="AB84" s="242">
        <v>26754.745380372267</v>
      </c>
      <c r="AC84" s="242">
        <v>29456.74820362066</v>
      </c>
      <c r="AD84" s="242">
        <v>24347.384108489481</v>
      </c>
      <c r="AE84" s="242">
        <v>14314.042746054556</v>
      </c>
      <c r="AF84" s="242">
        <v>16623.367746390406</v>
      </c>
      <c r="AG84" s="242">
        <v>13731.192881389499</v>
      </c>
      <c r="AH84" s="242">
        <v>7541.8015675637434</v>
      </c>
      <c r="AI84" s="242">
        <v>9362.05693194981</v>
      </c>
      <c r="AJ84" s="242">
        <v>7727.3934134739866</v>
      </c>
      <c r="AK84" s="242">
        <v>3892.3386586999254</v>
      </c>
      <c r="AL84" s="242">
        <v>5259.9775406723447</v>
      </c>
      <c r="AM84" s="242">
        <v>4337.6887626864554</v>
      </c>
      <c r="AN84" s="242">
        <v>1951.1634087133223</v>
      </c>
      <c r="AO84" s="242">
        <v>2946.8973536547983</v>
      </c>
      <c r="AP84" s="242">
        <v>2427.6113101486139</v>
      </c>
      <c r="AQ84" s="243">
        <v>936.30554304643681</v>
      </c>
      <c r="AR84" s="242">
        <v>2601760.8778925985</v>
      </c>
      <c r="AS84" s="242">
        <v>2579394.6399712618</v>
      </c>
      <c r="AT84" s="242">
        <v>960047.89622213691</v>
      </c>
      <c r="AU84" s="242">
        <v>2531528.2963359915</v>
      </c>
      <c r="AV84" s="150"/>
    </row>
    <row r="85" spans="1:48" s="148" customFormat="1" ht="14.25" x14ac:dyDescent="0.2">
      <c r="A85" s="241" t="s">
        <v>419</v>
      </c>
      <c r="B85" s="242">
        <v>-9746800.0590000004</v>
      </c>
      <c r="C85" s="242">
        <v>-9746800.1180000007</v>
      </c>
      <c r="D85" s="242">
        <v>-9746800.1770000011</v>
      </c>
      <c r="E85" s="242">
        <v>-16005487.860767495</v>
      </c>
      <c r="F85" s="242">
        <v>-16005487.897811294</v>
      </c>
      <c r="G85" s="242">
        <v>-88152603.0307616</v>
      </c>
      <c r="H85" s="242">
        <v>-73190342.26795131</v>
      </c>
      <c r="I85" s="242">
        <v>-60935688.496150583</v>
      </c>
      <c r="J85" s="242">
        <v>-50462329.911297329</v>
      </c>
      <c r="K85" s="242">
        <v>-41314801.708880648</v>
      </c>
      <c r="L85" s="242">
        <v>-33409369.356360521</v>
      </c>
      <c r="M85" s="242">
        <v>-26650315.894585282</v>
      </c>
      <c r="N85" s="242">
        <v>-20742916.750338838</v>
      </c>
      <c r="O85" s="242">
        <v>-15635048.0448355</v>
      </c>
      <c r="P85" s="242">
        <v>-11266298.299484219</v>
      </c>
      <c r="Q85" s="242">
        <v>-7445714.7136264089</v>
      </c>
      <c r="R85" s="242">
        <v>-7208809.511219535</v>
      </c>
      <c r="S85" s="242">
        <v>-7044394.0676022749</v>
      </c>
      <c r="T85" s="242">
        <v>-6882028.566407185</v>
      </c>
      <c r="U85" s="242">
        <v>-6747635.7974789282</v>
      </c>
      <c r="V85" s="242">
        <v>-6657159.1462891027</v>
      </c>
      <c r="W85" s="242">
        <v>-6565120.1640953543</v>
      </c>
      <c r="X85" s="242">
        <v>-6488968.4478221433</v>
      </c>
      <c r="Y85" s="242">
        <v>-6439542.1954084393</v>
      </c>
      <c r="Z85" s="242">
        <v>-6387434.8001442105</v>
      </c>
      <c r="AA85" s="242">
        <v>-6344342.052763192</v>
      </c>
      <c r="AB85" s="242">
        <v>-6317587.3073828202</v>
      </c>
      <c r="AC85" s="242">
        <v>-6288130.5591791999</v>
      </c>
      <c r="AD85" s="242">
        <v>-6263783.1750707105</v>
      </c>
      <c r="AE85" s="242">
        <v>-6249469.1323246555</v>
      </c>
      <c r="AF85" s="242">
        <v>-6232845.7645782651</v>
      </c>
      <c r="AG85" s="242">
        <v>-6219114.5716968756</v>
      </c>
      <c r="AH85" s="242">
        <v>-6211572.7701293118</v>
      </c>
      <c r="AI85" s="242">
        <v>-6202210.7131973617</v>
      </c>
      <c r="AJ85" s="242">
        <v>-6194483.3197838878</v>
      </c>
      <c r="AK85" s="242">
        <v>-6190590.9811251881</v>
      </c>
      <c r="AL85" s="242">
        <v>-6185331.0035845153</v>
      </c>
      <c r="AM85" s="242">
        <v>-6180993.3148218291</v>
      </c>
      <c r="AN85" s="242">
        <v>-6179042.1514131157</v>
      </c>
      <c r="AO85" s="242">
        <v>-6176095.2540594609</v>
      </c>
      <c r="AP85" s="242">
        <v>-6173667.6427493123</v>
      </c>
      <c r="AQ85" s="243">
        <v>-6172731.3372062659</v>
      </c>
      <c r="AR85" s="242">
        <v>-3570970.4593136674</v>
      </c>
      <c r="AS85" s="242">
        <v>-991575.81934240554</v>
      </c>
      <c r="AT85" s="242">
        <v>-31527.923120268621</v>
      </c>
      <c r="AU85" s="242">
        <v>2500000.3732157229</v>
      </c>
      <c r="AV85" s="150"/>
    </row>
    <row r="86" spans="1:48" s="148" customFormat="1" ht="14.25" x14ac:dyDescent="0.2">
      <c r="A86" s="241" t="s">
        <v>420</v>
      </c>
      <c r="B86" s="251">
        <v>0</v>
      </c>
      <c r="C86" s="251">
        <v>0</v>
      </c>
      <c r="D86" s="251">
        <v>0</v>
      </c>
      <c r="E86" s="251">
        <v>0</v>
      </c>
      <c r="F86" s="251">
        <v>0</v>
      </c>
      <c r="G86" s="251">
        <v>0</v>
      </c>
      <c r="H86" s="251">
        <v>0</v>
      </c>
      <c r="I86" s="251">
        <v>0</v>
      </c>
      <c r="J86" s="251">
        <v>0</v>
      </c>
      <c r="K86" s="251">
        <v>0</v>
      </c>
      <c r="L86" s="251">
        <v>3.5869142576023361E-2</v>
      </c>
      <c r="M86" s="251">
        <v>8.3805933704629743E-2</v>
      </c>
      <c r="N86" s="251">
        <v>0.11708832124344348</v>
      </c>
      <c r="O86" s="251">
        <v>0.14079742585027222</v>
      </c>
      <c r="P86" s="251">
        <v>0.15802139434342077</v>
      </c>
      <c r="Q86" s="251">
        <v>0.17111195252107536</v>
      </c>
      <c r="R86" s="251">
        <v>0.17187808809508631</v>
      </c>
      <c r="S86" s="251">
        <v>0.172419575602067</v>
      </c>
      <c r="T86" s="251">
        <v>0.17296424595765725</v>
      </c>
      <c r="U86" s="251">
        <v>0.17342318969576809</v>
      </c>
      <c r="V86" s="251">
        <v>0.17373806270991698</v>
      </c>
      <c r="W86" s="251">
        <v>0.17406463578484366</v>
      </c>
      <c r="X86" s="251">
        <v>0.17434003111009</v>
      </c>
      <c r="Y86" s="251">
        <v>0.17452240846350775</v>
      </c>
      <c r="Z86" s="251">
        <v>0.17471867760963322</v>
      </c>
      <c r="AA86" s="251">
        <v>0.17488432998766235</v>
      </c>
      <c r="AB86" s="251">
        <v>0.17498939074139597</v>
      </c>
      <c r="AC86" s="251">
        <v>0.17510759821176447</v>
      </c>
      <c r="AD86" s="251">
        <v>0.17520742608905504</v>
      </c>
      <c r="AE86" s="251">
        <v>0.17526743700756264</v>
      </c>
      <c r="AF86" s="251">
        <v>0.17533872103160664</v>
      </c>
      <c r="AG86" s="251">
        <v>0.17539893746265456</v>
      </c>
      <c r="AH86" s="251">
        <v>0.17543278076785751</v>
      </c>
      <c r="AI86" s="251">
        <v>0.17547578012625631</v>
      </c>
      <c r="AJ86" s="251">
        <v>0.17551210067855472</v>
      </c>
      <c r="AK86" s="251">
        <v>0.17553083144073178</v>
      </c>
      <c r="AL86" s="251">
        <v>0.17555675101383117</v>
      </c>
      <c r="AM86" s="251">
        <v>0.17557863591011347</v>
      </c>
      <c r="AN86" s="251">
        <v>0.17558871844784196</v>
      </c>
      <c r="AO86" s="251">
        <v>0.17560431696377465</v>
      </c>
      <c r="AP86" s="251">
        <v>0.17561747799880956</v>
      </c>
      <c r="AQ86" s="252">
        <v>0.17562267833207867</v>
      </c>
      <c r="AR86" s="251">
        <v>0.17563204168151136</v>
      </c>
      <c r="AS86" s="251">
        <v>0.17563993375727516</v>
      </c>
      <c r="AT86" s="251">
        <v>0.1756424315544991</v>
      </c>
      <c r="AU86" s="251">
        <v>0.17564803251313577</v>
      </c>
      <c r="AV86" s="150"/>
    </row>
    <row r="87" spans="1:48" s="148" customFormat="1" ht="14.25" x14ac:dyDescent="0.2">
      <c r="A87" s="241" t="s">
        <v>421</v>
      </c>
      <c r="B87" s="253">
        <v>0</v>
      </c>
      <c r="C87" s="253">
        <v>0</v>
      </c>
      <c r="D87" s="253">
        <v>0</v>
      </c>
      <c r="E87" s="253">
        <v>0</v>
      </c>
      <c r="F87" s="253">
        <v>0</v>
      </c>
      <c r="G87" s="253">
        <v>0</v>
      </c>
      <c r="H87" s="253">
        <v>0</v>
      </c>
      <c r="I87" s="253">
        <v>0</v>
      </c>
      <c r="J87" s="253">
        <v>0</v>
      </c>
      <c r="K87" s="253">
        <v>0</v>
      </c>
      <c r="L87" s="253">
        <v>10.454940506086462</v>
      </c>
      <c r="M87" s="253">
        <v>0</v>
      </c>
      <c r="N87" s="253">
        <v>0</v>
      </c>
      <c r="O87" s="253">
        <v>0</v>
      </c>
      <c r="P87" s="253">
        <v>0</v>
      </c>
      <c r="Q87" s="253">
        <v>0</v>
      </c>
      <c r="R87" s="253">
        <v>0</v>
      </c>
      <c r="S87" s="253">
        <v>0</v>
      </c>
      <c r="T87" s="253">
        <v>0</v>
      </c>
      <c r="U87" s="253">
        <v>0</v>
      </c>
      <c r="V87" s="253">
        <v>0</v>
      </c>
      <c r="W87" s="253">
        <v>0</v>
      </c>
      <c r="X87" s="253">
        <v>0</v>
      </c>
      <c r="Y87" s="253">
        <v>0</v>
      </c>
      <c r="Z87" s="253">
        <v>0</v>
      </c>
      <c r="AA87" s="253">
        <v>0</v>
      </c>
      <c r="AB87" s="253">
        <v>0</v>
      </c>
      <c r="AC87" s="253">
        <v>0</v>
      </c>
      <c r="AD87" s="253">
        <v>0</v>
      </c>
      <c r="AE87" s="253">
        <v>0</v>
      </c>
      <c r="AF87" s="253">
        <v>0</v>
      </c>
      <c r="AG87" s="253">
        <v>0</v>
      </c>
      <c r="AH87" s="253">
        <v>0</v>
      </c>
      <c r="AI87" s="253">
        <v>0</v>
      </c>
      <c r="AJ87" s="253">
        <v>0</v>
      </c>
      <c r="AK87" s="253">
        <v>0</v>
      </c>
      <c r="AL87" s="253">
        <v>0</v>
      </c>
      <c r="AM87" s="253">
        <v>0</v>
      </c>
      <c r="AN87" s="253">
        <v>0</v>
      </c>
      <c r="AO87" s="253">
        <v>0</v>
      </c>
      <c r="AP87" s="253">
        <v>0</v>
      </c>
      <c r="AQ87" s="254">
        <v>0</v>
      </c>
      <c r="AR87" s="253">
        <v>0</v>
      </c>
      <c r="AS87" s="253">
        <v>0</v>
      </c>
      <c r="AT87" s="253">
        <v>0</v>
      </c>
      <c r="AU87" s="253">
        <v>0</v>
      </c>
      <c r="AV87" s="150"/>
    </row>
    <row r="88" spans="1:48" s="148" customFormat="1" ht="15" thickBot="1" x14ac:dyDescent="0.25">
      <c r="A88" s="255" t="s">
        <v>422</v>
      </c>
      <c r="B88" s="137">
        <v>0</v>
      </c>
      <c r="C88" s="137">
        <v>0</v>
      </c>
      <c r="D88" s="137">
        <v>0</v>
      </c>
      <c r="E88" s="137">
        <v>0</v>
      </c>
      <c r="F88" s="137">
        <v>0</v>
      </c>
      <c r="G88" s="137">
        <v>0</v>
      </c>
      <c r="H88" s="137">
        <v>0</v>
      </c>
      <c r="I88" s="137">
        <v>0</v>
      </c>
      <c r="J88" s="137">
        <v>0</v>
      </c>
      <c r="K88" s="137">
        <v>0</v>
      </c>
      <c r="L88" s="137">
        <v>0</v>
      </c>
      <c r="M88" s="137">
        <v>0</v>
      </c>
      <c r="N88" s="137">
        <v>0</v>
      </c>
      <c r="O88" s="137">
        <v>0</v>
      </c>
      <c r="P88" s="137">
        <v>0</v>
      </c>
      <c r="Q88" s="137">
        <v>0</v>
      </c>
      <c r="R88" s="137">
        <v>0</v>
      </c>
      <c r="S88" s="137">
        <v>0</v>
      </c>
      <c r="T88" s="137">
        <v>0</v>
      </c>
      <c r="U88" s="137">
        <v>0</v>
      </c>
      <c r="V88" s="137">
        <v>0</v>
      </c>
      <c r="W88" s="137">
        <v>0</v>
      </c>
      <c r="X88" s="137">
        <v>0</v>
      </c>
      <c r="Y88" s="137">
        <v>0</v>
      </c>
      <c r="Z88" s="137">
        <v>0</v>
      </c>
      <c r="AA88" s="137">
        <v>0</v>
      </c>
      <c r="AB88" s="137">
        <v>0</v>
      </c>
      <c r="AC88" s="137">
        <v>0</v>
      </c>
      <c r="AD88" s="137">
        <v>0</v>
      </c>
      <c r="AE88" s="137">
        <v>0</v>
      </c>
      <c r="AF88" s="137">
        <v>0</v>
      </c>
      <c r="AG88" s="137">
        <v>0</v>
      </c>
      <c r="AH88" s="137">
        <v>0</v>
      </c>
      <c r="AI88" s="137">
        <v>0</v>
      </c>
      <c r="AJ88" s="137">
        <v>0</v>
      </c>
      <c r="AK88" s="137">
        <v>0</v>
      </c>
      <c r="AL88" s="137">
        <v>0</v>
      </c>
      <c r="AM88" s="137">
        <v>0</v>
      </c>
      <c r="AN88" s="137">
        <v>0</v>
      </c>
      <c r="AO88" s="137">
        <v>0</v>
      </c>
      <c r="AP88" s="137">
        <v>0</v>
      </c>
      <c r="AQ88" s="256">
        <v>0</v>
      </c>
      <c r="AR88" s="137">
        <v>0</v>
      </c>
      <c r="AS88" s="137">
        <v>0</v>
      </c>
      <c r="AT88" s="137">
        <v>0</v>
      </c>
      <c r="AU88" s="137">
        <v>45.01245410654343</v>
      </c>
      <c r="AV88" s="150"/>
    </row>
    <row r="89" spans="1:48" s="148" customFormat="1" x14ac:dyDescent="0.2">
      <c r="A89" s="257"/>
      <c r="B89" s="257">
        <v>2014</v>
      </c>
      <c r="C89" s="257">
        <v>2015</v>
      </c>
      <c r="D89" s="257">
        <v>2016</v>
      </c>
      <c r="E89" s="257">
        <v>2017</v>
      </c>
      <c r="F89" s="257">
        <v>2018</v>
      </c>
      <c r="G89" s="257">
        <v>2019</v>
      </c>
      <c r="H89" s="257">
        <v>2020</v>
      </c>
      <c r="I89" s="257">
        <v>2021</v>
      </c>
      <c r="J89" s="257">
        <v>2022</v>
      </c>
      <c r="K89" s="257">
        <v>2023</v>
      </c>
      <c r="L89" s="257">
        <v>2024</v>
      </c>
      <c r="M89" s="257">
        <v>2025</v>
      </c>
      <c r="N89" s="257">
        <v>2026</v>
      </c>
      <c r="O89" s="257">
        <v>2027</v>
      </c>
      <c r="P89" s="257">
        <v>2028</v>
      </c>
      <c r="Q89" s="257">
        <v>2029</v>
      </c>
      <c r="R89" s="257">
        <v>2030</v>
      </c>
      <c r="S89" s="257">
        <v>2031</v>
      </c>
      <c r="T89" s="257">
        <v>2032</v>
      </c>
      <c r="U89" s="257">
        <v>2033</v>
      </c>
      <c r="V89" s="257">
        <v>2034</v>
      </c>
      <c r="W89" s="257">
        <v>2035</v>
      </c>
      <c r="X89" s="257">
        <v>2036</v>
      </c>
      <c r="Y89" s="257">
        <v>2037</v>
      </c>
      <c r="Z89" s="257">
        <v>2038</v>
      </c>
      <c r="AA89" s="257">
        <v>2039</v>
      </c>
      <c r="AB89" s="257">
        <v>2040</v>
      </c>
      <c r="AC89" s="257">
        <v>2041</v>
      </c>
      <c r="AD89" s="257">
        <v>2042</v>
      </c>
      <c r="AE89" s="257">
        <v>2043</v>
      </c>
      <c r="AF89" s="257">
        <v>2044</v>
      </c>
      <c r="AG89" s="257">
        <v>2045</v>
      </c>
      <c r="AH89" s="257">
        <v>2046</v>
      </c>
      <c r="AI89" s="257">
        <v>2047</v>
      </c>
      <c r="AJ89" s="257">
        <v>2048</v>
      </c>
      <c r="AK89" s="257">
        <v>2049</v>
      </c>
      <c r="AL89" s="257">
        <v>2050</v>
      </c>
      <c r="AM89" s="257">
        <v>2051</v>
      </c>
      <c r="AN89" s="257">
        <v>2052</v>
      </c>
      <c r="AO89" s="257">
        <v>2053</v>
      </c>
      <c r="AP89" s="257">
        <v>2054</v>
      </c>
      <c r="AQ89" s="134">
        <v>2055</v>
      </c>
      <c r="AR89" s="134">
        <v>2056</v>
      </c>
      <c r="AS89" s="134">
        <v>2057</v>
      </c>
      <c r="AT89" s="134">
        <v>2058</v>
      </c>
      <c r="AU89" s="134">
        <v>2059</v>
      </c>
      <c r="AV89" s="150"/>
    </row>
    <row r="90" spans="1:48" s="148" customFormat="1" ht="15.75" customHeight="1" x14ac:dyDescent="0.2">
      <c r="A90" s="413" t="s">
        <v>423</v>
      </c>
      <c r="B90" s="413"/>
      <c r="C90" s="413"/>
      <c r="D90" s="413"/>
      <c r="E90" s="413"/>
      <c r="F90" s="413"/>
      <c r="G90" s="413"/>
      <c r="H90" s="413"/>
      <c r="I90" s="413"/>
      <c r="J90" s="413"/>
      <c r="K90" s="413"/>
      <c r="L90" s="413"/>
      <c r="M90" s="413"/>
      <c r="N90" s="413"/>
      <c r="O90" s="413"/>
      <c r="P90" s="413"/>
      <c r="Q90" s="413"/>
      <c r="R90" s="413"/>
      <c r="S90" s="413"/>
      <c r="T90" s="413"/>
      <c r="U90" s="413"/>
      <c r="V90" s="413"/>
      <c r="W90" s="413"/>
      <c r="X90" s="413"/>
      <c r="Y90" s="413"/>
      <c r="Z90" s="413"/>
      <c r="AA90" s="413"/>
      <c r="AB90" s="413"/>
      <c r="AC90" s="413"/>
      <c r="AD90" s="210"/>
      <c r="AE90" s="210"/>
      <c r="AF90" s="210"/>
      <c r="AG90" s="210"/>
      <c r="AH90" s="210"/>
      <c r="AI90" s="210"/>
      <c r="AJ90" s="210"/>
      <c r="AK90" s="210"/>
      <c r="AL90" s="210"/>
      <c r="AM90" s="210"/>
      <c r="AN90" s="210"/>
      <c r="AO90" s="210"/>
      <c r="AP90" s="210"/>
      <c r="AQ90" s="210"/>
      <c r="AR90" s="210"/>
      <c r="AS90" s="150"/>
      <c r="AT90" s="150"/>
      <c r="AU90" s="150"/>
      <c r="AV90" s="150"/>
    </row>
    <row r="91" spans="1:48" s="148" customFormat="1" ht="63.6" customHeight="1" x14ac:dyDescent="0.2">
      <c r="A91" s="414" t="s">
        <v>424</v>
      </c>
      <c r="B91" s="414"/>
      <c r="C91" s="414"/>
      <c r="D91" s="414"/>
      <c r="E91" s="414"/>
      <c r="F91" s="414"/>
      <c r="G91" s="414"/>
      <c r="H91" s="414"/>
      <c r="I91" s="414"/>
      <c r="J91" s="134"/>
      <c r="K91" s="134"/>
      <c r="L91" s="134"/>
      <c r="M91" s="134"/>
      <c r="N91" s="134"/>
      <c r="O91" s="134"/>
      <c r="P91" s="134"/>
      <c r="Q91" s="134"/>
      <c r="R91" s="134"/>
      <c r="S91" s="134"/>
      <c r="T91" s="134"/>
      <c r="U91" s="134"/>
      <c r="V91" s="134"/>
      <c r="W91" s="134"/>
      <c r="X91" s="134"/>
      <c r="Y91" s="134"/>
      <c r="Z91" s="134"/>
      <c r="AA91" s="134"/>
      <c r="AB91" s="134"/>
      <c r="AC91" s="134"/>
      <c r="AD91" s="210"/>
      <c r="AE91" s="210"/>
      <c r="AF91" s="210"/>
      <c r="AG91" s="210"/>
      <c r="AH91" s="210"/>
      <c r="AI91" s="210"/>
      <c r="AJ91" s="210"/>
      <c r="AK91" s="210"/>
      <c r="AL91" s="210"/>
      <c r="AM91" s="210"/>
      <c r="AN91" s="210"/>
      <c r="AO91" s="210"/>
      <c r="AP91" s="210"/>
      <c r="AQ91" s="210"/>
      <c r="AR91" s="210"/>
      <c r="AS91" s="150"/>
      <c r="AT91" s="150"/>
      <c r="AU91" s="150"/>
      <c r="AV91" s="150"/>
    </row>
    <row r="92" spans="1:48" s="148" customFormat="1" x14ac:dyDescent="0.2">
      <c r="A92" s="120"/>
      <c r="B92" s="120"/>
      <c r="C92" s="138"/>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S92" s="149"/>
      <c r="AT92" s="149"/>
      <c r="AU92" s="150"/>
      <c r="AV92" s="150"/>
    </row>
  </sheetData>
  <mergeCells count="15">
    <mergeCell ref="A90:AC90"/>
    <mergeCell ref="A91:I91"/>
    <mergeCell ref="A13:P13"/>
    <mergeCell ref="A15:P15"/>
    <mergeCell ref="A16:P16"/>
    <mergeCell ref="A18:P18"/>
    <mergeCell ref="D25:F25"/>
    <mergeCell ref="D26:F26"/>
    <mergeCell ref="D27:F27"/>
    <mergeCell ref="D28:F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tabSelected="1" view="pageBreakPreview" zoomScale="70" zoomScaleNormal="100" zoomScaleSheetLayoutView="70" workbookViewId="0">
      <selection activeCell="B6" sqref="B6"/>
    </sheetView>
  </sheetViews>
  <sheetFormatPr defaultRowHeight="15" x14ac:dyDescent="0.25"/>
  <cols>
    <col min="1" max="1" width="8.28515625" customWidth="1"/>
    <col min="2" max="2" width="37.28515625" customWidth="1"/>
    <col min="3" max="4" width="14.140625" style="164" customWidth="1"/>
    <col min="5" max="6" width="14.140625" customWidth="1"/>
    <col min="7" max="8" width="14.140625" hidden="1" customWidth="1"/>
    <col min="9" max="9" width="21.7109375" customWidth="1"/>
    <col min="10" max="10" width="18.28515625" customWidth="1"/>
    <col min="11" max="11" width="64.85546875" customWidth="1"/>
    <col min="12" max="12" width="32.28515625" customWidth="1"/>
  </cols>
  <sheetData>
    <row r="1" spans="1:12" ht="18.75" x14ac:dyDescent="0.25">
      <c r="A1" s="45"/>
      <c r="B1" s="45"/>
      <c r="C1" s="142"/>
      <c r="D1" s="142"/>
      <c r="E1" s="45"/>
      <c r="G1" s="45"/>
      <c r="H1" s="45"/>
      <c r="I1" s="45"/>
      <c r="J1" s="45"/>
      <c r="K1" s="45"/>
      <c r="L1" s="32" t="s">
        <v>66</v>
      </c>
    </row>
    <row r="2" spans="1:12" ht="18.75" x14ac:dyDescent="0.3">
      <c r="A2" s="45"/>
      <c r="B2" s="45"/>
      <c r="C2" s="142"/>
      <c r="D2" s="142"/>
      <c r="E2" s="45"/>
      <c r="G2" s="45"/>
      <c r="H2" s="45"/>
      <c r="I2" s="45"/>
      <c r="J2" s="45"/>
      <c r="K2" s="45"/>
      <c r="L2" s="13" t="s">
        <v>8</v>
      </c>
    </row>
    <row r="3" spans="1:12" ht="18.75" x14ac:dyDescent="0.3">
      <c r="A3" s="45"/>
      <c r="B3" s="45"/>
      <c r="C3" s="142"/>
      <c r="D3" s="142"/>
      <c r="E3" s="45"/>
      <c r="G3" s="45"/>
      <c r="H3" s="45"/>
      <c r="I3" s="45"/>
      <c r="J3" s="45"/>
      <c r="K3" s="45"/>
      <c r="L3" s="13" t="s">
        <v>65</v>
      </c>
    </row>
    <row r="4" spans="1:12" ht="18.75" x14ac:dyDescent="0.3">
      <c r="A4" s="287"/>
      <c r="B4" s="287"/>
      <c r="C4" s="288"/>
      <c r="D4" s="288"/>
      <c r="E4" s="287"/>
      <c r="F4" s="287"/>
      <c r="G4" s="287"/>
      <c r="H4" s="287"/>
      <c r="I4" s="287"/>
      <c r="J4" s="287"/>
      <c r="K4" s="282"/>
      <c r="L4" s="287"/>
    </row>
    <row r="5" spans="1:12" ht="15.75" x14ac:dyDescent="0.25">
      <c r="A5" s="370" t="str">
        <f>'5. анализ эконом эфф'!A5</f>
        <v>Год раскрытия информации: 2018 год</v>
      </c>
      <c r="B5" s="370"/>
      <c r="C5" s="370"/>
      <c r="D5" s="370"/>
      <c r="E5" s="370"/>
      <c r="F5" s="370"/>
      <c r="G5" s="370"/>
      <c r="H5" s="370"/>
      <c r="I5" s="370"/>
      <c r="J5" s="370"/>
      <c r="K5" s="370"/>
      <c r="L5" s="370"/>
    </row>
    <row r="6" spans="1:12" ht="18.75" x14ac:dyDescent="0.3">
      <c r="A6" s="287"/>
      <c r="B6" s="287"/>
      <c r="C6" s="288"/>
      <c r="D6" s="288"/>
      <c r="E6" s="287"/>
      <c r="F6" s="287"/>
      <c r="G6" s="287"/>
      <c r="H6" s="287"/>
      <c r="I6" s="287"/>
      <c r="J6" s="287"/>
      <c r="K6" s="282"/>
      <c r="L6" s="287"/>
    </row>
    <row r="7" spans="1:12" ht="18.75" x14ac:dyDescent="0.25">
      <c r="A7" s="361" t="s">
        <v>7</v>
      </c>
      <c r="B7" s="361"/>
      <c r="C7" s="361"/>
      <c r="D7" s="361"/>
      <c r="E7" s="361"/>
      <c r="F7" s="361"/>
      <c r="G7" s="361"/>
      <c r="H7" s="361"/>
      <c r="I7" s="361"/>
      <c r="J7" s="361"/>
      <c r="K7" s="361"/>
      <c r="L7" s="361"/>
    </row>
    <row r="8" spans="1:12" ht="18.75" x14ac:dyDescent="0.25">
      <c r="A8" s="361"/>
      <c r="B8" s="361"/>
      <c r="C8" s="361"/>
      <c r="D8" s="361"/>
      <c r="E8" s="361"/>
      <c r="F8" s="361"/>
      <c r="G8" s="361"/>
      <c r="H8" s="361"/>
      <c r="I8" s="361"/>
      <c r="J8" s="361"/>
      <c r="K8" s="361"/>
      <c r="L8" s="361"/>
    </row>
    <row r="9" spans="1:12" ht="15.75" x14ac:dyDescent="0.25">
      <c r="A9" s="370" t="str">
        <f>'5. анализ эконом эфф'!A9</f>
        <v>Акционерное общество "Янтарьэнерго" ДЗО  ПАО "Россети"</v>
      </c>
      <c r="B9" s="370"/>
      <c r="C9" s="370"/>
      <c r="D9" s="370"/>
      <c r="E9" s="370"/>
      <c r="F9" s="370"/>
      <c r="G9" s="370"/>
      <c r="H9" s="370"/>
      <c r="I9" s="370"/>
      <c r="J9" s="370"/>
      <c r="K9" s="370"/>
      <c r="L9" s="370"/>
    </row>
    <row r="10" spans="1:12" ht="15.75" x14ac:dyDescent="0.25">
      <c r="A10" s="362" t="s">
        <v>6</v>
      </c>
      <c r="B10" s="362"/>
      <c r="C10" s="362"/>
      <c r="D10" s="362"/>
      <c r="E10" s="362"/>
      <c r="F10" s="362"/>
      <c r="G10" s="362"/>
      <c r="H10" s="362"/>
      <c r="I10" s="362"/>
      <c r="J10" s="362"/>
      <c r="K10" s="362"/>
      <c r="L10" s="362"/>
    </row>
    <row r="11" spans="1:12" ht="18.75" x14ac:dyDescent="0.25">
      <c r="A11" s="361"/>
      <c r="B11" s="361"/>
      <c r="C11" s="361"/>
      <c r="D11" s="361"/>
      <c r="E11" s="361"/>
      <c r="F11" s="361"/>
      <c r="G11" s="361"/>
      <c r="H11" s="361"/>
      <c r="I11" s="361"/>
      <c r="J11" s="361"/>
      <c r="K11" s="361"/>
      <c r="L11" s="361"/>
    </row>
    <row r="12" spans="1:12" ht="15.75" x14ac:dyDescent="0.25">
      <c r="A12" s="368" t="str">
        <f>'5. анализ эконом эфф'!A12</f>
        <v>Н_17-1426</v>
      </c>
      <c r="B12" s="368"/>
      <c r="C12" s="368"/>
      <c r="D12" s="368"/>
      <c r="E12" s="368"/>
      <c r="F12" s="368"/>
      <c r="G12" s="368"/>
      <c r="H12" s="368"/>
      <c r="I12" s="368"/>
      <c r="J12" s="368"/>
      <c r="K12" s="368"/>
      <c r="L12" s="368"/>
    </row>
    <row r="13" spans="1:12" ht="15.75" x14ac:dyDescent="0.25">
      <c r="A13" s="362" t="s">
        <v>5</v>
      </c>
      <c r="B13" s="362"/>
      <c r="C13" s="362"/>
      <c r="D13" s="362"/>
      <c r="E13" s="362"/>
      <c r="F13" s="362"/>
      <c r="G13" s="362"/>
      <c r="H13" s="362"/>
      <c r="I13" s="362"/>
      <c r="J13" s="362"/>
      <c r="K13" s="362"/>
      <c r="L13" s="362"/>
    </row>
    <row r="14" spans="1:12" ht="18.75" x14ac:dyDescent="0.25">
      <c r="A14" s="369"/>
      <c r="B14" s="369"/>
      <c r="C14" s="369"/>
      <c r="D14" s="369"/>
      <c r="E14" s="369"/>
      <c r="F14" s="369"/>
      <c r="G14" s="369"/>
      <c r="H14" s="369"/>
      <c r="I14" s="369"/>
      <c r="J14" s="369"/>
      <c r="K14" s="369"/>
      <c r="L14" s="369"/>
    </row>
    <row r="15" spans="1:12" ht="81.75" customHeight="1" x14ac:dyDescent="0.25">
      <c r="A15" s="365" t="str">
        <f>'5. анализ эконом эфф'!A15</f>
        <v>Реконструкция ВЛ 110 кВ О-19 Полесск - О-3 Знаменск с отпайкой на ПС О-33 Красноборская (Л-122/155) протяженностью 35,64 км с установкой выключателя на ПС 110 кВ О-3 Знаменск</v>
      </c>
      <c r="B15" s="365"/>
      <c r="C15" s="365"/>
      <c r="D15" s="365"/>
      <c r="E15" s="365"/>
      <c r="F15" s="365"/>
      <c r="G15" s="365"/>
      <c r="H15" s="365"/>
      <c r="I15" s="365"/>
      <c r="J15" s="365"/>
      <c r="K15" s="365"/>
      <c r="L15" s="365"/>
    </row>
    <row r="16" spans="1:12" ht="15.75" x14ac:dyDescent="0.25">
      <c r="A16" s="356" t="s">
        <v>4</v>
      </c>
      <c r="B16" s="356"/>
      <c r="C16" s="356"/>
      <c r="D16" s="356"/>
      <c r="E16" s="356"/>
      <c r="F16" s="356"/>
      <c r="G16" s="356"/>
      <c r="H16" s="356"/>
      <c r="I16" s="356"/>
      <c r="J16" s="356"/>
      <c r="K16" s="356"/>
      <c r="L16" s="356"/>
    </row>
    <row r="17" spans="1:12" ht="15.75" x14ac:dyDescent="0.25">
      <c r="A17" s="45"/>
      <c r="B17" s="45"/>
      <c r="C17" s="142"/>
      <c r="D17" s="142"/>
      <c r="E17" s="45"/>
      <c r="F17" s="45"/>
      <c r="G17" s="45"/>
      <c r="H17" s="45"/>
      <c r="I17" s="45"/>
      <c r="J17" s="45"/>
      <c r="K17" s="45"/>
      <c r="L17" s="119"/>
    </row>
    <row r="18" spans="1:12" ht="15.75" x14ac:dyDescent="0.25">
      <c r="A18" s="45"/>
      <c r="B18" s="45"/>
      <c r="C18" s="142"/>
      <c r="D18" s="142"/>
      <c r="E18" s="45"/>
      <c r="F18" s="45"/>
      <c r="G18" s="45"/>
      <c r="H18" s="45"/>
      <c r="I18" s="45"/>
      <c r="J18" s="45"/>
      <c r="K18" s="68"/>
      <c r="L18" s="45"/>
    </row>
    <row r="19" spans="1:12" ht="15.75" customHeight="1" x14ac:dyDescent="0.25">
      <c r="A19" s="418" t="s">
        <v>367</v>
      </c>
      <c r="B19" s="418"/>
      <c r="C19" s="418"/>
      <c r="D19" s="418"/>
      <c r="E19" s="418"/>
      <c r="F19" s="418"/>
      <c r="G19" s="418"/>
      <c r="H19" s="418"/>
      <c r="I19" s="418"/>
      <c r="J19" s="418"/>
      <c r="K19" s="418"/>
      <c r="L19" s="418"/>
    </row>
    <row r="20" spans="1:12" ht="15.75" x14ac:dyDescent="0.25">
      <c r="A20" s="141"/>
      <c r="F20" s="142"/>
    </row>
    <row r="21" spans="1:12" s="144" customFormat="1" ht="15.75" x14ac:dyDescent="0.25">
      <c r="A21" s="143"/>
      <c r="C21" s="165"/>
      <c r="D21" s="165"/>
      <c r="K21" s="145"/>
    </row>
    <row r="22" spans="1:12" s="144" customFormat="1" ht="16.5" hidden="1" thickBot="1" x14ac:dyDescent="0.3">
      <c r="A22" s="143"/>
      <c r="B22" s="421" t="s">
        <v>425</v>
      </c>
      <c r="C22" s="422"/>
      <c r="D22" s="422"/>
      <c r="E22" s="422"/>
      <c r="F22" s="422"/>
      <c r="G22" s="422"/>
      <c r="H22" s="422"/>
      <c r="I22" s="422"/>
      <c r="K22" s="145"/>
    </row>
    <row r="23" spans="1:12" ht="15" customHeight="1" x14ac:dyDescent="0.25">
      <c r="A23" s="419" t="s">
        <v>193</v>
      </c>
      <c r="B23" s="419" t="s">
        <v>479</v>
      </c>
      <c r="C23" s="423" t="s">
        <v>480</v>
      </c>
      <c r="D23" s="423"/>
      <c r="E23" s="423"/>
      <c r="F23" s="423"/>
      <c r="G23" s="423"/>
      <c r="H23" s="423"/>
      <c r="I23" s="424" t="s">
        <v>192</v>
      </c>
      <c r="J23" s="425" t="s">
        <v>481</v>
      </c>
      <c r="K23" s="419" t="s">
        <v>191</v>
      </c>
      <c r="L23" s="420" t="s">
        <v>482</v>
      </c>
    </row>
    <row r="24" spans="1:12" ht="58.5" customHeight="1" x14ac:dyDescent="0.25">
      <c r="A24" s="419"/>
      <c r="B24" s="419"/>
      <c r="C24" s="419" t="s">
        <v>582</v>
      </c>
      <c r="D24" s="419"/>
      <c r="E24" s="419" t="s">
        <v>9</v>
      </c>
      <c r="F24" s="419"/>
      <c r="G24" s="419" t="s">
        <v>583</v>
      </c>
      <c r="H24" s="419"/>
      <c r="I24" s="424"/>
      <c r="J24" s="426"/>
      <c r="K24" s="419"/>
      <c r="L24" s="420"/>
    </row>
    <row r="25" spans="1:12" ht="31.5" x14ac:dyDescent="0.25">
      <c r="A25" s="419"/>
      <c r="B25" s="419"/>
      <c r="C25" s="182" t="s">
        <v>190</v>
      </c>
      <c r="D25" s="182" t="s">
        <v>189</v>
      </c>
      <c r="E25" s="182" t="s">
        <v>190</v>
      </c>
      <c r="F25" s="182" t="s">
        <v>189</v>
      </c>
      <c r="G25" s="182" t="s">
        <v>190</v>
      </c>
      <c r="H25" s="182" t="s">
        <v>189</v>
      </c>
      <c r="I25" s="424"/>
      <c r="J25" s="427"/>
      <c r="K25" s="419"/>
      <c r="L25" s="420"/>
    </row>
    <row r="26" spans="1:12" ht="15.75" x14ac:dyDescent="0.25">
      <c r="A26" s="183">
        <v>1</v>
      </c>
      <c r="B26" s="183">
        <v>2</v>
      </c>
      <c r="C26" s="182">
        <v>3</v>
      </c>
      <c r="D26" s="182">
        <v>4</v>
      </c>
      <c r="E26" s="182">
        <v>5</v>
      </c>
      <c r="F26" s="182">
        <v>6</v>
      </c>
      <c r="G26" s="182">
        <v>7</v>
      </c>
      <c r="H26" s="182">
        <v>8</v>
      </c>
      <c r="I26" s="182">
        <v>9</v>
      </c>
      <c r="J26" s="182">
        <v>10</v>
      </c>
      <c r="K26" s="182">
        <v>11</v>
      </c>
      <c r="L26" s="182">
        <v>12</v>
      </c>
    </row>
    <row r="27" spans="1:12" ht="31.5" x14ac:dyDescent="0.25">
      <c r="A27" s="322">
        <v>1</v>
      </c>
      <c r="B27" s="323" t="s">
        <v>188</v>
      </c>
      <c r="C27" s="324"/>
      <c r="D27" s="324"/>
      <c r="E27" s="350"/>
      <c r="F27" s="350"/>
      <c r="G27" s="350"/>
      <c r="H27" s="350"/>
      <c r="I27" s="350"/>
      <c r="J27" s="184"/>
      <c r="K27" s="185"/>
      <c r="L27" s="186"/>
    </row>
    <row r="28" spans="1:12" ht="15.75" x14ac:dyDescent="0.25">
      <c r="A28" s="322" t="s">
        <v>483</v>
      </c>
      <c r="B28" s="325" t="s">
        <v>484</v>
      </c>
      <c r="C28" s="328" t="s">
        <v>485</v>
      </c>
      <c r="D28" s="328" t="s">
        <v>485</v>
      </c>
      <c r="E28" s="351" t="s">
        <v>485</v>
      </c>
      <c r="F28" s="351" t="s">
        <v>485</v>
      </c>
      <c r="G28" s="351" t="s">
        <v>485</v>
      </c>
      <c r="H28" s="351" t="s">
        <v>485</v>
      </c>
      <c r="I28" s="352"/>
      <c r="J28" s="184"/>
      <c r="K28" s="185"/>
      <c r="L28" s="185"/>
    </row>
    <row r="29" spans="1:12" ht="31.5" x14ac:dyDescent="0.25">
      <c r="A29" s="322" t="s">
        <v>486</v>
      </c>
      <c r="B29" s="325" t="s">
        <v>487</v>
      </c>
      <c r="C29" s="328" t="s">
        <v>485</v>
      </c>
      <c r="D29" s="328" t="s">
        <v>485</v>
      </c>
      <c r="E29" s="351" t="s">
        <v>485</v>
      </c>
      <c r="F29" s="351" t="s">
        <v>485</v>
      </c>
      <c r="G29" s="351" t="s">
        <v>485</v>
      </c>
      <c r="H29" s="351" t="s">
        <v>485</v>
      </c>
      <c r="I29" s="352"/>
      <c r="J29" s="184"/>
      <c r="K29" s="185"/>
      <c r="L29" s="185"/>
    </row>
    <row r="30" spans="1:12" ht="15" customHeight="1" x14ac:dyDescent="0.25">
      <c r="A30" s="322" t="s">
        <v>489</v>
      </c>
      <c r="B30" s="325" t="s">
        <v>488</v>
      </c>
      <c r="C30" s="328">
        <v>43160</v>
      </c>
      <c r="D30" s="328">
        <v>43160</v>
      </c>
      <c r="E30" s="351">
        <v>43188</v>
      </c>
      <c r="F30" s="351">
        <v>43188</v>
      </c>
      <c r="G30" s="351">
        <v>43283</v>
      </c>
      <c r="H30" s="351">
        <v>43283</v>
      </c>
      <c r="I30" s="352">
        <v>100</v>
      </c>
      <c r="J30" s="184"/>
      <c r="K30" s="185"/>
      <c r="L30" s="185"/>
    </row>
    <row r="31" spans="1:12" ht="25.5" customHeight="1" x14ac:dyDescent="0.25">
      <c r="A31" s="322" t="s">
        <v>491</v>
      </c>
      <c r="B31" s="325" t="s">
        <v>490</v>
      </c>
      <c r="C31" s="328">
        <v>43250</v>
      </c>
      <c r="D31" s="328">
        <v>43250</v>
      </c>
      <c r="E31" s="351"/>
      <c r="F31" s="351"/>
      <c r="G31" s="351">
        <v>43342</v>
      </c>
      <c r="H31" s="351">
        <v>43342</v>
      </c>
      <c r="I31" s="352"/>
      <c r="J31" s="184"/>
      <c r="K31" s="185"/>
      <c r="L31" s="185"/>
    </row>
    <row r="32" spans="1:12" ht="31.5" x14ac:dyDescent="0.25">
      <c r="A32" s="322" t="s">
        <v>493</v>
      </c>
      <c r="B32" s="325" t="s">
        <v>492</v>
      </c>
      <c r="C32" s="328">
        <v>43374</v>
      </c>
      <c r="D32" s="328">
        <v>43374</v>
      </c>
      <c r="E32" s="351"/>
      <c r="F32" s="351"/>
      <c r="G32" s="351">
        <v>43374</v>
      </c>
      <c r="H32" s="351">
        <v>43374</v>
      </c>
      <c r="I32" s="352"/>
      <c r="J32" s="184"/>
      <c r="K32" s="185"/>
      <c r="L32" s="185"/>
    </row>
    <row r="33" spans="1:12" ht="31.5" x14ac:dyDescent="0.25">
      <c r="A33" s="322" t="s">
        <v>494</v>
      </c>
      <c r="B33" s="325" t="s">
        <v>331</v>
      </c>
      <c r="C33" s="328">
        <v>43024</v>
      </c>
      <c r="D33" s="328">
        <v>43024</v>
      </c>
      <c r="E33" s="351">
        <v>43024</v>
      </c>
      <c r="F33" s="351">
        <v>43024</v>
      </c>
      <c r="G33" s="351">
        <v>43024</v>
      </c>
      <c r="H33" s="351">
        <v>43024</v>
      </c>
      <c r="I33" s="352">
        <v>100</v>
      </c>
      <c r="J33" s="184"/>
      <c r="K33" s="185"/>
      <c r="L33" s="185"/>
    </row>
    <row r="34" spans="1:12" ht="31.5" x14ac:dyDescent="0.25">
      <c r="A34" s="322" t="s">
        <v>496</v>
      </c>
      <c r="B34" s="325" t="s">
        <v>495</v>
      </c>
      <c r="C34" s="328">
        <v>43280</v>
      </c>
      <c r="D34" s="328">
        <v>43280</v>
      </c>
      <c r="E34" s="351"/>
      <c r="F34" s="351"/>
      <c r="G34" s="351">
        <v>43280</v>
      </c>
      <c r="H34" s="351">
        <v>43280</v>
      </c>
      <c r="I34" s="352"/>
      <c r="J34" s="184"/>
      <c r="K34" s="185"/>
      <c r="L34" s="185"/>
    </row>
    <row r="35" spans="1:12" ht="51.75" customHeight="1" x14ac:dyDescent="0.25">
      <c r="A35" s="322" t="s">
        <v>498</v>
      </c>
      <c r="B35" s="325" t="s">
        <v>497</v>
      </c>
      <c r="C35" s="328">
        <v>43374</v>
      </c>
      <c r="D35" s="328">
        <v>43374</v>
      </c>
      <c r="E35" s="351"/>
      <c r="F35" s="351"/>
      <c r="G35" s="351">
        <v>43374</v>
      </c>
      <c r="H35" s="351">
        <v>43374</v>
      </c>
      <c r="I35" s="352"/>
      <c r="J35" s="184"/>
      <c r="K35" s="185"/>
      <c r="L35" s="185"/>
    </row>
    <row r="36" spans="1:12" ht="73.5" customHeight="1" x14ac:dyDescent="0.25">
      <c r="A36" s="322" t="s">
        <v>500</v>
      </c>
      <c r="B36" s="325" t="s">
        <v>499</v>
      </c>
      <c r="C36" s="328" t="s">
        <v>485</v>
      </c>
      <c r="D36" s="328" t="s">
        <v>485</v>
      </c>
      <c r="E36" s="351" t="s">
        <v>485</v>
      </c>
      <c r="F36" s="351" t="s">
        <v>485</v>
      </c>
      <c r="G36" s="351" t="s">
        <v>485</v>
      </c>
      <c r="H36" s="351" t="s">
        <v>485</v>
      </c>
      <c r="I36" s="352"/>
      <c r="J36" s="187"/>
      <c r="K36" s="187"/>
      <c r="L36" s="185"/>
    </row>
    <row r="37" spans="1:12" ht="48" customHeight="1" x14ac:dyDescent="0.25">
      <c r="A37" s="322" t="s">
        <v>501</v>
      </c>
      <c r="B37" s="325" t="s">
        <v>187</v>
      </c>
      <c r="C37" s="328">
        <v>43395</v>
      </c>
      <c r="D37" s="328">
        <v>43395</v>
      </c>
      <c r="E37" s="351"/>
      <c r="F37" s="351"/>
      <c r="G37" s="351">
        <v>43395</v>
      </c>
      <c r="H37" s="351">
        <v>43395</v>
      </c>
      <c r="I37" s="352"/>
      <c r="J37" s="187"/>
      <c r="K37" s="187"/>
      <c r="L37" s="185"/>
    </row>
    <row r="38" spans="1:12" ht="31.5" x14ac:dyDescent="0.25">
      <c r="A38" s="322" t="s">
        <v>503</v>
      </c>
      <c r="B38" s="325" t="s">
        <v>502</v>
      </c>
      <c r="C38" s="328">
        <v>43403</v>
      </c>
      <c r="D38" s="328">
        <v>43403</v>
      </c>
      <c r="E38" s="351"/>
      <c r="F38" s="351"/>
      <c r="G38" s="351">
        <v>43403</v>
      </c>
      <c r="H38" s="351">
        <v>43403</v>
      </c>
      <c r="I38" s="352"/>
      <c r="J38" s="188"/>
      <c r="K38" s="185"/>
      <c r="L38" s="185"/>
    </row>
    <row r="39" spans="1:12" ht="46.5" customHeight="1" x14ac:dyDescent="0.25">
      <c r="A39" s="322" t="s">
        <v>504</v>
      </c>
      <c r="B39" s="325" t="s">
        <v>186</v>
      </c>
      <c r="C39" s="328">
        <v>43301</v>
      </c>
      <c r="D39" s="328">
        <v>43403</v>
      </c>
      <c r="E39" s="351"/>
      <c r="F39" s="351"/>
      <c r="G39" s="351">
        <v>43301</v>
      </c>
      <c r="H39" s="351">
        <v>43403</v>
      </c>
      <c r="I39" s="352"/>
      <c r="J39" s="188"/>
      <c r="K39" s="185"/>
      <c r="L39" s="185"/>
    </row>
    <row r="40" spans="1:12" ht="15.75" x14ac:dyDescent="0.25">
      <c r="A40" s="326" t="s">
        <v>505</v>
      </c>
      <c r="B40" s="323" t="s">
        <v>185</v>
      </c>
      <c r="C40" s="328"/>
      <c r="D40" s="328"/>
      <c r="E40" s="351"/>
      <c r="F40" s="351"/>
      <c r="G40" s="351"/>
      <c r="H40" s="351"/>
      <c r="I40" s="352"/>
      <c r="J40" s="185"/>
      <c r="K40" s="185"/>
      <c r="L40" s="185"/>
    </row>
    <row r="41" spans="1:12" ht="75" customHeight="1" x14ac:dyDescent="0.25">
      <c r="A41" s="322" t="s">
        <v>507</v>
      </c>
      <c r="B41" s="325" t="s">
        <v>506</v>
      </c>
      <c r="C41" s="328">
        <v>43460</v>
      </c>
      <c r="D41" s="328">
        <v>43460</v>
      </c>
      <c r="E41" s="351"/>
      <c r="F41" s="351"/>
      <c r="G41" s="351">
        <v>43460</v>
      </c>
      <c r="H41" s="351">
        <v>43460</v>
      </c>
      <c r="I41" s="352"/>
      <c r="J41" s="185"/>
      <c r="K41" s="185"/>
      <c r="L41" s="185"/>
    </row>
    <row r="42" spans="1:12" ht="32.25" customHeight="1" x14ac:dyDescent="0.25">
      <c r="A42" s="322" t="s">
        <v>509</v>
      </c>
      <c r="B42" s="325" t="s">
        <v>508</v>
      </c>
      <c r="C42" s="328">
        <v>43486</v>
      </c>
      <c r="D42" s="328">
        <v>43486</v>
      </c>
      <c r="E42" s="351"/>
      <c r="F42" s="351"/>
      <c r="G42" s="351">
        <v>43486</v>
      </c>
      <c r="H42" s="351">
        <v>43486</v>
      </c>
      <c r="I42" s="352"/>
      <c r="J42" s="185"/>
      <c r="K42" s="185"/>
      <c r="L42" s="185"/>
    </row>
    <row r="43" spans="1:12" ht="47.25" x14ac:dyDescent="0.25">
      <c r="A43" s="322" t="s">
        <v>511</v>
      </c>
      <c r="B43" s="323" t="s">
        <v>510</v>
      </c>
      <c r="C43" s="328"/>
      <c r="D43" s="328"/>
      <c r="E43" s="351"/>
      <c r="F43" s="351"/>
      <c r="G43" s="351"/>
      <c r="H43" s="351"/>
      <c r="I43" s="352"/>
      <c r="J43" s="185"/>
      <c r="K43" s="185"/>
      <c r="L43" s="185"/>
    </row>
    <row r="44" spans="1:12" ht="40.5" customHeight="1" x14ac:dyDescent="0.25">
      <c r="A44" s="322" t="s">
        <v>513</v>
      </c>
      <c r="B44" s="325" t="s">
        <v>512</v>
      </c>
      <c r="C44" s="328">
        <v>43475</v>
      </c>
      <c r="D44" s="328">
        <v>43495</v>
      </c>
      <c r="E44" s="351"/>
      <c r="F44" s="351"/>
      <c r="G44" s="351">
        <v>43495</v>
      </c>
      <c r="H44" s="351">
        <v>43495</v>
      </c>
      <c r="I44" s="352"/>
      <c r="J44" s="185"/>
      <c r="K44" s="185"/>
      <c r="L44" s="185"/>
    </row>
    <row r="45" spans="1:12" ht="30" customHeight="1" x14ac:dyDescent="0.25">
      <c r="A45" s="322" t="s">
        <v>514</v>
      </c>
      <c r="B45" s="325" t="s">
        <v>184</v>
      </c>
      <c r="C45" s="328">
        <v>43516</v>
      </c>
      <c r="D45" s="328">
        <v>43636</v>
      </c>
      <c r="E45" s="351"/>
      <c r="F45" s="351"/>
      <c r="G45" s="351">
        <v>43516</v>
      </c>
      <c r="H45" s="351">
        <v>43636</v>
      </c>
      <c r="I45" s="352"/>
      <c r="J45" s="185"/>
      <c r="K45" s="185"/>
      <c r="L45" s="185"/>
    </row>
    <row r="46" spans="1:12" ht="52.5" customHeight="1" x14ac:dyDescent="0.25">
      <c r="A46" s="322" t="s">
        <v>516</v>
      </c>
      <c r="B46" s="325" t="s">
        <v>515</v>
      </c>
      <c r="C46" s="328">
        <v>43544</v>
      </c>
      <c r="D46" s="328">
        <v>43656</v>
      </c>
      <c r="E46" s="351"/>
      <c r="F46" s="351"/>
      <c r="G46" s="351">
        <v>43544</v>
      </c>
      <c r="H46" s="351">
        <v>43656</v>
      </c>
      <c r="I46" s="352"/>
      <c r="J46" s="185"/>
      <c r="K46" s="185"/>
      <c r="L46" s="185"/>
    </row>
    <row r="47" spans="1:12" ht="96" customHeight="1" x14ac:dyDescent="0.25">
      <c r="A47" s="322" t="s">
        <v>518</v>
      </c>
      <c r="B47" s="325" t="s">
        <v>517</v>
      </c>
      <c r="C47" s="328">
        <v>43689</v>
      </c>
      <c r="D47" s="328">
        <v>43689</v>
      </c>
      <c r="E47" s="351"/>
      <c r="F47" s="351"/>
      <c r="G47" s="351">
        <v>43689</v>
      </c>
      <c r="H47" s="351">
        <v>43689</v>
      </c>
      <c r="I47" s="352"/>
      <c r="J47" s="185"/>
      <c r="K47" s="185"/>
      <c r="L47" s="185"/>
    </row>
    <row r="48" spans="1:12" ht="80.25" customHeight="1" x14ac:dyDescent="0.25">
      <c r="A48" s="322" t="s">
        <v>520</v>
      </c>
      <c r="B48" s="325" t="s">
        <v>519</v>
      </c>
      <c r="C48" s="328">
        <v>43689</v>
      </c>
      <c r="D48" s="328">
        <v>43689</v>
      </c>
      <c r="E48" s="351"/>
      <c r="F48" s="351"/>
      <c r="G48" s="351">
        <v>43689</v>
      </c>
      <c r="H48" s="351">
        <v>43689</v>
      </c>
      <c r="I48" s="352"/>
      <c r="J48" s="185"/>
      <c r="K48" s="185"/>
      <c r="L48" s="185"/>
    </row>
    <row r="49" spans="1:12" ht="15.75" x14ac:dyDescent="0.25">
      <c r="A49" s="322" t="s">
        <v>562</v>
      </c>
      <c r="B49" s="325" t="s">
        <v>521</v>
      </c>
      <c r="C49" s="328">
        <v>43690</v>
      </c>
      <c r="D49" s="328">
        <v>43739</v>
      </c>
      <c r="E49" s="351"/>
      <c r="F49" s="351"/>
      <c r="G49" s="351">
        <v>43690</v>
      </c>
      <c r="H49" s="351">
        <v>43739</v>
      </c>
      <c r="I49" s="352"/>
      <c r="J49" s="185"/>
      <c r="K49" s="185"/>
      <c r="L49" s="185"/>
    </row>
    <row r="50" spans="1:12" ht="31.5" x14ac:dyDescent="0.25">
      <c r="A50" s="322" t="s">
        <v>522</v>
      </c>
      <c r="B50" s="323" t="s">
        <v>183</v>
      </c>
      <c r="C50" s="328"/>
      <c r="D50" s="328"/>
      <c r="E50" s="351"/>
      <c r="F50" s="351"/>
      <c r="G50" s="351"/>
      <c r="H50" s="351"/>
      <c r="I50" s="352"/>
      <c r="J50" s="185"/>
      <c r="K50" s="185"/>
      <c r="L50" s="185"/>
    </row>
    <row r="51" spans="1:12" ht="31.5" x14ac:dyDescent="0.25">
      <c r="A51" s="322" t="s">
        <v>563</v>
      </c>
      <c r="B51" s="325" t="s">
        <v>182</v>
      </c>
      <c r="C51" s="328">
        <v>43740</v>
      </c>
      <c r="D51" s="328">
        <v>43752</v>
      </c>
      <c r="E51" s="351"/>
      <c r="F51" s="351"/>
      <c r="G51" s="351">
        <v>43740</v>
      </c>
      <c r="H51" s="351">
        <v>43752</v>
      </c>
      <c r="I51" s="352"/>
      <c r="J51" s="185"/>
      <c r="K51" s="185"/>
      <c r="L51" s="185"/>
    </row>
    <row r="52" spans="1:12" ht="78.75" x14ac:dyDescent="0.25">
      <c r="A52" s="326" t="s">
        <v>524</v>
      </c>
      <c r="B52" s="325" t="s">
        <v>523</v>
      </c>
      <c r="C52" s="328">
        <v>43767</v>
      </c>
      <c r="D52" s="328">
        <v>43767</v>
      </c>
      <c r="E52" s="351"/>
      <c r="F52" s="351"/>
      <c r="G52" s="351">
        <v>43809</v>
      </c>
      <c r="H52" s="351">
        <v>43809</v>
      </c>
      <c r="I52" s="352"/>
      <c r="J52" s="185"/>
      <c r="K52" s="185"/>
      <c r="L52" s="185"/>
    </row>
    <row r="53" spans="1:12" ht="63" x14ac:dyDescent="0.25">
      <c r="A53" s="322" t="s">
        <v>526</v>
      </c>
      <c r="B53" s="325" t="s">
        <v>525</v>
      </c>
      <c r="C53" s="328">
        <v>43798</v>
      </c>
      <c r="D53" s="328">
        <v>43798</v>
      </c>
      <c r="E53" s="351"/>
      <c r="F53" s="351"/>
      <c r="G53" s="351">
        <v>43798</v>
      </c>
      <c r="H53" s="351">
        <v>43798</v>
      </c>
      <c r="I53" s="352"/>
      <c r="J53" s="185"/>
      <c r="K53" s="185"/>
      <c r="L53" s="185"/>
    </row>
    <row r="54" spans="1:12" ht="63" x14ac:dyDescent="0.25">
      <c r="A54" s="322" t="s">
        <v>528</v>
      </c>
      <c r="B54" s="325" t="s">
        <v>527</v>
      </c>
      <c r="C54" s="328">
        <v>43804</v>
      </c>
      <c r="D54" s="328">
        <v>43804</v>
      </c>
      <c r="E54" s="351" t="s">
        <v>485</v>
      </c>
      <c r="F54" s="351" t="s">
        <v>485</v>
      </c>
      <c r="G54" s="351" t="s">
        <v>485</v>
      </c>
      <c r="H54" s="351" t="s">
        <v>485</v>
      </c>
      <c r="I54" s="352"/>
      <c r="J54" s="185"/>
      <c r="K54" s="185"/>
      <c r="L54" s="185"/>
    </row>
    <row r="55" spans="1:12" ht="31.5" x14ac:dyDescent="0.25">
      <c r="A55" s="322" t="s">
        <v>530</v>
      </c>
      <c r="B55" s="327" t="s">
        <v>529</v>
      </c>
      <c r="C55" s="328">
        <v>43809</v>
      </c>
      <c r="D55" s="328">
        <v>43809</v>
      </c>
      <c r="E55" s="351"/>
      <c r="F55" s="351"/>
      <c r="G55" s="351">
        <v>43819</v>
      </c>
      <c r="H55" s="351">
        <v>43819</v>
      </c>
      <c r="I55" s="352"/>
      <c r="J55" s="185"/>
      <c r="K55" s="185"/>
      <c r="L55" s="185"/>
    </row>
    <row r="56" spans="1:12" ht="31.5" x14ac:dyDescent="0.25">
      <c r="A56" s="322" t="s">
        <v>564</v>
      </c>
      <c r="B56" s="325" t="s">
        <v>531</v>
      </c>
      <c r="C56" s="328">
        <v>43829</v>
      </c>
      <c r="D56" s="328">
        <v>43829</v>
      </c>
      <c r="E56" s="351"/>
      <c r="F56" s="351"/>
      <c r="G56" s="351">
        <v>43819</v>
      </c>
      <c r="H56" s="351">
        <v>43819</v>
      </c>
      <c r="I56" s="352"/>
      <c r="J56" s="185"/>
      <c r="K56" s="185"/>
      <c r="L56" s="185"/>
    </row>
  </sheetData>
  <mergeCells count="23">
    <mergeCell ref="A12:L12"/>
    <mergeCell ref="B22:I22"/>
    <mergeCell ref="A23:A25"/>
    <mergeCell ref="B23:B25"/>
    <mergeCell ref="A14:L14"/>
    <mergeCell ref="C23:H23"/>
    <mergeCell ref="I23:I25"/>
    <mergeCell ref="J23:J25"/>
    <mergeCell ref="A13:L13"/>
    <mergeCell ref="A8:L8"/>
    <mergeCell ref="A11:L11"/>
    <mergeCell ref="A5:L5"/>
    <mergeCell ref="A7:L7"/>
    <mergeCell ref="A9:L9"/>
    <mergeCell ref="A10:L10"/>
    <mergeCell ref="A15:L15"/>
    <mergeCell ref="A16:L16"/>
    <mergeCell ref="A19:L19"/>
    <mergeCell ref="K23:K25"/>
    <mergeCell ref="L23:L25"/>
    <mergeCell ref="C24:D24"/>
    <mergeCell ref="E24:F24"/>
    <mergeCell ref="G24:H24"/>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2018-05-08T09:49:49Z</dcterms:modified>
</cp:coreProperties>
</file>