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72"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24" r:id="rId9"/>
    <sheet name="6.2. Паспорт фин осв ввод факт" sheetId="15" r:id="rId10"/>
    <sheet name="6.2. Паспорт фин осв ввод" sheetId="28" state="hidden"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график'!$A$1:$K$56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закупке'!$A$1:$AV$32</definedName>
    <definedName name="_xlnm.Print_Area" localSheetId="12">'8. Общие сведения'!$A$1:$B$150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L30" i="15" l="1"/>
  <c r="N34" i="15"/>
  <c r="N33" i="15"/>
  <c r="N32" i="15"/>
  <c r="AG64" i="28"/>
  <c r="AG63" i="28"/>
  <c r="AG62" i="28"/>
  <c r="AG61" i="28"/>
  <c r="AG60" i="28"/>
  <c r="AG59" i="28"/>
  <c r="AG58" i="28"/>
  <c r="AG57" i="28"/>
  <c r="AG56" i="28"/>
  <c r="AG55" i="28"/>
  <c r="AG54" i="28"/>
  <c r="AG53" i="28"/>
  <c r="AG52" i="28"/>
  <c r="AG51" i="28"/>
  <c r="AG50" i="28"/>
  <c r="AG49" i="28"/>
  <c r="AG48" i="28"/>
  <c r="AG47" i="28"/>
  <c r="AG46" i="28"/>
  <c r="AG45" i="28"/>
  <c r="AG44" i="28"/>
  <c r="AG43" i="28"/>
  <c r="AG42" i="28"/>
  <c r="AG41" i="28"/>
  <c r="AG40" i="28"/>
  <c r="AG39" i="28"/>
  <c r="AG38" i="28"/>
  <c r="AG37" i="28"/>
  <c r="AG36" i="28"/>
  <c r="AG35" i="28"/>
  <c r="AG34" i="28"/>
  <c r="AG33" i="28"/>
  <c r="AG32" i="28"/>
  <c r="AG31" i="28"/>
  <c r="AG30" i="28"/>
  <c r="AG29" i="28"/>
  <c r="AG28" i="28"/>
  <c r="AG27" i="28"/>
  <c r="AG26" i="28"/>
  <c r="AG25" i="28"/>
  <c r="AG24" i="28"/>
  <c r="C51" i="7"/>
  <c r="C50" i="7"/>
  <c r="N64" i="28"/>
  <c r="N63" i="28"/>
  <c r="N62" i="28"/>
  <c r="N61" i="28"/>
  <c r="N60" i="28"/>
  <c r="N59" i="28"/>
  <c r="N58" i="28"/>
  <c r="N57" i="28"/>
  <c r="N56" i="28"/>
  <c r="N55" i="28"/>
  <c r="N54" i="28"/>
  <c r="N53" i="28"/>
  <c r="N52" i="28"/>
  <c r="N51" i="28"/>
  <c r="N50" i="28"/>
  <c r="N49" i="28"/>
  <c r="N48" i="28"/>
  <c r="N47" i="28"/>
  <c r="N46" i="28"/>
  <c r="N45" i="28"/>
  <c r="N44" i="28"/>
  <c r="N43" i="28"/>
  <c r="N42" i="28"/>
  <c r="N41" i="28"/>
  <c r="N40" i="28"/>
  <c r="N39" i="28"/>
  <c r="N38" i="28"/>
  <c r="N37" i="28"/>
  <c r="N36" i="28"/>
  <c r="N31" i="15"/>
  <c r="P64" i="28"/>
  <c r="L64" i="28"/>
  <c r="J64" i="28"/>
  <c r="K64" i="28"/>
  <c r="H64" i="28"/>
  <c r="G64" i="28"/>
  <c r="C64" i="28"/>
  <c r="D64" i="28"/>
  <c r="E64" i="28"/>
  <c r="F64" i="28"/>
  <c r="P63" i="28"/>
  <c r="L63" i="28"/>
  <c r="J63" i="28"/>
  <c r="H63" i="28"/>
  <c r="G63" i="28"/>
  <c r="C63" i="28"/>
  <c r="P62" i="28"/>
  <c r="AF62" i="28"/>
  <c r="L62" i="28"/>
  <c r="J62" i="28"/>
  <c r="H62" i="28"/>
  <c r="G62" i="28"/>
  <c r="C62" i="28"/>
  <c r="P61" i="28"/>
  <c r="L61" i="28"/>
  <c r="AF61" i="28"/>
  <c r="J61" i="28"/>
  <c r="H61" i="28"/>
  <c r="G61" i="28"/>
  <c r="C61" i="28"/>
  <c r="P60" i="28"/>
  <c r="L60" i="28"/>
  <c r="J60" i="28"/>
  <c r="K60" i="28"/>
  <c r="H60" i="28"/>
  <c r="G60" i="28"/>
  <c r="C60" i="28"/>
  <c r="D60" i="28"/>
  <c r="E60" i="28"/>
  <c r="F60" i="28"/>
  <c r="P59" i="28"/>
  <c r="L59" i="28"/>
  <c r="J59" i="28"/>
  <c r="H59" i="28"/>
  <c r="G59" i="28"/>
  <c r="C59" i="28"/>
  <c r="P58" i="28"/>
  <c r="AF58" i="28"/>
  <c r="L58" i="28"/>
  <c r="J58" i="28"/>
  <c r="H58" i="28"/>
  <c r="G58" i="28"/>
  <c r="C58" i="28"/>
  <c r="P57" i="28"/>
  <c r="L57" i="28"/>
  <c r="AF57" i="28"/>
  <c r="J57" i="28"/>
  <c r="H57" i="28"/>
  <c r="G57" i="28"/>
  <c r="C57" i="28"/>
  <c r="P56" i="28"/>
  <c r="L56" i="28"/>
  <c r="J56" i="28"/>
  <c r="K56" i="28"/>
  <c r="H56" i="28"/>
  <c r="G56" i="28"/>
  <c r="C56" i="28"/>
  <c r="D56" i="28"/>
  <c r="E56" i="28"/>
  <c r="F56" i="28"/>
  <c r="P55" i="28"/>
  <c r="L55" i="28"/>
  <c r="J55" i="28"/>
  <c r="H55" i="28"/>
  <c r="G55" i="28"/>
  <c r="C55" i="28"/>
  <c r="P54" i="28"/>
  <c r="AF54" i="28"/>
  <c r="L54" i="28"/>
  <c r="J54" i="28"/>
  <c r="H54" i="28"/>
  <c r="G54" i="28"/>
  <c r="C54" i="28"/>
  <c r="P53" i="28"/>
  <c r="L53" i="28"/>
  <c r="AF53" i="28"/>
  <c r="J53" i="28"/>
  <c r="H53" i="28"/>
  <c r="G53" i="28"/>
  <c r="C53" i="28"/>
  <c r="P52" i="28"/>
  <c r="L52" i="28"/>
  <c r="J52" i="28"/>
  <c r="H52" i="28"/>
  <c r="G52" i="28"/>
  <c r="C52" i="28"/>
  <c r="D52" i="28"/>
  <c r="E52" i="28"/>
  <c r="F52" i="28"/>
  <c r="P51" i="28"/>
  <c r="L51" i="28"/>
  <c r="J51" i="28"/>
  <c r="H51" i="28"/>
  <c r="G51" i="28"/>
  <c r="C51" i="28"/>
  <c r="P50" i="28"/>
  <c r="AF50" i="28"/>
  <c r="L50" i="28"/>
  <c r="J50" i="28"/>
  <c r="H50" i="28"/>
  <c r="G50" i="28"/>
  <c r="C50" i="28"/>
  <c r="P49" i="28"/>
  <c r="L49" i="28"/>
  <c r="J49" i="28"/>
  <c r="H49" i="28"/>
  <c r="G49" i="28"/>
  <c r="C49" i="28"/>
  <c r="P48" i="28"/>
  <c r="L48" i="28"/>
  <c r="J48" i="28"/>
  <c r="K48" i="28"/>
  <c r="H48" i="28"/>
  <c r="G48" i="28"/>
  <c r="C48" i="28"/>
  <c r="D48" i="28"/>
  <c r="E48" i="28"/>
  <c r="F48" i="28"/>
  <c r="P47" i="28"/>
  <c r="L47" i="28"/>
  <c r="J47" i="28"/>
  <c r="H47" i="28"/>
  <c r="G47" i="28"/>
  <c r="C47" i="28"/>
  <c r="P46" i="28"/>
  <c r="L46" i="28"/>
  <c r="J46" i="28"/>
  <c r="H46" i="28"/>
  <c r="G46" i="28"/>
  <c r="C46" i="28"/>
  <c r="P45" i="28"/>
  <c r="L45" i="28"/>
  <c r="J45" i="28"/>
  <c r="H45" i="28"/>
  <c r="G45" i="28"/>
  <c r="C45" i="28"/>
  <c r="P44" i="28"/>
  <c r="L44" i="28"/>
  <c r="J44" i="28"/>
  <c r="K44" i="28"/>
  <c r="H44" i="28"/>
  <c r="G44" i="28"/>
  <c r="C44" i="28"/>
  <c r="D44" i="28"/>
  <c r="E44" i="28"/>
  <c r="F44" i="28"/>
  <c r="P43" i="28"/>
  <c r="L43" i="28"/>
  <c r="J43" i="28"/>
  <c r="H43" i="28"/>
  <c r="G43" i="28"/>
  <c r="C43" i="28"/>
  <c r="P42" i="28"/>
  <c r="L42" i="28"/>
  <c r="J42" i="28"/>
  <c r="H42" i="28"/>
  <c r="G42" i="28"/>
  <c r="C42" i="28"/>
  <c r="P41" i="28"/>
  <c r="L41" i="28"/>
  <c r="J41" i="28"/>
  <c r="H41" i="28"/>
  <c r="G41" i="28"/>
  <c r="C41" i="28"/>
  <c r="P40" i="28"/>
  <c r="L40" i="28"/>
  <c r="J40" i="28"/>
  <c r="H40" i="28"/>
  <c r="G40" i="28"/>
  <c r="C40" i="28"/>
  <c r="D40" i="28"/>
  <c r="E40" i="28"/>
  <c r="F40" i="28"/>
  <c r="P39" i="28"/>
  <c r="L39" i="28"/>
  <c r="J39" i="28"/>
  <c r="H39" i="28"/>
  <c r="G39" i="28"/>
  <c r="C39" i="28"/>
  <c r="P38" i="28"/>
  <c r="AF38" i="28"/>
  <c r="L38" i="28"/>
  <c r="J38" i="28"/>
  <c r="H38" i="28"/>
  <c r="G38" i="28"/>
  <c r="C38" i="28"/>
  <c r="P37" i="28"/>
  <c r="L37" i="28"/>
  <c r="J37" i="28"/>
  <c r="H37" i="28"/>
  <c r="G37" i="28"/>
  <c r="C37" i="28"/>
  <c r="P36" i="28"/>
  <c r="L36" i="28"/>
  <c r="J36" i="28"/>
  <c r="AF36" i="28"/>
  <c r="H36" i="28"/>
  <c r="G36" i="28"/>
  <c r="C36" i="28"/>
  <c r="D36" i="28"/>
  <c r="E36" i="28"/>
  <c r="F36" i="28"/>
  <c r="P35" i="28"/>
  <c r="L35" i="28"/>
  <c r="J35" i="28"/>
  <c r="H35" i="28"/>
  <c r="G35" i="28"/>
  <c r="C35" i="28"/>
  <c r="P34" i="28"/>
  <c r="L34" i="28"/>
  <c r="J34" i="28"/>
  <c r="H34" i="28"/>
  <c r="G34" i="28"/>
  <c r="C34" i="28"/>
  <c r="P33" i="28"/>
  <c r="L33" i="28"/>
  <c r="J33" i="28"/>
  <c r="H33" i="28"/>
  <c r="G33" i="28"/>
  <c r="C33" i="28"/>
  <c r="P32" i="28"/>
  <c r="L32" i="28"/>
  <c r="J32" i="28"/>
  <c r="K32" i="28"/>
  <c r="H32" i="28"/>
  <c r="G32" i="28"/>
  <c r="C32" i="28"/>
  <c r="D32" i="28"/>
  <c r="E32" i="28"/>
  <c r="F32" i="28"/>
  <c r="P31" i="28"/>
  <c r="L31" i="28"/>
  <c r="J31" i="28"/>
  <c r="H31" i="28"/>
  <c r="G31" i="28"/>
  <c r="C31" i="28"/>
  <c r="P30" i="28"/>
  <c r="L30" i="28"/>
  <c r="J30" i="28"/>
  <c r="H30" i="28"/>
  <c r="G30" i="28"/>
  <c r="C30" i="28"/>
  <c r="P29" i="28"/>
  <c r="L29" i="28"/>
  <c r="J29" i="28"/>
  <c r="H29" i="28"/>
  <c r="G29" i="28"/>
  <c r="C29" i="28"/>
  <c r="P28" i="28"/>
  <c r="L28" i="28"/>
  <c r="J28" i="28"/>
  <c r="H28" i="28"/>
  <c r="G28" i="28"/>
  <c r="C28" i="28"/>
  <c r="D28" i="28"/>
  <c r="E28" i="28"/>
  <c r="F28" i="28"/>
  <c r="P27" i="28"/>
  <c r="L27" i="28"/>
  <c r="J27" i="28"/>
  <c r="H27" i="28"/>
  <c r="G27" i="28"/>
  <c r="C27" i="28"/>
  <c r="P26" i="28"/>
  <c r="L26" i="28"/>
  <c r="J26" i="28"/>
  <c r="H26" i="28"/>
  <c r="G26" i="28"/>
  <c r="C26" i="28"/>
  <c r="P25" i="28"/>
  <c r="L25" i="28"/>
  <c r="J25" i="28"/>
  <c r="H25" i="28"/>
  <c r="G25" i="28"/>
  <c r="C25" i="28"/>
  <c r="P24" i="28"/>
  <c r="L24" i="28"/>
  <c r="J24" i="28"/>
  <c r="H24" i="28"/>
  <c r="G24" i="28"/>
  <c r="C24" i="28"/>
  <c r="D24" i="28"/>
  <c r="A14" i="28"/>
  <c r="A11" i="28"/>
  <c r="A8" i="28"/>
  <c r="A4" i="28"/>
  <c r="AF63" i="28"/>
  <c r="K63" i="28"/>
  <c r="D63" i="28"/>
  <c r="K62" i="28"/>
  <c r="D62" i="28"/>
  <c r="K61" i="28"/>
  <c r="D61" i="28"/>
  <c r="E61" i="28"/>
  <c r="F61" i="28"/>
  <c r="AF59" i="28"/>
  <c r="K59" i="28"/>
  <c r="D59" i="28"/>
  <c r="K58" i="28"/>
  <c r="D58" i="28"/>
  <c r="K57" i="28"/>
  <c r="D57" i="28"/>
  <c r="E57" i="28"/>
  <c r="F57" i="28"/>
  <c r="K55" i="28"/>
  <c r="D55" i="28"/>
  <c r="E55" i="28"/>
  <c r="F55" i="28"/>
  <c r="K54" i="28"/>
  <c r="D54" i="28"/>
  <c r="K53" i="28"/>
  <c r="D53" i="28"/>
  <c r="K52" i="28"/>
  <c r="K51" i="28"/>
  <c r="D51" i="28"/>
  <c r="K50" i="28"/>
  <c r="D50" i="28"/>
  <c r="K49" i="28"/>
  <c r="D49" i="28"/>
  <c r="K47" i="28"/>
  <c r="AF47" i="28"/>
  <c r="D47" i="28"/>
  <c r="K46" i="28"/>
  <c r="AF46" i="28"/>
  <c r="D46" i="28"/>
  <c r="K45" i="28"/>
  <c r="D45" i="28"/>
  <c r="AF44" i="28"/>
  <c r="K43" i="28"/>
  <c r="D43" i="28"/>
  <c r="E43" i="28"/>
  <c r="F43" i="28"/>
  <c r="K42" i="28"/>
  <c r="D42" i="28"/>
  <c r="K41" i="28"/>
  <c r="D41" i="28"/>
  <c r="K40" i="28"/>
  <c r="K39" i="28"/>
  <c r="AF39" i="28"/>
  <c r="D39" i="28"/>
  <c r="E39" i="28"/>
  <c r="F39" i="28"/>
  <c r="K38" i="28"/>
  <c r="D38" i="28"/>
  <c r="K37" i="28"/>
  <c r="D37" i="28"/>
  <c r="K35" i="28"/>
  <c r="D35" i="28"/>
  <c r="E35" i="28"/>
  <c r="F35" i="28"/>
  <c r="K34" i="28"/>
  <c r="D34" i="28"/>
  <c r="K33" i="28"/>
  <c r="D33" i="28"/>
  <c r="K31" i="28"/>
  <c r="AF31" i="28"/>
  <c r="D31" i="28"/>
  <c r="K30" i="28"/>
  <c r="AF30" i="28"/>
  <c r="D30" i="28"/>
  <c r="D29" i="28"/>
  <c r="AF28" i="28"/>
  <c r="D27" i="28"/>
  <c r="E27" i="28"/>
  <c r="F27" i="28"/>
  <c r="D26" i="28"/>
  <c r="D25" i="28"/>
  <c r="AC24" i="28"/>
  <c r="AB24" i="28"/>
  <c r="Y24" i="28"/>
  <c r="X24" i="28"/>
  <c r="U24" i="28"/>
  <c r="T24" i="28"/>
  <c r="S24" i="28"/>
  <c r="R24" i="28"/>
  <c r="Q24" i="28"/>
  <c r="O24" i="28"/>
  <c r="N24" i="28"/>
  <c r="M24" i="28"/>
  <c r="E30" i="28"/>
  <c r="F30" i="28"/>
  <c r="E33" i="28"/>
  <c r="F33" i="28"/>
  <c r="E37" i="28"/>
  <c r="F37" i="28"/>
  <c r="E46" i="28"/>
  <c r="F46" i="28"/>
  <c r="E49" i="28"/>
  <c r="F49" i="28"/>
  <c r="E59" i="28"/>
  <c r="F59" i="28"/>
  <c r="E63" i="28"/>
  <c r="F63" i="28"/>
  <c r="E25" i="28"/>
  <c r="F25" i="28"/>
  <c r="E29" i="28"/>
  <c r="F29" i="28"/>
  <c r="K36" i="28"/>
  <c r="E38" i="28"/>
  <c r="F38" i="28"/>
  <c r="E41" i="28"/>
  <c r="F41" i="28"/>
  <c r="E45" i="28"/>
  <c r="F45" i="28"/>
  <c r="E51" i="28"/>
  <c r="F51" i="28"/>
  <c r="E53" i="28"/>
  <c r="F53" i="28"/>
  <c r="E31" i="28"/>
  <c r="F31" i="28"/>
  <c r="E47" i="28"/>
  <c r="F47" i="28"/>
  <c r="AF27" i="28"/>
  <c r="AF34" i="28"/>
  <c r="AF35" i="28"/>
  <c r="AF42" i="28"/>
  <c r="AF43" i="28"/>
  <c r="AF41" i="28"/>
  <c r="AF49" i="28"/>
  <c r="AF24" i="28"/>
  <c r="AF32" i="28"/>
  <c r="AF40" i="28"/>
  <c r="AF48" i="28"/>
  <c r="E50" i="28"/>
  <c r="F50" i="28"/>
  <c r="AF51" i="28"/>
  <c r="E54" i="28"/>
  <c r="F54" i="28"/>
  <c r="AF55" i="28"/>
  <c r="E58" i="28"/>
  <c r="F58" i="28"/>
  <c r="E62" i="28"/>
  <c r="F62" i="28"/>
  <c r="AF26" i="28"/>
  <c r="AF25" i="28"/>
  <c r="AF33" i="28"/>
  <c r="E26" i="28"/>
  <c r="F26" i="28"/>
  <c r="AF29" i="28"/>
  <c r="E34" i="28"/>
  <c r="F34" i="28"/>
  <c r="AF37" i="28"/>
  <c r="E42" i="28"/>
  <c r="F42" i="28"/>
  <c r="AF45" i="28"/>
  <c r="AF52" i="28"/>
  <c r="AF56" i="28"/>
  <c r="AF60" i="28"/>
  <c r="AF64" i="28"/>
  <c r="J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B112" i="25"/>
  <c r="B108" i="25"/>
  <c r="B104" i="25"/>
  <c r="B100" i="25"/>
  <c r="B96" i="25"/>
  <c r="B92" i="25"/>
  <c r="B88" i="25"/>
  <c r="B84" i="25"/>
  <c r="B80" i="25"/>
  <c r="B76" i="25"/>
  <c r="B72" i="25"/>
  <c r="B70" i="25"/>
  <c r="B67" i="25"/>
  <c r="B63" i="25"/>
  <c r="B59" i="25"/>
  <c r="B55" i="25"/>
  <c r="B53" i="25"/>
  <c r="B50" i="25"/>
  <c r="B46" i="25"/>
  <c r="B42" i="25"/>
  <c r="B38" i="25"/>
  <c r="B34" i="25"/>
  <c r="C50" i="15"/>
  <c r="C42" i="15"/>
  <c r="L32" i="15"/>
  <c r="L33" i="15"/>
  <c r="L34" i="15"/>
  <c r="L31" i="15"/>
  <c r="T64" i="15"/>
  <c r="T57" i="15"/>
  <c r="C49" i="15"/>
  <c r="C47" i="15"/>
  <c r="T50" i="15"/>
  <c r="T42" i="15"/>
  <c r="T40" i="15"/>
  <c r="C48" i="15"/>
  <c r="T48" i="15"/>
  <c r="L29" i="5"/>
  <c r="L30" i="5"/>
  <c r="L31" i="5"/>
  <c r="J29" i="5"/>
  <c r="J30" i="5"/>
  <c r="J31" i="5"/>
  <c r="T52" i="15"/>
  <c r="E64" i="15"/>
  <c r="F64" i="15"/>
  <c r="E57" i="15"/>
  <c r="F57" i="15"/>
  <c r="E50" i="15"/>
  <c r="F50" i="15"/>
  <c r="D26" i="5"/>
  <c r="D29" i="5"/>
  <c r="D30" i="5"/>
  <c r="D31" i="5"/>
  <c r="B32" i="25"/>
  <c r="A15" i="24"/>
  <c r="A12" i="24"/>
  <c r="A9" i="24"/>
  <c r="A5" i="24"/>
  <c r="A15" i="27"/>
  <c r="A12" i="27"/>
  <c r="A9" i="27"/>
  <c r="A5" i="27"/>
  <c r="E42" i="15"/>
  <c r="F42" i="15"/>
  <c r="E32" i="15"/>
  <c r="E33" i="15"/>
  <c r="F33" i="15"/>
  <c r="E34" i="15"/>
  <c r="F34" i="15"/>
  <c r="I24" i="15"/>
  <c r="K24" i="15"/>
  <c r="L24" i="15"/>
  <c r="M24" i="15"/>
  <c r="N24" i="15"/>
  <c r="O24" i="15"/>
  <c r="P24" i="15"/>
  <c r="Q24" i="15"/>
  <c r="R24" i="15"/>
  <c r="S24" i="15"/>
  <c r="T24" i="15"/>
  <c r="U24" i="15"/>
  <c r="V24" i="15"/>
  <c r="W24" i="15"/>
  <c r="X24" i="15"/>
  <c r="Y24" i="15"/>
  <c r="H24" i="15"/>
  <c r="E24" i="28"/>
  <c r="F24" i="28"/>
  <c r="AC24" i="15"/>
  <c r="F32" i="15"/>
  <c r="AB24" i="15"/>
  <c r="C48" i="7"/>
  <c r="AB25" i="15"/>
  <c r="C25" i="15"/>
  <c r="E25" i="15"/>
  <c r="F25" i="15"/>
  <c r="AB26" i="15"/>
  <c r="C26" i="15"/>
  <c r="E26" i="15"/>
  <c r="F26" i="15"/>
  <c r="AB27" i="15"/>
  <c r="C27" i="15"/>
  <c r="E27" i="15"/>
  <c r="F27" i="15"/>
  <c r="AB28" i="15"/>
  <c r="C28" i="15"/>
  <c r="E28" i="15"/>
  <c r="F28" i="15"/>
  <c r="AB29" i="15"/>
  <c r="C29" i="15"/>
  <c r="E29" i="15"/>
  <c r="F29" i="15"/>
  <c r="AB31" i="15"/>
  <c r="E31" i="15"/>
  <c r="F31" i="15"/>
  <c r="AB33" i="15"/>
  <c r="AB34" i="15"/>
  <c r="AB35" i="15"/>
  <c r="C35" i="15"/>
  <c r="E35" i="15"/>
  <c r="F35" i="15"/>
  <c r="AB36" i="15"/>
  <c r="C36" i="15"/>
  <c r="E36" i="15"/>
  <c r="F36" i="15"/>
  <c r="AB37" i="15"/>
  <c r="C37" i="15"/>
  <c r="E37" i="15"/>
  <c r="F37" i="15"/>
  <c r="AB38" i="15"/>
  <c r="C38" i="15"/>
  <c r="E38" i="15"/>
  <c r="F38" i="15"/>
  <c r="AB40" i="15"/>
  <c r="E40" i="15"/>
  <c r="F40" i="15"/>
  <c r="AB42" i="15"/>
  <c r="AB43" i="15"/>
  <c r="C43" i="15"/>
  <c r="E43" i="15"/>
  <c r="F43" i="15"/>
  <c r="AB44" i="15"/>
  <c r="C44" i="15"/>
  <c r="E44" i="15"/>
  <c r="F44" i="15"/>
  <c r="AB45" i="15"/>
  <c r="C45" i="15"/>
  <c r="E45" i="15"/>
  <c r="F45" i="15"/>
  <c r="AB46" i="15"/>
  <c r="C46" i="15"/>
  <c r="E46" i="15"/>
  <c r="F46" i="15"/>
  <c r="AB48" i="15"/>
  <c r="E48" i="15"/>
  <c r="F48" i="15"/>
  <c r="AB50" i="15"/>
  <c r="AB51" i="15"/>
  <c r="C51" i="15"/>
  <c r="E51" i="15"/>
  <c r="F51" i="15"/>
  <c r="AB52" i="15"/>
  <c r="C52" i="15"/>
  <c r="E52" i="15"/>
  <c r="F52" i="15"/>
  <c r="AB53" i="15"/>
  <c r="C53" i="15"/>
  <c r="E53" i="15"/>
  <c r="F53" i="15"/>
  <c r="AB54" i="15"/>
  <c r="C54" i="15"/>
  <c r="E54" i="15"/>
  <c r="F54" i="15"/>
  <c r="AB55" i="15"/>
  <c r="C55" i="15"/>
  <c r="E55" i="15"/>
  <c r="F55" i="15"/>
  <c r="AB57" i="15"/>
  <c r="AB58" i="15"/>
  <c r="AB59" i="15"/>
  <c r="AB60" i="15"/>
  <c r="AB61" i="15"/>
  <c r="AB62" i="15"/>
  <c r="AB63" i="15"/>
  <c r="AB64" i="15"/>
  <c r="E30" i="15"/>
  <c r="F30" i="15"/>
  <c r="C24" i="15"/>
  <c r="E24" i="15"/>
  <c r="F24" i="15"/>
  <c r="AB30" i="15"/>
  <c r="C49" i="7"/>
  <c r="AB32" i="15"/>
  <c r="B22" i="25"/>
  <c r="A15" i="25"/>
  <c r="B21" i="25"/>
  <c r="A12" i="25"/>
  <c r="A9" i="25"/>
  <c r="A5" i="25"/>
  <c r="B127" i="25"/>
  <c r="B125" i="25"/>
  <c r="B30" i="25"/>
  <c r="B116" i="25"/>
  <c r="B126" i="25"/>
  <c r="B124" i="25"/>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E41" i="15"/>
  <c r="F41" i="15"/>
  <c r="T41" i="15"/>
  <c r="AB41" i="15"/>
  <c r="E39" i="15"/>
  <c r="F39" i="15"/>
  <c r="T39" i="15"/>
  <c r="AB39" i="15"/>
  <c r="E49" i="15"/>
  <c r="F49" i="15"/>
  <c r="E47" i="15"/>
  <c r="F47" i="15"/>
  <c r="T49" i="15"/>
  <c r="AB49" i="15"/>
  <c r="T47" i="15"/>
  <c r="AB47" i="15"/>
  <c r="C56" i="15"/>
  <c r="T56" i="15"/>
  <c r="AB56" i="15"/>
  <c r="E56" i="15"/>
  <c r="F56" i="15"/>
</calcChain>
</file>

<file path=xl/sharedStrings.xml><?xml version="1.0" encoding="utf-8"?>
<sst xmlns="http://schemas.openxmlformats.org/spreadsheetml/2006/main" count="1341" uniqueCount="606">
  <si>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</si>
  <si>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</si>
  <si>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</si>
  <si>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</si>
  <si>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</si>
  <si>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</si>
  <si>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</si>
  <si>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</si>
  <si>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</si>
  <si>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</si>
  <si>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</si>
  <si>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</si>
  <si>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</si>
  <si>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</si>
  <si>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</si>
  <si>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</si>
  <si>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</si>
  <si>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</si>
  <si>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</si>
  <si>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</si>
  <si>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</si>
  <si>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</si>
  <si>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</si>
  <si>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</si>
  <si>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</si>
  <si>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</si>
  <si>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</si>
  <si>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</si>
  <si>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</si>
  <si>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</si>
  <si>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</si>
  <si>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</si>
  <si>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</si>
  <si>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</si>
  <si>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</si>
  <si>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</si>
  <si>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</si>
  <si>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</si>
  <si>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</si>
  <si>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</si>
  <si>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</si>
  <si>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</si>
  <si>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</si>
  <si>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</si>
  <si>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</si>
  <si>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</si>
  <si>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</si>
  <si>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</si>
  <si>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</si>
  <si>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</si>
  <si>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</si>
  <si>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</si>
  <si>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</si>
  <si>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</si>
  <si>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</si>
  <si>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</si>
  <si>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</si>
  <si>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</si>
  <si>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</si>
  <si>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</si>
  <si>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</si>
  <si>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</si>
  <si>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</si>
  <si>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</si>
  <si>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</si>
  <si>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</si>
  <si>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</si>
  <si>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</si>
  <si>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</si>
  <si>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</si>
  <si>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</si>
  <si>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</si>
  <si>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</si>
  <si>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</si>
  <si>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</si>
  <si>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</si>
  <si>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</si>
  <si>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</si>
  <si>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</si>
  <si>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</si>
  <si>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</si>
  <si>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</si>
  <si>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</si>
  <si>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</si>
  <si>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</si>
  <si>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</si>
  <si>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</si>
  <si>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</si>
  <si>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</si>
  <si>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</si>
  <si>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</si>
  <si>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</si>
  <si>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</si>
  <si>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</si>
  <si>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</si>
  <si>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</si>
  <si>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</si>
  <si>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</si>
  <si>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</si>
  <si>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</si>
  <si>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</si>
  <si>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</si>
  <si>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</si>
  <si>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</si>
  <si>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</si>
  <si>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</si>
  <si>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</si>
  <si>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</si>
  <si>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</si>
  <si>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</si>
  <si>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</si>
  <si>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</si>
  <si>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</si>
  <si>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</si>
  <si>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</si>
  <si>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</si>
  <si>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</si>
  <si>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</si>
  <si>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</si>
  <si>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</si>
  <si>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</si>
  <si>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</si>
  <si>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</si>
  <si>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</si>
  <si>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</si>
  <si>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</si>
  <si>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</si>
  <si>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</si>
  <si>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</si>
  <si>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</si>
  <si>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</si>
  <si>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</si>
  <si>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</si>
  <si>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</si>
  <si>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</si>
  <si>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</si>
  <si>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</si>
  <si>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</si>
  <si>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</si>
  <si>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</si>
  <si>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</si>
  <si>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</si>
  <si>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</si>
  <si>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</si>
  <si>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</si>
  <si>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</si>
  <si>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</si>
  <si>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</si>
  <si>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</si>
  <si>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</si>
  <si>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</si>
  <si>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</si>
  <si>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</si>
  <si>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</si>
  <si>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</si>
  <si>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</si>
  <si>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</si>
  <si>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</si>
  <si>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</si>
  <si>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</si>
  <si>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</si>
  <si>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</si>
  <si>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</si>
  <si>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</si>
  <si>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</si>
  <si>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</si>
  <si>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</si>
  <si>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</si>
  <si>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</si>
  <si>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</si>
  <si>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</si>
  <si>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</si>
  <si>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</si>
  <si>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</si>
  <si>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</si>
  <si>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</si>
  <si>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</si>
  <si>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</si>
  <si>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</si>
  <si>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</si>
  <si>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</si>
  <si>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</si>
  <si>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</si>
  <si>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</si>
  <si>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</si>
  <si>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</si>
  <si>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</si>
  <si>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</si>
  <si>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</si>
  <si>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</si>
  <si>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</si>
  <si>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</si>
  <si>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</si>
  <si>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</si>
  <si>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</si>
  <si>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</si>
  <si>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</si>
  <si>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</si>
  <si>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</si>
  <si>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</si>
  <si>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</si>
  <si>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</si>
  <si>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</si>
  <si>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</si>
  <si>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</si>
  <si>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</si>
  <si>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</si>
  <si>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</si>
  <si>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</si>
  <si>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</si>
  <si>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</si>
  <si>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</si>
  <si>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</si>
  <si>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</si>
  <si>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</si>
  <si>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</si>
  <si>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</si>
  <si>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</si>
  <si>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</si>
  <si>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</si>
  <si>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</si>
  <si>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</si>
  <si>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</si>
  <si>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</si>
  <si>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</si>
  <si>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</si>
  <si>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</si>
  <si>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</si>
  <si>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</si>
  <si>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</si>
  <si>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</si>
  <si>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</si>
  <si>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</si>
  <si>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</si>
  <si>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</si>
  <si>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</si>
  <si>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</si>
  <si>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</si>
  <si>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</si>
  <si>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</si>
  <si>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</si>
  <si>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</si>
  <si>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</si>
  <si>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</si>
  <si>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</si>
  <si>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</si>
  <si>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</si>
  <si>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</si>
  <si>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</si>
  <si>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</si>
  <si>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</si>
  <si>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</si>
  <si>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</si>
  <si>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</si>
  <si>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</si>
  <si>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</si>
  <si>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</si>
  <si>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</si>
  <si>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</si>
  <si>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</si>
  <si>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</si>
  <si>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</si>
  <si>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</si>
  <si>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</si>
  <si>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</si>
  <si>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</si>
  <si>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</si>
  <si>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</si>
  <si>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</si>
  <si>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</si>
  <si>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</si>
  <si>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</si>
  <si>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</si>
  <si>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</si>
  <si>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</si>
  <si>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</si>
  <si>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</si>
  <si>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</si>
  <si>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</si>
  <si>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</si>
  <si>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</si>
  <si>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</si>
  <si>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</si>
  <si>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</si>
  <si>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</si>
  <si>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</si>
  <si>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</si>
  <si>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</si>
  <si>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</si>
  <si>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</si>
  <si>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</si>
  <si>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</si>
  <si>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</si>
  <si>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</si>
  <si>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</si>
  <si>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</si>
  <si>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</si>
  <si>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</si>
  <si>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</si>
  <si>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</si>
  <si>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</si>
  <si>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</si>
  <si>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</si>
  <si>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</si>
  <si>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</si>
  <si>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</si>
  <si>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</si>
  <si>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</si>
  <si>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</si>
  <si>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</si>
  <si>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</si>
  <si>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</si>
  <si>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</si>
  <si>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</si>
  <si>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</si>
  <si>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</si>
  <si>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</si>
  <si>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</si>
  <si>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</si>
  <si>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</si>
  <si>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</si>
  <si>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</si>
  <si>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</si>
  <si>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</si>
  <si>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</si>
  <si>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</si>
  <si>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</si>
  <si>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</si>
  <si>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</si>
  <si>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</si>
  <si>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</si>
  <si>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</si>
  <si>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</si>
  <si>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</si>
  <si>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</si>
  <si>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</si>
  <si>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</si>
  <si>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</si>
  <si>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</si>
  <si>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</si>
  <si>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</si>
  <si>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</si>
  <si>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</si>
  <si>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</si>
  <si>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</si>
  <si>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</si>
  <si>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</si>
  <si>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</si>
  <si>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</si>
  <si>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</si>
  <si>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</si>
  <si>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</si>
  <si>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</si>
  <si>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</si>
  <si>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</si>
  <si>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</si>
  <si>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</si>
  <si>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</si>
  <si>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</si>
  <si>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</si>
  <si>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</si>
  <si>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</si>
  <si>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</si>
  <si>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</si>
  <si>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</si>
  <si>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</si>
  <si>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</si>
  <si>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</si>
  <si>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</si>
  <si>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</si>
  <si>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</si>
  <si>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</si>
  <si>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</si>
  <si>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</si>
  <si>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</si>
  <si>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</si>
  <si>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</si>
  <si>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</si>
  <si>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</si>
  <si>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</si>
  <si>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</si>
  <si>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</si>
  <si>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</si>
  <si>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</si>
  <si>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</si>
  <si>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</si>
  <si>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</si>
  <si>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</si>
  <si>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</si>
  <si>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</si>
  <si>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</si>
  <si>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</si>
  <si>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</si>
  <si>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</si>
  <si>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</si>
  <si>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</si>
  <si>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</si>
  <si>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</si>
  <si>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</si>
  <si>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</si>
  <si>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нет</t>
  </si>
  <si>
    <t>не требуется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</si>
  <si>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</si>
  <si>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</si>
  <si>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</si>
  <si>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</si>
  <si>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</si>
  <si>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</si>
  <si>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</si>
  <si>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</si>
  <si>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</si>
  <si>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</si>
  <si>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</si>
  <si>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</si>
  <si>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</si>
  <si>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</si>
  <si>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</si>
  <si>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</si>
  <si>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</si>
  <si>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</si>
  <si>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</si>
  <si>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</si>
  <si>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</si>
  <si>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</si>
  <si>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</si>
  <si>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</si>
  <si>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</si>
  <si>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</si>
  <si>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</si>
  <si>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 по состоянию на 01.01.2015 года </t>
  </si>
  <si>
    <t>ПСД   № 19 от 15/01/2016   -   Электросетьстройпроект  в ценах 2016 года с НДС, млн. руб.</t>
  </si>
  <si>
    <t>- угольной электростанции в Светловском городском округе (поселок Взморье) мощностью до 195 МВт с максимальной единичной мощностью генерирующего оборудования не более 65 МВт;</t>
  </si>
  <si>
    <t>НД</t>
  </si>
  <si>
    <t>Договор аренды лесного участка № 276-л.э. от 09.06.2016, заключенный  с Министрерством природных ресурсов Калининградской области</t>
  </si>
  <si>
    <t>ПИР по титулу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</si>
  <si>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УР</t>
  </si>
  <si>
    <t>ОЗП</t>
  </si>
  <si>
    <t>36</t>
  </si>
  <si>
    <t>"ЭССП" АО</t>
  </si>
  <si>
    <t>"СП "Энергосетьстрой" АО</t>
  </si>
  <si>
    <t>"ОПТИМА ЭНЕРГОСТРОЙ" АО</t>
  </si>
  <si>
    <t>587289</t>
  </si>
  <si>
    <t>b2b-mrsk.ru</t>
  </si>
  <si>
    <t>03.12.2015</t>
  </si>
  <si>
    <t>29.12.2015</t>
  </si>
  <si>
    <t>15.01.2016</t>
  </si>
  <si>
    <t>30.10.2016</t>
  </si>
  <si>
    <t>СМР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</si>
  <si>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ООК</t>
  </si>
  <si>
    <t>49601</t>
  </si>
  <si>
    <t>10.06.2016</t>
  </si>
  <si>
    <t>01.07.2016</t>
  </si>
  <si>
    <t>01.08.2016</t>
  </si>
  <si>
    <t>Светловский городской округ, пос. Взморье,
Гурьевский городской округ</t>
  </si>
  <si>
    <t>Объект реконструкции - реализуется в рамках существующих  границ земельных участков</t>
  </si>
  <si>
    <t>Обеспечение выдачи мощности Приморской ТЭС - 195 МВт;
Замена технически несоответствующего оборудования;
Установка шкафов и устройств РЗА, ПА, СОТИ АССО, АИИСКУЭ, связи</t>
  </si>
  <si>
    <t>Отсутствуют решения по замене/строительству силовых трансформаторов</t>
  </si>
  <si>
    <t>Объект нового строительства;
Нагрузка на присоединениях текущая от 81 до 631 А.</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</si>
  <si>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</si>
  <si>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110/60/15/6 кВ О-52 Светлый (ОРУ 110 кВ, РЗА 110 кВ)  </t>
  </si>
  <si>
    <t>Новое строительство, Техническое перевооружение и реконструкция</t>
  </si>
  <si>
    <t>Ведутся конкурсные процедуры по выбору подрядной организации на выполнение ПИР. Перечень оборудования будет опеределен после выполнения рабочей документации.</t>
  </si>
  <si>
    <t>Незавершение в срок II этапа СВМ (разработчик - АО "Институт "Энергосетьпроект")</t>
  </si>
  <si>
    <t>II этап СВМ + параллельно ПИР в рамках объектов СВМ, На данный момент ведутся конкурсные процедуры по выбору подрядных организаций на выполнение ПИР по по реконструкции существующих и установке новых устройств РЗАиПА, СОТИ АССО, АИИСКУЭ, связи в рамках СВМ Приморской ТЭС.</t>
  </si>
  <si>
    <t>гос.экспертиза_Дог  97 от 15.07.16г._Центр проектных экспертиз  в ценах  2016 года с НДС, млн. руб.</t>
  </si>
  <si>
    <t>гос.экспертиза_Дог  74/СМ от 15.07.16г._Центр проектных экспертиз  в ценах  2016 года с НДС, млн. руб.</t>
  </si>
  <si>
    <t>Центр проектных экспертиз    договор  № 138 от 17/11/16 в ценах 2016 года с НДС, млн. руб.</t>
  </si>
  <si>
    <t>Центр проектных экспертиз    договор  №108/СМ  от  2016 г.   в ценах 2016 года с НДС, млн. руб.</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</si>
  <si>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</si>
  <si>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</si>
  <si>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</si>
  <si>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</si>
  <si>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</si>
  <si>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</si>
  <si>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</si>
  <si>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</si>
  <si>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</si>
  <si>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</si>
  <si>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</si>
  <si>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</si>
  <si>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</si>
  <si>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</si>
  <si>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</si>
  <si>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</si>
  <si>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</si>
  <si>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</si>
  <si>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</si>
  <si>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</si>
  <si>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</si>
  <si>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</si>
  <si>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</si>
  <si>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</si>
  <si>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</si>
  <si>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</si>
  <si>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</si>
  <si>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</si>
  <si>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</si>
  <si>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</si>
  <si>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</si>
  <si>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</si>
  <si>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</si>
  <si>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</si>
  <si>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</si>
  <si>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</si>
  <si>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</si>
  <si>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</si>
  <si>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</si>
  <si>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</si>
  <si>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</si>
  <si>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</si>
  <si>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</si>
  <si>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</si>
  <si>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</si>
  <si>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</si>
  <si>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</si>
  <si>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Акционерное общество "Янтарьэнерго" ДЗО  ПАО "Россети"</t>
  </si>
  <si>
    <t>да</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</si>
  <si>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</si>
  <si>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</si>
  <si>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</si>
  <si>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</si>
  <si>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</si>
  <si>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</si>
  <si>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</si>
  <si>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</si>
  <si>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</si>
  <si>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</si>
  <si>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</si>
  <si>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</si>
  <si>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</si>
  <si>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</si>
  <si>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Факт 2015 года </t>
  </si>
  <si>
    <t>по состоянию на 01.01.2017</t>
  </si>
  <si>
    <t>Сметная стоимость проекта в ценах 3кв. 2016 года с НДС, млн. руб.</t>
  </si>
  <si>
    <t>АО "Центр Технического Заказчика"  дог.36 от 10.02.17  в ценах 2017 года с НДС, млн. руб.</t>
  </si>
  <si>
    <t>«___»___________ 2016 года</t>
  </si>
  <si>
    <t>М.П.</t>
  </si>
  <si>
    <t>не окупается</t>
  </si>
  <si>
    <t>2.</t>
  </si>
  <si>
    <t>3.</t>
  </si>
  <si>
    <t>4.</t>
  </si>
  <si>
    <t>АО"ЭССП", ООО "ЭСК Энергомост"</t>
  </si>
  <si>
    <t>ООО "ЭСК Энергомост"</t>
  </si>
  <si>
    <t>537 380,85/546 923,67</t>
  </si>
  <si>
    <t>2017</t>
  </si>
  <si>
    <t>строительство</t>
  </si>
  <si>
    <t>АО "Янтарьэнерго"/ДУКИП</t>
  </si>
  <si>
    <t>СМР</t>
  </si>
  <si>
    <t>Услуги</t>
  </si>
  <si>
    <t>Закупка порубочного билета на вырубку (снос) зеленых насаждений у Администрации муниципального образования «Светловский городской округ» для объекта «Схема выдачи мощности в электрические сети АО «Янтарьэнерго» Приморской ТЭС. Строительство заходов: ВЛ 110 кВ ПС 0-1 Центральная -  ПС 0-52 Светлый (Л-149) инв. № 15079; ВЛ 110 кВ ПС 0-1 Центральная – ПС 0-52 Светлый (Л-150) инв. № 15082; ВЛ 110 кВ ПС 0-1 Центральная – ПС 0-52 Светлый (Л-165) инв. № 15793 на Приморскую ТЭС».</t>
  </si>
  <si>
    <t>ЕП</t>
  </si>
  <si>
    <t>Администрация муниципального образования «Светловский городской округ"</t>
  </si>
  <si>
    <t>31704972350</t>
  </si>
  <si>
    <t>zakupki.gov.ru</t>
  </si>
  <si>
    <t xml:space="preserve">ПЗ </t>
  </si>
  <si>
    <t xml:space="preserve">ЦЗО </t>
  </si>
  <si>
    <t>23.03.2017</t>
  </si>
  <si>
    <t>03-06</t>
  </si>
  <si>
    <t>ПИР</t>
  </si>
  <si>
    <t>АО "Институт "Энергосетьпроект", АО «Электросетьстройпроект» дог.№ 19 от 15/01/2016</t>
  </si>
  <si>
    <t>СМР+ПНР+ОБ Энергосетьстрой СП дог. № 482 от 29/07/2016</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</si>
  <si>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</si>
  <si>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</si>
  <si>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</si>
  <si>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</si>
  <si>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F_17-1590</t>
  </si>
  <si>
    <t>регионального</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</si>
  <si>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работа Приморской ТЭС</t>
  </si>
  <si>
    <t xml:space="preserve">29.07.2016
</t>
  </si>
  <si>
    <t>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t>
  </si>
  <si>
    <t>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t>
  </si>
  <si>
    <t>Реконструкция трансформаторных и иных подстанций</t>
  </si>
  <si>
    <t>1.Обеспечение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Обеспечение реализаций мероприятий по Схеме выдачи мощности Приморской ТЭС в электрические сети.
2. Замена оборудования, выработавшего ресурс; 
3. Организация контрольного учета электроэнергии, вырабатываемого на новых ТЭС;
5. Повышение производственной безопасности.</t>
  </si>
  <si>
    <t>Цели (указать укрупненные цели в соответствии с приложением 1)</t>
  </si>
  <si>
    <t>СМР+ПНР+ОБ Энергосетьстрой СП договор  № 482 от 29/07/2016 д/с № 5 в ценах 2016 года с НДС, млн. руб.</t>
  </si>
  <si>
    <t>СМР ООО "Капшин" договор № 656 от 17.07.2017 в ценах 2017 года с НДС, млн. руб.</t>
  </si>
  <si>
    <t>Порубочный билет Администрация муниципального образования "Светловский городской округ"  договор   б/н  от  07/03/17-   в ценах 2017 года с НДС, млн. руб.</t>
  </si>
  <si>
    <t>Договор аренды земельного участка Администрация муниципального образования "Светловский городской округ"  договор  № 52 от 23.11.2016 г. в ценах 2016 года с НДС, млн. руб.</t>
  </si>
  <si>
    <t>Договор аренды земельного участка Соколов А.А. №276-л.э. от 09.06.2016 в ценах 2016 года с НДС, млн. руб.</t>
  </si>
  <si>
    <t>Договор аренды земельного участка Соколов А.А. №284-л.э. от 15.08.2016 в ценах 2016 года с НДС, млн. руб.</t>
  </si>
  <si>
    <t>Выполнение строительно-монтажных работ, пуско-наладочных работ с поставкой материально-технических ресурсов и оборудования по титулу: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</si>
  <si>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ПСД</t>
  </si>
  <si>
    <t>ВЗ</t>
  </si>
  <si>
    <t>"КАПШИН" ООО</t>
  </si>
  <si>
    <t>52619</t>
  </si>
  <si>
    <t>"АЛЬПИКАСЕТЬ" ООО</t>
  </si>
  <si>
    <r>
      <t>Год раскрытия информации:</t>
    </r>
    <r>
      <rPr>
        <b/>
        <u/>
        <sz val="12"/>
        <rFont val="Times New Roman"/>
        <family val="1"/>
        <charset val="204"/>
      </rPr>
      <t xml:space="preserve"> 2018 </t>
    </r>
    <r>
      <rPr>
        <b/>
        <sz val="12"/>
        <rFont val="Times New Roman"/>
        <family val="1"/>
        <charset val="204"/>
      </rPr>
      <t>год</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</si>
  <si>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</si>
  <si>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</si>
  <si>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</si>
  <si>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</si>
  <si>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</si>
  <si>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</si>
  <si>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</si>
  <si>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</si>
  <si>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</si>
  <si>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</si>
  <si>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</si>
  <si>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</si>
  <si>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</si>
  <si>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</si>
  <si>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</si>
  <si>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</si>
  <si>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Заключение ГГЭ от 20.01.2017, заключенные договоры</t>
  </si>
  <si>
    <t>Объект предусмотрен в рамках Схемы и программы перспективного развития электроэнергетики Калининградской области на 2018-2022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</si>
  <si>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Объект соответствует схеме и программе перспективного развития электроэнергетики Калининградской области на 2018-2022гг.</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</si>
</sst>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_ ;\-#,##0.000\ "/>
    <numFmt numFmtId="169" formatCode="#,##0.0000"/>
    <numFmt numFmtId="170" formatCode="0.0%"/>
    <numFmt numFmtId="171" formatCode="_(* #,##0.00_);_(* \(#,##0.00\);_(* &quot;-&quot;_);_(@_)"/>
    <numFmt numFmtId="172" formatCode="_(* #,##0_);_(* \(#,##0\);_(* &quot;-&quot;_);_(@_)"/>
    <numFmt numFmtId="173" formatCode="#,##0.000"/>
    <numFmt numFmtId="174" formatCode="######0.0#####"/>
    <numFmt numFmtId="175" formatCode="0.0"/>
    <numFmt numFmtId="176" formatCode="#,##0.00_ ;\-#,##0.00\ "/>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b/>
      <sz val="12"/>
      <color rgb="FF7030A0"/>
      <name val="Times New Roman"/>
      <family val="1"/>
      <charset val="204"/>
    </font>
    <font>
      <b/>
      <u/>
      <sz val="12"/>
      <color rgb="FF7030A0"/>
      <name val="Times New Roman"/>
      <family val="1"/>
      <charset val="204"/>
    </font>
    <font>
      <b/>
      <u/>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6"/>
      <color rgb="FF3366FF"/>
      <name val="Times New Roman"/>
      <family val="1"/>
      <charset val="204"/>
    </font>
    <font>
      <b/>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rgb="FF3366FF"/>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theme="1"/>
      </left>
      <right style="medium">
        <color indexed="64"/>
      </right>
      <top style="medium">
        <color indexed="64"/>
      </top>
      <bottom style="thin">
        <color indexed="64"/>
      </bottom>
      <diagonal/>
    </border>
    <border>
      <left style="medium">
        <color theme="1"/>
      </left>
      <right style="medium">
        <color indexed="64"/>
      </right>
      <top style="thin">
        <color indexed="64"/>
      </top>
      <bottom style="thin">
        <color indexed="64"/>
      </bottom>
      <diagonal/>
    </border>
    <border>
      <left style="medium">
        <color theme="1"/>
      </left>
      <right style="medium">
        <color indexed="64"/>
      </right>
      <top style="thin">
        <color indexed="64"/>
      </top>
      <bottom style="medium">
        <color indexed="64"/>
      </bottom>
      <diagonal/>
    </border>
    <border>
      <left style="medium">
        <color theme="1"/>
      </left>
      <right style="medium">
        <color indexed="64"/>
      </right>
      <top style="thin">
        <color indexed="64"/>
      </top>
      <bottom/>
      <diagonal/>
    </border>
    <border>
      <left style="medium">
        <color theme="1"/>
      </left>
      <right/>
      <top style="medium">
        <color indexed="64"/>
      </top>
      <bottom style="thin">
        <color indexed="64"/>
      </bottom>
      <diagonal/>
    </border>
    <border>
      <left style="medium">
        <color theme="1"/>
      </left>
      <right/>
      <top style="thin">
        <color indexed="64"/>
      </top>
      <bottom style="thin">
        <color indexed="64"/>
      </bottom>
      <diagonal/>
    </border>
    <border>
      <left style="medium">
        <color theme="1"/>
      </left>
      <right/>
      <top style="thin">
        <color indexed="64"/>
      </top>
      <bottom/>
      <diagonal/>
    </border>
    <border>
      <left style="medium">
        <color theme="1"/>
      </left>
      <right style="thin">
        <color indexed="64"/>
      </right>
      <top style="medium">
        <color indexed="64"/>
      </top>
      <bottom style="thin">
        <color indexed="64"/>
      </bottom>
      <diagonal/>
    </border>
    <border>
      <left style="medium">
        <color theme="1"/>
      </left>
      <right style="thin">
        <color indexed="64"/>
      </right>
      <top style="thin">
        <color indexed="64"/>
      </top>
      <bottom style="thin">
        <color indexed="64"/>
      </bottom>
      <diagonal/>
    </border>
    <border>
      <left style="medium">
        <color theme="1"/>
      </left>
      <right style="thin">
        <color indexed="64"/>
      </right>
      <top style="thin">
        <color indexed="64"/>
      </top>
      <bottom style="medium">
        <color indexed="64"/>
      </bottom>
      <diagonal/>
    </border>
    <border>
      <left style="medium">
        <color theme="1"/>
      </left>
      <right/>
      <top/>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5"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1" fillId="0" borderId="0"/>
    <xf numFmtId="164" fontId="1" fillId="0" borderId="0" applyFont="0" applyFill="0" applyBorder="0" applyAlignment="0" applyProtection="0"/>
    <xf numFmtId="0" fontId="7" fillId="0" borderId="0"/>
    <xf numFmtId="0" fontId="7"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7" fillId="0" borderId="0"/>
  </cellStyleXfs>
  <cellXfs count="456">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8" fillId="0" borderId="0" xfId="2" applyFont="1" applyAlignment="1">
      <alignment horizontal="right"/>
    </xf>
    <xf numFmtId="0" fontId="10" fillId="0" borderId="0" xfId="1" applyFont="1"/>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62" applyFont="1" applyAlignment="1">
      <alignment horizontal="left"/>
    </xf>
    <xf numFmtId="0" fontId="7" fillId="0" borderId="0" xfId="62" applyFont="1" applyBorder="1" applyAlignment="1">
      <alignment horizontal="left"/>
    </xf>
    <xf numFmtId="0" fontId="7" fillId="0" borderId="0" xfId="62" applyNumberFormat="1" applyFont="1" applyBorder="1" applyAlignment="1">
      <alignment horizontal="left" vertical="center"/>
    </xf>
    <xf numFmtId="0" fontId="7" fillId="0" borderId="0" xfId="62" applyNumberFormat="1" applyFont="1" applyBorder="1" applyAlignment="1">
      <alignment vertical="center"/>
    </xf>
    <xf numFmtId="0" fontId="7" fillId="0" borderId="0" xfId="62" applyNumberFormat="1" applyFont="1" applyBorder="1" applyAlignment="1">
      <alignment horizontal="left"/>
    </xf>
    <xf numFmtId="0" fontId="7" fillId="0" borderId="0" xfId="62" applyNumberFormat="1" applyFont="1" applyBorder="1" applyAlignment="1">
      <alignment vertical="top" wrapText="1"/>
    </xf>
    <xf numFmtId="0" fontId="36" fillId="0" borderId="0" xfId="62" applyFont="1" applyAlignment="1">
      <alignment horizontal="left"/>
    </xf>
    <xf numFmtId="0" fontId="7" fillId="0" borderId="0" xfId="62" applyFont="1" applyAlignment="1">
      <alignment horizontal="left" vertical="center"/>
    </xf>
    <xf numFmtId="0" fontId="7" fillId="0" borderId="1" xfId="62" applyFont="1" applyBorder="1" applyAlignment="1">
      <alignment horizontal="center" vertical="top"/>
    </xf>
    <xf numFmtId="0" fontId="7" fillId="0" borderId="0" xfId="2" applyFont="1"/>
    <xf numFmtId="0" fontId="7" fillId="0" borderId="0" xfId="2" applyFont="1" applyFill="1"/>
    <xf numFmtId="0" fontId="7" fillId="0" borderId="0" xfId="2" applyFont="1" applyFill="1" applyAlignment="1">
      <alignment horizontal="left" vertical="center" wrapText="1"/>
    </xf>
    <xf numFmtId="0" fontId="7" fillId="0" borderId="0" xfId="2" applyFont="1" applyFill="1" applyBorder="1" applyAlignment="1"/>
    <xf numFmtId="0" fontId="7" fillId="0" borderId="0" xfId="2" applyFont="1" applyFill="1" applyBorder="1" applyAlignment="1">
      <alignment horizontal="left"/>
    </xf>
    <xf numFmtId="0" fontId="7" fillId="0" borderId="0" xfId="2" applyFont="1" applyFill="1" applyBorder="1" applyAlignment="1">
      <alignment horizontal="left" wrapText="1"/>
    </xf>
    <xf numFmtId="0" fontId="7" fillId="0" borderId="0" xfId="2" applyFont="1" applyFill="1" applyAlignment="1">
      <alignment horizontal="left" wrapText="1"/>
    </xf>
    <xf numFmtId="2" fontId="7" fillId="0" borderId="0" xfId="2" applyNumberFormat="1" applyFont="1" applyFill="1" applyAlignment="1">
      <alignment horizontal="center" vertical="top" wrapText="1"/>
    </xf>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3" fillId="0" borderId="1" xfId="2" applyFont="1" applyFill="1" applyBorder="1" applyAlignment="1">
      <alignment horizontal="center" vertical="center" wrapText="1"/>
    </xf>
    <xf numFmtId="0" fontId="37"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7" fillId="0" borderId="2" xfId="45" applyFont="1" applyFill="1" applyBorder="1" applyAlignment="1">
      <alignment horizontal="left" vertical="center" wrapText="1"/>
    </xf>
    <xf numFmtId="0" fontId="33" fillId="0" borderId="1" xfId="2" applyFont="1" applyFill="1" applyBorder="1" applyAlignment="1">
      <alignment horizontal="left" vertical="center" wrapText="1"/>
    </xf>
    <xf numFmtId="49" fontId="33"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3" fillId="0" borderId="10" xfId="2" applyFont="1" applyFill="1" applyBorder="1" applyAlignment="1">
      <alignment horizontal="center" vertical="center" wrapText="1"/>
    </xf>
    <xf numFmtId="0" fontId="33"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33" fillId="0" borderId="0" xfId="52" applyFont="1" applyAlignment="1"/>
    <xf numFmtId="0" fontId="8" fillId="0" borderId="0" xfId="2" applyFont="1" applyFill="1" applyAlignment="1"/>
    <xf numFmtId="0" fontId="6" fillId="0" borderId="0" xfId="2" applyFont="1" applyFill="1" applyAlignment="1">
      <alignment vertical="center"/>
    </xf>
    <xf numFmtId="0" fontId="39" fillId="0" borderId="0" xfId="2" applyFont="1" applyFill="1" applyAlignment="1"/>
    <xf numFmtId="0" fontId="7" fillId="0" borderId="0" xfId="2" applyFont="1" applyAlignment="1">
      <alignment horizontal="right"/>
    </xf>
    <xf numFmtId="0" fontId="34" fillId="0" borderId="1" xfId="45" applyFont="1" applyFill="1" applyBorder="1" applyAlignment="1">
      <alignment horizontal="left" vertical="center" wrapText="1"/>
    </xf>
    <xf numFmtId="0" fontId="33" fillId="0" borderId="1" xfId="62" applyFont="1" applyBorder="1" applyAlignment="1">
      <alignment horizontal="center" vertical="center" wrapText="1"/>
    </xf>
    <xf numFmtId="0" fontId="33" fillId="0" borderId="1" xfId="62" applyFont="1" applyBorder="1" applyAlignment="1">
      <alignment horizontal="center" vertical="top"/>
    </xf>
    <xf numFmtId="0" fontId="31" fillId="0" borderId="0" xfId="2" applyFont="1" applyFill="1"/>
    <xf numFmtId="2" fontId="40" fillId="0" borderId="0" xfId="2" applyNumberFormat="1" applyFont="1" applyFill="1" applyAlignment="1">
      <alignment horizontal="right" vertical="top" wrapText="1"/>
    </xf>
    <xf numFmtId="0" fontId="31" fillId="0" borderId="0" xfId="2" applyFont="1" applyFill="1" applyAlignment="1">
      <alignment horizontal="right"/>
    </xf>
    <xf numFmtId="0" fontId="32" fillId="0" borderId="25" xfId="2" applyFont="1" applyFill="1" applyBorder="1" applyAlignment="1">
      <alignment horizontal="justify"/>
    </xf>
    <xf numFmtId="0" fontId="31" fillId="0" borderId="25" xfId="2" applyFont="1" applyFill="1" applyBorder="1" applyAlignment="1">
      <alignment horizontal="justify"/>
    </xf>
    <xf numFmtId="0" fontId="31" fillId="0" borderId="26" xfId="2" applyFont="1" applyFill="1" applyBorder="1" applyAlignment="1">
      <alignment horizontal="justify"/>
    </xf>
    <xf numFmtId="0" fontId="32" fillId="0" borderId="25" xfId="2" applyFont="1" applyFill="1" applyBorder="1" applyAlignment="1">
      <alignment vertical="top" wrapText="1"/>
    </xf>
    <xf numFmtId="0" fontId="32" fillId="0" borderId="27" xfId="2" applyFont="1" applyFill="1" applyBorder="1" applyAlignment="1">
      <alignment vertical="top" wrapText="1"/>
    </xf>
    <xf numFmtId="0" fontId="31" fillId="0" borderId="28" xfId="2" applyFont="1" applyFill="1" applyBorder="1" applyAlignment="1">
      <alignment horizontal="justify" vertical="top" wrapText="1"/>
    </xf>
    <xf numFmtId="0" fontId="32" fillId="0" borderId="26" xfId="2" applyFont="1" applyFill="1" applyBorder="1" applyAlignment="1">
      <alignment vertical="top" wrapText="1"/>
    </xf>
    <xf numFmtId="0" fontId="31" fillId="0" borderId="25" xfId="2" applyFont="1" applyFill="1" applyBorder="1" applyAlignment="1">
      <alignment horizontal="justify" vertical="top" wrapText="1"/>
    </xf>
    <xf numFmtId="0" fontId="31" fillId="0" borderId="26" xfId="2" applyFont="1" applyFill="1" applyBorder="1" applyAlignment="1">
      <alignment vertical="top" wrapText="1"/>
    </xf>
    <xf numFmtId="0" fontId="31" fillId="0" borderId="25" xfId="2" applyFont="1" applyFill="1" applyBorder="1" applyAlignment="1">
      <alignment vertical="top" wrapText="1"/>
    </xf>
    <xf numFmtId="0" fontId="31" fillId="0" borderId="29" xfId="2" applyFont="1" applyFill="1" applyBorder="1" applyAlignment="1">
      <alignment vertical="top" wrapText="1"/>
    </xf>
    <xf numFmtId="0" fontId="31" fillId="0" borderId="27" xfId="2" applyFont="1" applyFill="1" applyBorder="1" applyAlignment="1">
      <alignment vertical="top" wrapText="1"/>
    </xf>
    <xf numFmtId="0" fontId="32" fillId="0" borderId="27" xfId="2" applyFont="1" applyFill="1" applyBorder="1" applyAlignment="1">
      <alignment horizontal="justify" vertical="top" wrapText="1"/>
    </xf>
    <xf numFmtId="0" fontId="32" fillId="0" borderId="25" xfId="2" applyFont="1" applyFill="1" applyBorder="1" applyAlignment="1">
      <alignment horizontal="justify" vertical="top" wrapText="1"/>
    </xf>
    <xf numFmtId="0" fontId="31" fillId="0" borderId="30" xfId="2" quotePrefix="1" applyFont="1" applyFill="1" applyBorder="1" applyAlignment="1">
      <alignment horizontal="justify" vertical="top" wrapText="1"/>
    </xf>
    <xf numFmtId="0" fontId="31" fillId="0" borderId="31" xfId="2" applyFont="1" applyFill="1" applyBorder="1" applyAlignment="1">
      <alignment horizontal="justify" vertical="top" wrapText="1"/>
    </xf>
    <xf numFmtId="0" fontId="31" fillId="0" borderId="30" xfId="2" applyFont="1" applyFill="1" applyBorder="1" applyAlignment="1">
      <alignment vertical="top" wrapText="1"/>
    </xf>
    <xf numFmtId="0" fontId="32" fillId="0" borderId="26" xfId="2" applyFont="1" applyFill="1" applyBorder="1" applyAlignment="1">
      <alignment horizontal="left" vertical="center" wrapText="1"/>
    </xf>
    <xf numFmtId="0" fontId="31" fillId="0" borderId="30" xfId="2" applyFont="1" applyFill="1" applyBorder="1" applyAlignment="1">
      <alignment horizontal="justify" vertical="top" wrapText="1"/>
    </xf>
    <xf numFmtId="0" fontId="32" fillId="0" borderId="26" xfId="2" applyFont="1" applyFill="1" applyBorder="1" applyAlignment="1">
      <alignment horizontal="center" vertical="center" wrapText="1"/>
    </xf>
    <xf numFmtId="0" fontId="31" fillId="0" borderId="27" xfId="2" applyFont="1" applyFill="1" applyBorder="1"/>
    <xf numFmtId="1" fontId="3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9" fillId="0" borderId="0" xfId="2" applyFont="1" applyFill="1" applyAlignment="1">
      <alignment horizontal="center"/>
    </xf>
    <xf numFmtId="0" fontId="33" fillId="0" borderId="1" xfId="2" applyFont="1" applyFill="1" applyBorder="1" applyAlignment="1">
      <alignment horizontal="center" vertical="center" wrapText="1"/>
    </xf>
    <xf numFmtId="0" fontId="33" fillId="0" borderId="1" xfId="62" applyFont="1" applyFill="1" applyBorder="1" applyAlignment="1">
      <alignment horizontal="center" vertical="center" wrapText="1"/>
    </xf>
    <xf numFmtId="0" fontId="33" fillId="0" borderId="0" xfId="0" applyFont="1" applyFill="1" applyAlignment="1"/>
    <xf numFmtId="0" fontId="33" fillId="0" borderId="0" xfId="0" applyFont="1" applyFill="1" applyAlignment="1">
      <alignment vertical="center"/>
    </xf>
    <xf numFmtId="0" fontId="36" fillId="0" borderId="0" xfId="0" applyFont="1" applyFill="1" applyAlignment="1">
      <alignment horizontal="left" vertical="top"/>
    </xf>
    <xf numFmtId="0" fontId="7" fillId="0" borderId="0" xfId="0" applyFont="1" applyFill="1"/>
    <xf numFmtId="0" fontId="7" fillId="0" borderId="0" xfId="0" applyFont="1" applyFill="1" applyBorder="1" applyAlignment="1">
      <alignment horizontal="right" wrapText="1"/>
    </xf>
    <xf numFmtId="0" fontId="33" fillId="0" borderId="0" xfId="2" applyFont="1"/>
    <xf numFmtId="2" fontId="33" fillId="0" borderId="1" xfId="2"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0" fontId="31" fillId="25" borderId="25" xfId="2" applyFont="1" applyFill="1" applyBorder="1" applyAlignment="1">
      <alignment horizontal="justify" vertical="top" wrapText="1"/>
    </xf>
    <xf numFmtId="173" fontId="31" fillId="25" borderId="25" xfId="2" applyNumberFormat="1" applyFont="1" applyFill="1" applyBorder="1" applyAlignment="1">
      <alignment horizontal="justify" vertical="top" wrapText="1"/>
    </xf>
    <xf numFmtId="10" fontId="31" fillId="0" borderId="25" xfId="2" applyNumberFormat="1" applyFont="1" applyFill="1" applyBorder="1" applyAlignment="1">
      <alignment horizontal="justify" vertical="top" wrapText="1"/>
    </xf>
    <xf numFmtId="10" fontId="31" fillId="0" borderId="31" xfId="2" applyNumberFormat="1" applyFont="1" applyFill="1" applyBorder="1" applyAlignment="1">
      <alignment horizontal="justify" vertical="top" wrapText="1"/>
    </xf>
    <xf numFmtId="173" fontId="33" fillId="0" borderId="34" xfId="62" applyNumberFormat="1" applyFont="1" applyFill="1" applyBorder="1" applyAlignment="1">
      <alignment horizontal="left" vertical="center" wrapText="1"/>
    </xf>
    <xf numFmtId="0" fontId="7" fillId="0" borderId="1" xfId="62" applyFont="1" applyBorder="1" applyAlignment="1">
      <alignment horizontal="center" vertical="center" wrapText="1"/>
    </xf>
    <xf numFmtId="0" fontId="7" fillId="0" borderId="0" xfId="62" applyFont="1" applyBorder="1" applyAlignment="1">
      <alignment horizontal="center" vertical="center" wrapText="1"/>
    </xf>
    <xf numFmtId="49" fontId="7" fillId="0" borderId="0" xfId="62" applyNumberFormat="1" applyFont="1" applyBorder="1" applyAlignment="1">
      <alignment horizontal="center" vertical="center" wrapText="1"/>
    </xf>
    <xf numFmtId="173" fontId="31" fillId="0" borderId="25" xfId="2" applyNumberFormat="1" applyFont="1" applyFill="1" applyBorder="1" applyAlignment="1">
      <alignment horizontal="justify" vertical="top" wrapText="1"/>
    </xf>
    <xf numFmtId="0" fontId="31" fillId="0" borderId="25" xfId="2" applyFont="1" applyFill="1" applyBorder="1" applyAlignment="1">
      <alignment horizontal="justify" vertical="center"/>
    </xf>
    <xf numFmtId="0" fontId="31" fillId="0" borderId="25" xfId="2" applyFont="1" applyFill="1" applyBorder="1" applyAlignment="1">
      <alignment horizontal="left" wrapText="1"/>
    </xf>
    <xf numFmtId="0" fontId="33" fillId="0" borderId="1" xfId="2" applyFont="1" applyFill="1" applyBorder="1" applyAlignment="1">
      <alignment horizontal="center" vertical="center" wrapText="1"/>
    </xf>
    <xf numFmtId="0" fontId="39" fillId="0" borderId="0" xfId="1" applyFont="1" applyAlignment="1">
      <alignment vertical="center"/>
    </xf>
    <xf numFmtId="0" fontId="45" fillId="0" borderId="0" xfId="1" applyFont="1" applyAlignment="1">
      <alignment vertical="center"/>
    </xf>
    <xf numFmtId="0" fontId="7" fillId="0" borderId="0" xfId="1" applyFont="1" applyAlignment="1">
      <alignment vertical="center"/>
    </xf>
    <xf numFmtId="0" fontId="45" fillId="0" borderId="0" xfId="1" applyFont="1" applyAlignment="1">
      <alignment vertical="center" wrapText="1"/>
    </xf>
    <xf numFmtId="2" fontId="33" fillId="0" borderId="40" xfId="2" applyNumberFormat="1" applyFont="1" applyFill="1" applyBorder="1" applyAlignment="1">
      <alignment horizontal="center" vertical="center" wrapText="1"/>
    </xf>
    <xf numFmtId="2" fontId="7" fillId="0" borderId="40" xfId="2" applyNumberFormat="1" applyFont="1" applyFill="1" applyBorder="1" applyAlignment="1">
      <alignment horizontal="center" vertical="center" wrapText="1"/>
    </xf>
    <xf numFmtId="2" fontId="33" fillId="0" borderId="1" xfId="2" applyNumberFormat="1" applyFont="1" applyBorder="1" applyAlignment="1">
      <alignment horizontal="center" vertical="center"/>
    </xf>
    <xf numFmtId="0" fontId="33" fillId="0" borderId="2" xfId="62" applyFont="1" applyFill="1" applyBorder="1" applyAlignment="1">
      <alignment horizontal="center" vertical="center" wrapText="1"/>
    </xf>
    <xf numFmtId="0" fontId="33" fillId="0" borderId="2" xfId="62" applyFont="1" applyBorder="1" applyAlignment="1">
      <alignment horizontal="center" vertical="center" wrapText="1"/>
    </xf>
    <xf numFmtId="0" fontId="33" fillId="0" borderId="0" xfId="0" applyFont="1" applyFill="1" applyAlignment="1">
      <alignment horizontal="center" vertical="center"/>
    </xf>
    <xf numFmtId="0" fontId="39" fillId="0" borderId="0" xfId="1" applyFont="1" applyAlignment="1">
      <alignment horizontal="center" vertical="center"/>
    </xf>
    <xf numFmtId="0" fontId="8" fillId="0" borderId="0" xfId="1" applyFont="1" applyFill="1" applyBorder="1" applyAlignment="1">
      <alignment horizontal="center" vertical="center"/>
    </xf>
    <xf numFmtId="0" fontId="10" fillId="0" borderId="0" xfId="1" applyFont="1" applyFill="1"/>
    <xf numFmtId="0" fontId="46" fillId="0" borderId="0" xfId="1" applyFont="1" applyAlignment="1">
      <alignment horizontal="left" vertical="center"/>
    </xf>
    <xf numFmtId="0" fontId="48" fillId="0" borderId="0" xfId="1" applyFont="1" applyAlignment="1">
      <alignment vertical="center"/>
    </xf>
    <xf numFmtId="0" fontId="10" fillId="0" borderId="0" xfId="1" applyFont="1" applyBorder="1"/>
    <xf numFmtId="0" fontId="49" fillId="0" borderId="0" xfId="1" applyFont="1"/>
    <xf numFmtId="0" fontId="8" fillId="0" borderId="0" xfId="1" applyFont="1" applyAlignment="1">
      <alignment horizontal="center" vertical="center"/>
    </xf>
    <xf numFmtId="0" fontId="47" fillId="0" borderId="0" xfId="1" applyFont="1" applyAlignment="1">
      <alignment vertical="center"/>
    </xf>
    <xf numFmtId="0" fontId="7" fillId="0" borderId="1" xfId="1" applyFont="1" applyBorder="1" applyAlignment="1">
      <alignment vertical="center" wrapText="1"/>
    </xf>
    <xf numFmtId="0" fontId="7" fillId="0" borderId="4" xfId="1" applyFont="1" applyBorder="1" applyAlignment="1">
      <alignment horizontal="center" vertical="center" wrapText="1"/>
    </xf>
    <xf numFmtId="0" fontId="7" fillId="0" borderId="1" xfId="1" applyFont="1" applyBorder="1" applyAlignment="1">
      <alignment horizontal="center" vertical="center" wrapText="1"/>
    </xf>
    <xf numFmtId="0" fontId="7" fillId="0" borderId="0" xfId="1" applyFont="1" applyBorder="1" applyAlignment="1">
      <alignment vertical="center"/>
    </xf>
    <xf numFmtId="0" fontId="8" fillId="0" borderId="0" xfId="1" applyFont="1" applyBorder="1" applyAlignment="1">
      <alignment horizontal="center" vertical="center"/>
    </xf>
    <xf numFmtId="0" fontId="49" fillId="0" borderId="0" xfId="1" applyFont="1" applyBorder="1"/>
    <xf numFmtId="49" fontId="7" fillId="0" borderId="1" xfId="1" applyNumberFormat="1" applyFont="1" applyFill="1" applyBorder="1" applyAlignment="1">
      <alignment vertical="center"/>
    </xf>
    <xf numFmtId="0" fontId="7" fillId="0" borderId="4" xfId="1" applyFont="1" applyBorder="1" applyAlignment="1">
      <alignment horizontal="left" vertical="center" wrapText="1"/>
    </xf>
    <xf numFmtId="0" fontId="7" fillId="0" borderId="1" xfId="1" applyFont="1" applyFill="1" applyBorder="1" applyAlignment="1">
      <alignment horizontal="left" vertical="center" wrapText="1"/>
    </xf>
    <xf numFmtId="0" fontId="7" fillId="24" borderId="0" xfId="1" applyFont="1" applyFill="1" applyBorder="1" applyAlignment="1">
      <alignment vertical="center"/>
    </xf>
    <xf numFmtId="0" fontId="8" fillId="24" borderId="0" xfId="1" applyFont="1" applyFill="1" applyBorder="1" applyAlignment="1">
      <alignment horizontal="center" vertical="center"/>
    </xf>
    <xf numFmtId="0" fontId="49" fillId="24" borderId="0" xfId="1" applyFont="1" applyFill="1" applyBorder="1"/>
    <xf numFmtId="0" fontId="49" fillId="24" borderId="0" xfId="1" applyFont="1" applyFill="1"/>
    <xf numFmtId="0" fontId="7" fillId="0" borderId="1" xfId="1" applyFont="1" applyBorder="1" applyAlignment="1">
      <alignment horizontal="left" vertical="center" wrapText="1"/>
    </xf>
    <xf numFmtId="0" fontId="50" fillId="0" borderId="0" xfId="1" applyFont="1" applyBorder="1"/>
    <xf numFmtId="0" fontId="50" fillId="0" borderId="0" xfId="1" applyFont="1"/>
    <xf numFmtId="0" fontId="33" fillId="0" borderId="1" xfId="1" applyFont="1" applyBorder="1" applyAlignment="1">
      <alignment horizontal="center" vertical="center" wrapText="1"/>
    </xf>
    <xf numFmtId="0" fontId="32" fillId="0" borderId="1" xfId="2" applyFont="1" applyFill="1" applyBorder="1" applyAlignment="1">
      <alignment horizontal="center" vertical="center" wrapText="1"/>
    </xf>
    <xf numFmtId="0" fontId="33" fillId="0" borderId="4" xfId="1" applyFont="1" applyBorder="1" applyAlignment="1">
      <alignment horizontal="center" vertical="center" wrapText="1"/>
    </xf>
    <xf numFmtId="0" fontId="8" fillId="0" borderId="1" xfId="1" applyFont="1" applyBorder="1" applyAlignment="1">
      <alignment horizontal="center" vertical="center"/>
    </xf>
    <xf numFmtId="49" fontId="7" fillId="0" borderId="1" xfId="1" applyNumberFormat="1" applyFont="1" applyBorder="1" applyAlignment="1">
      <alignment vertical="center"/>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0" fillId="0" borderId="1" xfId="1" applyFont="1" applyBorder="1"/>
    <xf numFmtId="0" fontId="7" fillId="0" borderId="4" xfId="1" applyFont="1" applyBorder="1" applyAlignment="1">
      <alignment vertical="center" wrapText="1"/>
    </xf>
    <xf numFmtId="0" fontId="52" fillId="0" borderId="0" xfId="0" applyFont="1"/>
    <xf numFmtId="0" fontId="8" fillId="0" borderId="0" xfId="1" applyFont="1" applyFill="1" applyBorder="1" applyAlignment="1">
      <alignment vertical="center"/>
    </xf>
    <xf numFmtId="0" fontId="31" fillId="0" borderId="0" xfId="49" applyFont="1" applyAlignment="1"/>
    <xf numFmtId="0" fontId="31" fillId="0" borderId="0" xfId="49" applyFont="1" applyFill="1" applyAlignment="1"/>
    <xf numFmtId="0" fontId="32"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2" fillId="0" borderId="40" xfId="0" applyFont="1" applyBorder="1" applyAlignment="1">
      <alignment wrapText="1"/>
    </xf>
    <xf numFmtId="0" fontId="52" fillId="0" borderId="40" xfId="0" applyFont="1" applyFill="1" applyBorder="1" applyAlignment="1">
      <alignment wrapText="1"/>
    </xf>
    <xf numFmtId="0" fontId="52" fillId="0" borderId="40" xfId="0" applyFont="1" applyBorder="1" applyAlignment="1">
      <alignment horizontal="center" vertical="center"/>
    </xf>
    <xf numFmtId="0" fontId="52" fillId="0" borderId="40" xfId="0" applyFont="1" applyBorder="1"/>
    <xf numFmtId="0" fontId="52" fillId="0" borderId="40" xfId="0" applyFont="1" applyFill="1" applyBorder="1" applyAlignment="1">
      <alignment horizontal="center" vertical="center"/>
    </xf>
    <xf numFmtId="0" fontId="52" fillId="0" borderId="40" xfId="0" applyFont="1" applyBorder="1" applyAlignment="1">
      <alignment horizontal="center" wrapText="1"/>
    </xf>
    <xf numFmtId="0" fontId="52" fillId="0" borderId="40" xfId="0" applyFont="1" applyFill="1" applyBorder="1" applyAlignment="1">
      <alignment vertical="center"/>
    </xf>
    <xf numFmtId="0" fontId="33" fillId="0" borderId="1" xfId="1" applyFont="1" applyBorder="1" applyAlignment="1">
      <alignment horizontal="center" vertical="center"/>
    </xf>
    <xf numFmtId="0" fontId="39" fillId="0" borderId="1" xfId="1" applyFont="1" applyBorder="1" applyAlignment="1">
      <alignment horizontal="center" vertical="center"/>
    </xf>
    <xf numFmtId="49" fontId="7" fillId="0" borderId="4" xfId="1" applyNumberFormat="1" applyFont="1" applyBorder="1" applyAlignment="1">
      <alignment vertical="center"/>
    </xf>
    <xf numFmtId="0" fontId="7" fillId="0" borderId="1" xfId="1" applyFont="1" applyBorder="1" applyAlignment="1">
      <alignment vertical="center"/>
    </xf>
    <xf numFmtId="0" fontId="35" fillId="0" borderId="0" xfId="62" applyFont="1" applyFill="1"/>
    <xf numFmtId="0" fontId="0" fillId="0" borderId="0" xfId="0" applyFill="1"/>
    <xf numFmtId="0" fontId="33" fillId="0" borderId="40" xfId="2" applyNumberFormat="1" applyFont="1" applyFill="1" applyBorder="1" applyAlignment="1">
      <alignment horizontal="center" vertical="top" wrapText="1" shrinkToFit="1"/>
    </xf>
    <xf numFmtId="0" fontId="31" fillId="0" borderId="0" xfId="49" applyFont="1"/>
    <xf numFmtId="0" fontId="31" fillId="0" borderId="0" xfId="49" applyFont="1" applyFill="1"/>
    <xf numFmtId="0" fontId="33" fillId="0" borderId="1" xfId="49" applyFont="1" applyFill="1" applyBorder="1" applyAlignment="1">
      <alignment horizontal="center" vertical="center" wrapText="1"/>
    </xf>
    <xf numFmtId="0" fontId="33" fillId="0" borderId="1" xfId="49" applyFont="1" applyFill="1" applyBorder="1" applyAlignment="1">
      <alignment horizontal="center" vertical="center"/>
    </xf>
    <xf numFmtId="0" fontId="57" fillId="0" borderId="1" xfId="49" applyFont="1" applyBorder="1" applyAlignment="1">
      <alignment horizontal="center" vertical="center"/>
    </xf>
    <xf numFmtId="0" fontId="5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2"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7" fillId="0" borderId="1" xfId="49" applyNumberFormat="1" applyFont="1" applyBorder="1" applyAlignment="1">
      <alignment horizontal="center" vertical="center"/>
    </xf>
    <xf numFmtId="14" fontId="7" fillId="0" borderId="1" xfId="0" applyNumberFormat="1" applyFont="1" applyFill="1" applyBorder="1" applyAlignment="1">
      <alignment horizontal="center" vertical="center" wrapText="1"/>
    </xf>
    <xf numFmtId="14" fontId="7" fillId="0" borderId="1" xfId="49" applyNumberFormat="1" applyFont="1" applyBorder="1" applyAlignment="1">
      <alignment horizontal="center" vertical="center"/>
    </xf>
    <xf numFmtId="0" fontId="7" fillId="0" borderId="0" xfId="49" applyFont="1"/>
    <xf numFmtId="0" fontId="7" fillId="0" borderId="1" xfId="49" applyFont="1" applyBorder="1"/>
    <xf numFmtId="0" fontId="7" fillId="0" borderId="1" xfId="49" applyFont="1" applyBorder="1" applyAlignment="1">
      <alignment horizontal="center" vertical="center"/>
    </xf>
    <xf numFmtId="0" fontId="7" fillId="0" borderId="1" xfId="49" applyFont="1" applyBorder="1" applyAlignment="1">
      <alignment horizontal="center" vertical="center" wrapText="1"/>
    </xf>
    <xf numFmtId="0" fontId="7" fillId="0" borderId="0" xfId="49" applyFont="1" applyAlignment="1">
      <alignment horizontal="center" vertical="center"/>
    </xf>
    <xf numFmtId="0" fontId="7" fillId="25" borderId="0" xfId="2" applyFont="1" applyFill="1"/>
    <xf numFmtId="4" fontId="31" fillId="0" borderId="25" xfId="2" applyNumberFormat="1" applyFont="1" applyFill="1" applyBorder="1" applyAlignment="1">
      <alignment horizontal="justify" vertical="top" wrapText="1"/>
    </xf>
    <xf numFmtId="175" fontId="31" fillId="0" borderId="25" xfId="2" applyNumberFormat="1" applyFont="1" applyFill="1" applyBorder="1" applyAlignment="1">
      <alignment horizontal="justify" vertical="top" wrapText="1"/>
    </xf>
    <xf numFmtId="0" fontId="39" fillId="0" borderId="0" xfId="1" applyFont="1" applyAlignment="1">
      <alignment horizontal="center" vertical="center"/>
    </xf>
    <xf numFmtId="0" fontId="8" fillId="0" borderId="0" xfId="1" applyFont="1" applyFill="1" applyBorder="1" applyAlignment="1">
      <alignment horizontal="center" vertical="center"/>
    </xf>
    <xf numFmtId="0" fontId="8" fillId="0" borderId="0" xfId="1" applyFont="1" applyAlignment="1">
      <alignment horizontal="center" vertical="center"/>
    </xf>
    <xf numFmtId="0" fontId="33" fillId="0" borderId="40" xfId="2" applyFont="1" applyFill="1" applyBorder="1" applyAlignment="1">
      <alignment horizontal="center" vertical="center" wrapText="1" shrinkToFit="1"/>
    </xf>
    <xf numFmtId="0" fontId="33" fillId="0" borderId="0" xfId="2" applyFont="1" applyFill="1" applyAlignment="1">
      <alignment horizontal="center" vertical="top" wrapText="1"/>
    </xf>
    <xf numFmtId="0" fontId="5" fillId="0" borderId="0" xfId="68" applyFont="1" applyFill="1" applyAlignment="1">
      <alignment vertical="center"/>
    </xf>
    <xf numFmtId="0" fontId="58" fillId="0" borderId="0" xfId="62" applyFont="1" applyFill="1"/>
    <xf numFmtId="0" fontId="59" fillId="0" borderId="0" xfId="68" applyFont="1" applyFill="1" applyAlignment="1">
      <alignment vertical="center"/>
    </xf>
    <xf numFmtId="0" fontId="5" fillId="0" borderId="0" xfId="68" applyFont="1" applyFill="1" applyAlignment="1">
      <alignment horizontal="right" vertical="center"/>
    </xf>
    <xf numFmtId="0" fontId="60" fillId="0" borderId="0" xfId="68" applyFont="1" applyFill="1" applyAlignment="1">
      <alignment vertical="center"/>
    </xf>
    <xf numFmtId="0" fontId="5" fillId="0" borderId="0" xfId="68" applyFont="1" applyFill="1" applyBorder="1" applyAlignment="1">
      <alignment vertical="center"/>
    </xf>
    <xf numFmtId="3" fontId="62" fillId="0" borderId="35" xfId="68" applyNumberFormat="1" applyFont="1" applyFill="1" applyBorder="1" applyAlignment="1">
      <alignment vertical="center"/>
    </xf>
    <xf numFmtId="0" fontId="59" fillId="0" borderId="0" xfId="68" applyFont="1" applyFill="1" applyBorder="1" applyAlignment="1">
      <alignment vertical="center"/>
    </xf>
    <xf numFmtId="3" fontId="62" fillId="0" borderId="36" xfId="68" applyNumberFormat="1" applyFont="1" applyFill="1" applyBorder="1" applyAlignment="1">
      <alignment vertical="center"/>
    </xf>
    <xf numFmtId="4" fontId="63" fillId="0" borderId="5" xfId="68" applyNumberFormat="1" applyFont="1" applyFill="1" applyBorder="1" applyAlignment="1">
      <alignment horizontal="center" vertical="center"/>
    </xf>
    <xf numFmtId="3" fontId="63" fillId="0" borderId="5" xfId="68" applyNumberFormat="1" applyFont="1" applyFill="1" applyBorder="1" applyAlignment="1">
      <alignment horizontal="center" vertical="center"/>
    </xf>
    <xf numFmtId="0" fontId="63" fillId="0" borderId="5" xfId="68" applyFont="1" applyFill="1" applyBorder="1" applyAlignment="1">
      <alignment horizontal="center" vertical="center"/>
    </xf>
    <xf numFmtId="10" fontId="62" fillId="0" borderId="36" xfId="68" applyNumberFormat="1" applyFont="1" applyFill="1" applyBorder="1" applyAlignment="1">
      <alignment vertical="center"/>
    </xf>
    <xf numFmtId="3" fontId="62" fillId="0" borderId="33" xfId="68" applyNumberFormat="1" applyFont="1" applyFill="1" applyBorder="1" applyAlignment="1">
      <alignment vertical="center"/>
    </xf>
    <xf numFmtId="9" fontId="62" fillId="0" borderId="38" xfId="68" applyNumberFormat="1" applyFont="1" applyFill="1" applyBorder="1" applyAlignment="1">
      <alignment vertical="center"/>
    </xf>
    <xf numFmtId="3" fontId="62" fillId="0" borderId="32" xfId="68" applyNumberFormat="1" applyFont="1" applyFill="1" applyBorder="1" applyAlignment="1">
      <alignment vertical="center"/>
    </xf>
    <xf numFmtId="10" fontId="62" fillId="0" borderId="39" xfId="68" applyNumberFormat="1" applyFont="1" applyFill="1" applyBorder="1" applyAlignment="1">
      <alignment vertical="center"/>
    </xf>
    <xf numFmtId="10" fontId="62" fillId="0" borderId="34" xfId="68" applyNumberFormat="1" applyFont="1" applyFill="1" applyBorder="1" applyAlignment="1">
      <alignment vertical="center"/>
    </xf>
    <xf numFmtId="10" fontId="62" fillId="0" borderId="37" xfId="68" applyNumberFormat="1" applyFont="1" applyFill="1" applyBorder="1" applyAlignment="1">
      <alignment vertical="center"/>
    </xf>
    <xf numFmtId="0" fontId="64" fillId="0" borderId="0" xfId="68" applyFont="1" applyFill="1" applyBorder="1" applyAlignment="1">
      <alignment vertical="center"/>
    </xf>
    <xf numFmtId="1" fontId="5" fillId="0" borderId="24" xfId="68" applyNumberFormat="1" applyFont="1" applyFill="1" applyBorder="1" applyAlignment="1">
      <alignment horizontal="center" vertical="center"/>
    </xf>
    <xf numFmtId="3" fontId="62" fillId="0" borderId="23" xfId="68" applyNumberFormat="1" applyFont="1" applyFill="1" applyBorder="1" applyAlignment="1">
      <alignment vertical="center"/>
    </xf>
    <xf numFmtId="3" fontId="64" fillId="0" borderId="0" xfId="68" applyNumberFormat="1" applyFont="1" applyFill="1" applyBorder="1" applyAlignment="1">
      <alignment horizontal="center" vertical="center"/>
    </xf>
    <xf numFmtId="3" fontId="59" fillId="0" borderId="23" xfId="68" applyNumberFormat="1" applyFont="1" applyFill="1" applyBorder="1" applyAlignment="1">
      <alignment vertical="center"/>
    </xf>
    <xf numFmtId="167" fontId="65" fillId="0" borderId="0" xfId="68" applyNumberFormat="1" applyFont="1" applyFill="1" applyBorder="1" applyAlignment="1">
      <alignment horizontal="center" vertical="center"/>
    </xf>
    <xf numFmtId="171" fontId="59" fillId="0" borderId="23" xfId="68" applyNumberFormat="1" applyFont="1" applyFill="1" applyBorder="1" applyAlignment="1">
      <alignment vertical="center"/>
    </xf>
    <xf numFmtId="0" fontId="5" fillId="0" borderId="41" xfId="68" applyFont="1" applyFill="1" applyBorder="1" applyAlignment="1">
      <alignment vertical="center"/>
    </xf>
    <xf numFmtId="172" fontId="5" fillId="0" borderId="0" xfId="68" applyNumberFormat="1" applyFont="1" applyFill="1" applyAlignment="1">
      <alignment vertical="center"/>
    </xf>
    <xf numFmtId="0" fontId="59" fillId="0" borderId="0" xfId="68" applyFont="1" applyFill="1" applyBorder="1" applyAlignment="1">
      <alignment horizontal="center" vertical="center"/>
    </xf>
    <xf numFmtId="0" fontId="61" fillId="0" borderId="0" xfId="68" applyFont="1" applyFill="1" applyBorder="1" applyAlignment="1">
      <alignment horizontal="left" vertical="center"/>
    </xf>
    <xf numFmtId="0" fontId="42" fillId="0" borderId="0" xfId="68" applyFont="1" applyFill="1" applyBorder="1" applyAlignment="1">
      <alignment vertical="center"/>
    </xf>
    <xf numFmtId="0" fontId="36" fillId="0" borderId="0" xfId="0" applyFont="1" applyAlignment="1">
      <alignment horizontal="left" vertical="top"/>
    </xf>
    <xf numFmtId="0" fontId="7" fillId="0" borderId="40" xfId="2" applyNumberFormat="1" applyFont="1" applyFill="1" applyBorder="1" applyAlignment="1">
      <alignment horizontal="center" vertical="center" wrapText="1" shrinkToFit="1"/>
    </xf>
    <xf numFmtId="0" fontId="7" fillId="0" borderId="40" xfId="2" applyFont="1" applyFill="1" applyBorder="1" applyAlignment="1">
      <alignment vertical="center" wrapText="1" shrinkToFit="1"/>
    </xf>
    <xf numFmtId="0" fontId="7" fillId="0" borderId="40" xfId="2" applyNumberFormat="1" applyFont="1" applyFill="1" applyBorder="1" applyAlignment="1">
      <alignment horizontal="left" vertical="center" wrapText="1" shrinkToFit="1"/>
    </xf>
    <xf numFmtId="174" fontId="33" fillId="0" borderId="40" xfId="2" applyNumberFormat="1" applyFont="1" applyFill="1" applyBorder="1" applyAlignment="1">
      <alignment horizontal="right" vertical="center" wrapText="1" shrinkToFit="1"/>
    </xf>
    <xf numFmtId="0" fontId="33" fillId="0" borderId="42" xfId="2" applyNumberFormat="1" applyFont="1" applyFill="1" applyBorder="1" applyAlignment="1">
      <alignment horizontal="center" vertical="top" wrapText="1" shrinkToFit="1"/>
    </xf>
    <xf numFmtId="17" fontId="7" fillId="0" borderId="1" xfId="49" applyNumberFormat="1" applyFont="1" applyBorder="1" applyAlignment="1">
      <alignment horizontal="center" vertical="center"/>
    </xf>
    <xf numFmtId="0" fontId="31" fillId="0" borderId="26" xfId="2" applyFont="1" applyFill="1" applyBorder="1" applyAlignment="1">
      <alignment horizontal="left" vertical="top" wrapText="1"/>
    </xf>
    <xf numFmtId="0" fontId="31" fillId="0" borderId="29" xfId="2" applyFont="1" applyFill="1" applyBorder="1" applyAlignment="1">
      <alignment horizontal="left" vertical="top" wrapText="1"/>
    </xf>
    <xf numFmtId="0" fontId="31" fillId="0" borderId="27" xfId="2" applyFont="1" applyFill="1" applyBorder="1" applyAlignment="1">
      <alignment horizontal="left" vertical="top" wrapText="1"/>
    </xf>
    <xf numFmtId="1" fontId="7" fillId="0" borderId="1" xfId="49" applyNumberFormat="1" applyFont="1" applyBorder="1" applyAlignment="1">
      <alignment horizontal="center" vertical="center" wrapText="1"/>
    </xf>
    <xf numFmtId="14" fontId="7" fillId="0" borderId="1" xfId="49" applyNumberFormat="1" applyFont="1" applyBorder="1" applyAlignment="1">
      <alignment horizontal="center" vertical="center" wrapText="1"/>
    </xf>
    <xf numFmtId="49" fontId="7" fillId="0" borderId="45" xfId="49" applyNumberFormat="1" applyFont="1" applyBorder="1" applyAlignment="1">
      <alignment horizontal="center" vertical="center"/>
    </xf>
    <xf numFmtId="0" fontId="7" fillId="0" borderId="45" xfId="49" applyFont="1" applyBorder="1"/>
    <xf numFmtId="0" fontId="7" fillId="0" borderId="45" xfId="49" applyFont="1" applyBorder="1" applyAlignment="1">
      <alignment horizontal="center" vertical="center"/>
    </xf>
    <xf numFmtId="2" fontId="7" fillId="0" borderId="45" xfId="2" applyNumberFormat="1" applyFont="1" applyFill="1" applyBorder="1" applyAlignment="1">
      <alignment horizontal="center" vertical="center" wrapText="1"/>
    </xf>
    <xf numFmtId="0" fontId="33" fillId="0" borderId="45" xfId="2" applyNumberFormat="1" applyFont="1" applyBorder="1" applyAlignment="1">
      <alignment horizontal="center" vertical="top" wrapText="1" shrinkToFit="1"/>
    </xf>
    <xf numFmtId="0" fontId="33" fillId="0" borderId="45" xfId="2" applyFont="1" applyBorder="1" applyAlignment="1">
      <alignment horizontal="left" vertical="top" wrapText="1" shrinkToFit="1"/>
    </xf>
    <xf numFmtId="14" fontId="7" fillId="0" borderId="45" xfId="2" applyNumberFormat="1" applyFont="1" applyFill="1" applyBorder="1" applyAlignment="1">
      <alignment horizontal="center" vertical="center" wrapText="1" shrinkToFit="1"/>
    </xf>
    <xf numFmtId="0" fontId="7" fillId="0" borderId="45" xfId="2" applyFont="1" applyBorder="1" applyAlignment="1">
      <alignment horizontal="left" vertical="top" wrapText="1" shrinkToFit="1"/>
    </xf>
    <xf numFmtId="14" fontId="36" fillId="26" borderId="45" xfId="0" applyNumberFormat="1" applyFont="1" applyFill="1" applyBorder="1" applyAlignment="1">
      <alignment horizontal="center" vertical="center" wrapText="1"/>
    </xf>
    <xf numFmtId="14" fontId="33" fillId="0" borderId="45" xfId="2" applyNumberFormat="1" applyFont="1" applyBorder="1" applyAlignment="1">
      <alignment horizontal="center" vertical="top" wrapText="1" shrinkToFit="1"/>
    </xf>
    <xf numFmtId="0" fontId="7" fillId="0" borderId="45" xfId="2" applyFont="1" applyFill="1" applyBorder="1" applyAlignment="1">
      <alignment horizontal="left" vertical="top" wrapText="1" shrinkToFit="1"/>
    </xf>
    <xf numFmtId="0" fontId="7" fillId="0" borderId="45" xfId="62" applyFont="1" applyBorder="1" applyAlignment="1">
      <alignment horizontal="center" vertical="center" wrapText="1"/>
    </xf>
    <xf numFmtId="173" fontId="31" fillId="27" borderId="25" xfId="2" applyNumberFormat="1" applyFont="1" applyFill="1" applyBorder="1" applyAlignment="1">
      <alignment horizontal="justify" vertical="top" wrapText="1"/>
    </xf>
    <xf numFmtId="4" fontId="31" fillId="27" borderId="25" xfId="2" applyNumberFormat="1" applyFont="1" applyFill="1" applyBorder="1" applyAlignment="1">
      <alignment horizontal="justify" vertical="top" wrapText="1"/>
    </xf>
    <xf numFmtId="0" fontId="31" fillId="27" borderId="25" xfId="2" applyFont="1" applyFill="1" applyBorder="1" applyAlignment="1">
      <alignment horizontal="justify" vertical="top" wrapText="1"/>
    </xf>
    <xf numFmtId="49" fontId="7" fillId="0" borderId="45" xfId="62" applyNumberFormat="1" applyFont="1" applyBorder="1" applyAlignment="1">
      <alignment horizontal="center" vertical="center" wrapText="1"/>
    </xf>
    <xf numFmtId="0" fontId="7" fillId="0" borderId="10" xfId="62" applyFont="1" applyBorder="1" applyAlignment="1">
      <alignment horizontal="center" vertical="center" wrapText="1"/>
    </xf>
    <xf numFmtId="0" fontId="7" fillId="0" borderId="45" xfId="1" applyFont="1" applyBorder="1" applyAlignment="1">
      <alignment vertical="center" wrapText="1"/>
    </xf>
    <xf numFmtId="0" fontId="7" fillId="0" borderId="45" xfId="1" applyFont="1" applyBorder="1" applyAlignment="1">
      <alignment horizontal="center" vertical="center" wrapText="1"/>
    </xf>
    <xf numFmtId="49" fontId="7" fillId="0" borderId="45" xfId="1" applyNumberFormat="1" applyFont="1" applyFill="1" applyBorder="1" applyAlignment="1">
      <alignment vertical="center"/>
    </xf>
    <xf numFmtId="0" fontId="7" fillId="0" borderId="45" xfId="1" applyFont="1" applyBorder="1" applyAlignment="1">
      <alignment horizontal="left" vertical="center" wrapText="1"/>
    </xf>
    <xf numFmtId="0" fontId="7" fillId="0" borderId="45" xfId="1" applyFont="1" applyFill="1" applyBorder="1" applyAlignment="1">
      <alignment vertical="center" wrapText="1"/>
    </xf>
    <xf numFmtId="0" fontId="7" fillId="0" borderId="45" xfId="1" applyFont="1" applyFill="1" applyBorder="1" applyAlignment="1">
      <alignment horizontal="left" vertical="center" wrapText="1"/>
    </xf>
    <xf numFmtId="0" fontId="7" fillId="0" borderId="45" xfId="1" applyFont="1" applyFill="1" applyBorder="1" applyAlignment="1">
      <alignment horizontal="center" vertical="center" wrapText="1"/>
    </xf>
    <xf numFmtId="0" fontId="31" fillId="0" borderId="45" xfId="1" applyFont="1" applyBorder="1" applyAlignment="1">
      <alignment horizontal="center" vertical="center" wrapText="1"/>
    </xf>
    <xf numFmtId="0" fontId="31" fillId="0" borderId="45" xfId="1" applyFont="1" applyBorder="1" applyAlignment="1">
      <alignment horizontal="center" vertical="center"/>
    </xf>
    <xf numFmtId="168" fontId="7" fillId="0" borderId="45" xfId="67" applyNumberFormat="1" applyFont="1" applyFill="1" applyBorder="1" applyAlignment="1">
      <alignment horizontal="left" vertical="center"/>
    </xf>
    <xf numFmtId="0" fontId="7" fillId="0" borderId="46" xfId="62" applyFont="1" applyBorder="1" applyAlignment="1">
      <alignment horizontal="center" vertical="center"/>
    </xf>
    <xf numFmtId="0" fontId="7" fillId="0" borderId="46" xfId="62" applyFont="1" applyBorder="1" applyAlignment="1">
      <alignment horizontal="center" vertical="center" wrapText="1"/>
    </xf>
    <xf numFmtId="2" fontId="7" fillId="0" borderId="1" xfId="2" applyNumberFormat="1" applyFont="1" applyBorder="1" applyAlignment="1">
      <alignment horizontal="center" vertical="center"/>
    </xf>
    <xf numFmtId="0" fontId="58" fillId="0" borderId="0" xfId="0" applyFont="1" applyFill="1"/>
    <xf numFmtId="0" fontId="5" fillId="0" borderId="20" xfId="68" applyFont="1" applyFill="1" applyBorder="1" applyAlignment="1">
      <alignment vertical="center"/>
    </xf>
    <xf numFmtId="4" fontId="63" fillId="0" borderId="0" xfId="68" applyNumberFormat="1" applyFont="1" applyFill="1" applyBorder="1" applyAlignment="1">
      <alignment horizontal="center" vertical="center"/>
    </xf>
    <xf numFmtId="0" fontId="42" fillId="0" borderId="46" xfId="68" applyFont="1" applyFill="1" applyBorder="1" applyAlignment="1">
      <alignment horizontal="center" vertical="center"/>
    </xf>
    <xf numFmtId="10" fontId="62" fillId="0" borderId="46" xfId="68" applyNumberFormat="1" applyFont="1" applyFill="1" applyBorder="1" applyAlignment="1">
      <alignment vertical="center"/>
    </xf>
    <xf numFmtId="3" fontId="62" fillId="0" borderId="46" xfId="68" applyNumberFormat="1" applyFont="1" applyFill="1" applyBorder="1" applyAlignment="1">
      <alignment vertical="center"/>
    </xf>
    <xf numFmtId="3" fontId="59" fillId="0" borderId="46" xfId="68" applyNumberFormat="1" applyFont="1" applyFill="1" applyBorder="1" applyAlignment="1">
      <alignment vertical="center"/>
    </xf>
    <xf numFmtId="169" fontId="62" fillId="0" borderId="46" xfId="68" applyNumberFormat="1" applyFont="1" applyFill="1" applyBorder="1" applyAlignment="1">
      <alignment horizontal="center" vertical="center"/>
    </xf>
    <xf numFmtId="170" fontId="59" fillId="0" borderId="46" xfId="68" applyNumberFormat="1" applyFont="1" applyFill="1" applyBorder="1" applyAlignment="1">
      <alignment vertical="center"/>
    </xf>
    <xf numFmtId="171" fontId="59" fillId="0" borderId="46" xfId="68" applyNumberFormat="1" applyFont="1" applyFill="1" applyBorder="1" applyAlignment="1">
      <alignment vertical="center"/>
    </xf>
    <xf numFmtId="0" fontId="5" fillId="0" borderId="47" xfId="68" applyFont="1" applyFill="1" applyBorder="1" applyAlignment="1">
      <alignment vertical="center"/>
    </xf>
    <xf numFmtId="4" fontId="42" fillId="0" borderId="46" xfId="68" applyNumberFormat="1" applyFont="1" applyFill="1" applyBorder="1" applyAlignment="1">
      <alignment horizontal="center" vertical="center"/>
    </xf>
    <xf numFmtId="3" fontId="42" fillId="0" borderId="46" xfId="68" applyNumberFormat="1" applyFont="1" applyFill="1" applyBorder="1" applyAlignment="1">
      <alignment horizontal="center" vertical="center"/>
    </xf>
    <xf numFmtId="1" fontId="5" fillId="0" borderId="48" xfId="68" applyNumberFormat="1" applyFont="1" applyFill="1" applyBorder="1" applyAlignment="1">
      <alignment horizontal="center" vertical="center"/>
    </xf>
    <xf numFmtId="10" fontId="62" fillId="0" borderId="49" xfId="68" applyNumberFormat="1" applyFont="1" applyFill="1" applyBorder="1" applyAlignment="1">
      <alignment vertical="center"/>
    </xf>
    <xf numFmtId="3" fontId="62" fillId="0" borderId="49" xfId="68" applyNumberFormat="1" applyFont="1" applyFill="1" applyBorder="1" applyAlignment="1">
      <alignment vertical="center"/>
    </xf>
    <xf numFmtId="3" fontId="62" fillId="0" borderId="50" xfId="68" applyNumberFormat="1" applyFont="1" applyFill="1" applyBorder="1" applyAlignment="1">
      <alignment vertical="center"/>
    </xf>
    <xf numFmtId="3" fontId="59" fillId="0" borderId="49" xfId="68" applyNumberFormat="1" applyFont="1" applyFill="1" applyBorder="1" applyAlignment="1">
      <alignment vertical="center"/>
    </xf>
    <xf numFmtId="3" fontId="59" fillId="0" borderId="50" xfId="68" applyNumberFormat="1" applyFont="1" applyFill="1" applyBorder="1" applyAlignment="1">
      <alignment vertical="center"/>
    </xf>
    <xf numFmtId="169" fontId="62" fillId="0" borderId="49" xfId="68" applyNumberFormat="1" applyFont="1" applyFill="1" applyBorder="1" applyAlignment="1">
      <alignment horizontal="center" vertical="center"/>
    </xf>
    <xf numFmtId="170" fontId="59" fillId="0" borderId="49" xfId="68" applyNumberFormat="1" applyFont="1" applyFill="1" applyBorder="1" applyAlignment="1">
      <alignment vertical="center"/>
    </xf>
    <xf numFmtId="171" fontId="59" fillId="0" borderId="49" xfId="68" applyNumberFormat="1" applyFont="1" applyFill="1" applyBorder="1" applyAlignment="1">
      <alignment vertical="center"/>
    </xf>
    <xf numFmtId="171" fontId="59" fillId="0" borderId="50" xfId="68" applyNumberFormat="1" applyFont="1" applyFill="1" applyBorder="1" applyAlignment="1">
      <alignment vertical="center"/>
    </xf>
    <xf numFmtId="0" fontId="5" fillId="0" borderId="51" xfId="68" applyFont="1" applyFill="1" applyBorder="1" applyAlignment="1">
      <alignment vertical="center"/>
    </xf>
    <xf numFmtId="0" fontId="5" fillId="0" borderId="52" xfId="68" applyFont="1" applyFill="1" applyBorder="1" applyAlignment="1">
      <alignment vertical="center"/>
    </xf>
    <xf numFmtId="0" fontId="5" fillId="0" borderId="53" xfId="68" applyFont="1" applyFill="1" applyBorder="1" applyAlignment="1">
      <alignment vertical="center"/>
    </xf>
    <xf numFmtId="0" fontId="5" fillId="0" borderId="54" xfId="68" applyFont="1" applyFill="1" applyBorder="1" applyAlignment="1">
      <alignment vertical="center"/>
    </xf>
    <xf numFmtId="0" fontId="5" fillId="0" borderId="55" xfId="68" applyFont="1" applyFill="1" applyBorder="1" applyAlignment="1">
      <alignment vertical="center"/>
    </xf>
    <xf numFmtId="0" fontId="5" fillId="0" borderId="56" xfId="68" applyFont="1" applyFill="1" applyBorder="1" applyAlignment="1">
      <alignment vertical="center"/>
    </xf>
    <xf numFmtId="0" fontId="5" fillId="0" borderId="57" xfId="68" applyFont="1" applyFill="1" applyBorder="1" applyAlignment="1">
      <alignment vertical="center"/>
    </xf>
    <xf numFmtId="0" fontId="5" fillId="0" borderId="58" xfId="68" applyFont="1" applyFill="1" applyBorder="1" applyAlignment="1">
      <alignment horizontal="left" vertical="center"/>
    </xf>
    <xf numFmtId="0" fontId="5" fillId="0" borderId="59" xfId="68" applyFont="1" applyFill="1" applyBorder="1" applyAlignment="1">
      <alignment vertical="center"/>
    </xf>
    <xf numFmtId="0" fontId="5" fillId="0" borderId="60" xfId="68" applyFont="1" applyFill="1" applyBorder="1" applyAlignment="1">
      <alignment vertical="center"/>
    </xf>
    <xf numFmtId="0" fontId="5" fillId="0" borderId="61" xfId="68" applyFont="1" applyFill="1" applyBorder="1" applyAlignment="1">
      <alignment vertical="center"/>
    </xf>
    <xf numFmtId="0" fontId="59" fillId="0" borderId="58" xfId="68" applyFont="1" applyFill="1" applyBorder="1" applyAlignment="1">
      <alignment vertical="center"/>
    </xf>
    <xf numFmtId="0" fontId="59" fillId="0" borderId="59" xfId="68" applyFont="1" applyFill="1" applyBorder="1" applyAlignment="1">
      <alignment vertical="center"/>
    </xf>
    <xf numFmtId="0" fontId="5" fillId="0" borderId="59" xfId="68" applyFont="1" applyFill="1" applyBorder="1" applyAlignment="1">
      <alignment horizontal="left" vertical="center"/>
    </xf>
    <xf numFmtId="0" fontId="59" fillId="0" borderId="59" xfId="68" applyFont="1" applyFill="1" applyBorder="1" applyAlignment="1">
      <alignment horizontal="left" vertical="center"/>
    </xf>
    <xf numFmtId="0" fontId="59" fillId="0" borderId="60" xfId="68" applyFont="1" applyFill="1" applyBorder="1" applyAlignment="1">
      <alignment horizontal="left" vertical="center"/>
    </xf>
    <xf numFmtId="0" fontId="5" fillId="0" borderId="59" xfId="68" applyFont="1" applyFill="1" applyBorder="1" applyAlignment="1">
      <alignment horizontal="left" vertical="center" wrapText="1"/>
    </xf>
    <xf numFmtId="0" fontId="59" fillId="0" borderId="60" xfId="68" applyFont="1" applyFill="1" applyBorder="1" applyAlignment="1">
      <alignment vertical="center"/>
    </xf>
    <xf numFmtId="0" fontId="5" fillId="0" borderId="62" xfId="68" applyFont="1" applyFill="1" applyBorder="1" applyAlignment="1">
      <alignment vertical="center"/>
    </xf>
    <xf numFmtId="3" fontId="64" fillId="0" borderId="62" xfId="68" applyNumberFormat="1" applyFont="1" applyFill="1" applyBorder="1" applyAlignment="1">
      <alignment horizontal="center" vertical="center"/>
    </xf>
    <xf numFmtId="167" fontId="65" fillId="0" borderId="62" xfId="68" applyNumberFormat="1" applyFont="1" applyFill="1" applyBorder="1" applyAlignment="1">
      <alignment horizontal="center" vertical="center"/>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33" fillId="0" borderId="10" xfId="2" applyFont="1" applyFill="1" applyBorder="1" applyAlignment="1">
      <alignment horizontal="center" vertical="center" wrapText="1"/>
    </xf>
    <xf numFmtId="0" fontId="47" fillId="0" borderId="0" xfId="2" applyFont="1" applyFill="1" applyAlignment="1">
      <alignment vertical="center"/>
    </xf>
    <xf numFmtId="0" fontId="33" fillId="0" borderId="46" xfId="2" applyFont="1" applyFill="1" applyBorder="1" applyAlignment="1">
      <alignment horizontal="center" vertical="center" textRotation="90" wrapText="1"/>
    </xf>
    <xf numFmtId="0" fontId="33" fillId="0" borderId="46" xfId="2" applyFont="1" applyFill="1" applyBorder="1" applyAlignment="1">
      <alignment horizontal="center" vertical="center" wrapText="1"/>
    </xf>
    <xf numFmtId="49" fontId="33" fillId="0" borderId="46" xfId="2" applyNumberFormat="1" applyFont="1" applyFill="1" applyBorder="1" applyAlignment="1">
      <alignment horizontal="center" vertical="center" wrapText="1"/>
    </xf>
    <xf numFmtId="0" fontId="33" fillId="0" borderId="46" xfId="2" applyFont="1" applyFill="1" applyBorder="1" applyAlignment="1">
      <alignment horizontal="left" vertical="center" wrapText="1"/>
    </xf>
    <xf numFmtId="176" fontId="33" fillId="0" borderId="46" xfId="2" applyNumberFormat="1" applyFont="1" applyFill="1" applyBorder="1" applyAlignment="1">
      <alignment horizontal="center" vertical="center" wrapText="1"/>
    </xf>
    <xf numFmtId="49" fontId="7" fillId="0" borderId="46" xfId="2" applyNumberFormat="1" applyFont="1" applyFill="1" applyBorder="1" applyAlignment="1">
      <alignment horizontal="center" vertical="center" wrapText="1"/>
    </xf>
    <xf numFmtId="0" fontId="7" fillId="0" borderId="46" xfId="2" applyFont="1" applyFill="1" applyBorder="1" applyAlignment="1">
      <alignment horizontal="left" vertical="center" wrapText="1"/>
    </xf>
    <xf numFmtId="176" fontId="7" fillId="0" borderId="46" xfId="2" applyNumberFormat="1" applyFont="1" applyFill="1" applyBorder="1" applyAlignment="1">
      <alignment horizontal="center" vertical="center" wrapText="1"/>
    </xf>
    <xf numFmtId="176" fontId="7" fillId="0" borderId="6" xfId="2" applyNumberFormat="1" applyFont="1" applyFill="1" applyBorder="1" applyAlignment="1">
      <alignment horizontal="center" vertical="center" wrapText="1"/>
    </xf>
    <xf numFmtId="0" fontId="7" fillId="0" borderId="46" xfId="45" applyFont="1" applyFill="1" applyBorder="1" applyAlignment="1">
      <alignment horizontal="left" vertical="center" wrapText="1"/>
    </xf>
    <xf numFmtId="176" fontId="7" fillId="0" borderId="46" xfId="45" applyNumberFormat="1" applyFont="1" applyFill="1" applyBorder="1" applyAlignment="1">
      <alignment horizontal="center" vertical="center" wrapText="1"/>
    </xf>
    <xf numFmtId="0" fontId="33" fillId="0" borderId="46" xfId="45" applyFont="1" applyFill="1" applyBorder="1" applyAlignment="1">
      <alignment horizontal="left" vertical="center" wrapText="1"/>
    </xf>
    <xf numFmtId="176" fontId="33" fillId="0" borderId="46" xfId="45" applyNumberFormat="1" applyFont="1" applyFill="1" applyBorder="1" applyAlignment="1">
      <alignment horizontal="center" vertical="center" wrapText="1"/>
    </xf>
    <xf numFmtId="0" fontId="7" fillId="0" borderId="2" xfId="45" applyFont="1" applyFill="1" applyBorder="1" applyAlignment="1">
      <alignment horizontal="left" vertical="center" wrapText="1"/>
    </xf>
    <xf numFmtId="176" fontId="7" fillId="0" borderId="2" xfId="45" applyNumberFormat="1" applyFont="1" applyFill="1" applyBorder="1" applyAlignment="1">
      <alignment horizontal="center" vertical="center" wrapText="1"/>
    </xf>
    <xf numFmtId="176" fontId="33" fillId="0" borderId="63" xfId="2" applyNumberFormat="1" applyFont="1" applyFill="1" applyBorder="1" applyAlignment="1">
      <alignment horizontal="center" vertical="center" wrapText="1"/>
    </xf>
    <xf numFmtId="14" fontId="7" fillId="26" borderId="64" xfId="2" applyNumberFormat="1" applyFont="1" applyFill="1" applyBorder="1" applyAlignment="1">
      <alignment horizontal="center" vertical="center" wrapText="1" shrinkToFit="1"/>
    </xf>
    <xf numFmtId="14" fontId="36" fillId="26" borderId="64" xfId="3" applyNumberFormat="1" applyFont="1" applyFill="1" applyBorder="1" applyAlignment="1">
      <alignment horizontal="center" vertical="center" wrapText="1"/>
    </xf>
    <xf numFmtId="0" fontId="36" fillId="26" borderId="64" xfId="3" applyNumberFormat="1" applyFont="1" applyFill="1" applyBorder="1" applyAlignment="1">
      <alignment horizontal="center" vertical="center" wrapText="1"/>
    </xf>
    <xf numFmtId="0" fontId="33" fillId="0" borderId="10" xfId="2" applyFont="1" applyFill="1" applyBorder="1" applyAlignment="1">
      <alignment horizontal="center" vertical="center" wrapText="1"/>
    </xf>
    <xf numFmtId="0" fontId="31" fillId="0" borderId="65" xfId="1" applyFont="1" applyFill="1" applyBorder="1" applyAlignment="1">
      <alignment horizontal="center" vertical="center" wrapText="1"/>
    </xf>
    <xf numFmtId="49" fontId="7" fillId="0" borderId="45" xfId="1" applyNumberFormat="1" applyFont="1" applyFill="1" applyBorder="1" applyAlignment="1">
      <alignment horizontal="center" vertical="center"/>
    </xf>
    <xf numFmtId="0" fontId="33" fillId="0" borderId="0" xfId="0" applyFont="1" applyFill="1" applyAlignment="1">
      <alignment horizontal="center" vertical="center"/>
    </xf>
    <xf numFmtId="0" fontId="7" fillId="0" borderId="0" xfId="1" applyFont="1" applyAlignment="1">
      <alignment horizontal="center" vertical="center"/>
    </xf>
    <xf numFmtId="0" fontId="47" fillId="0" borderId="0" xfId="1" applyFont="1" applyAlignment="1">
      <alignment horizontal="center" vertical="center" wrapText="1"/>
    </xf>
    <xf numFmtId="0" fontId="47" fillId="0" borderId="0" xfId="1" applyFont="1" applyAlignment="1">
      <alignment horizontal="center" vertical="center"/>
    </xf>
    <xf numFmtId="0" fontId="39" fillId="0" borderId="0" xfId="1" applyFont="1" applyAlignment="1">
      <alignment horizontal="center" vertical="center"/>
    </xf>
    <xf numFmtId="0" fontId="33" fillId="0" borderId="1" xfId="1" applyFont="1" applyBorder="1" applyAlignment="1">
      <alignment horizontal="center" vertical="center" wrapText="1"/>
    </xf>
    <xf numFmtId="0" fontId="45" fillId="0" borderId="0" xfId="1" applyFont="1" applyAlignment="1">
      <alignment horizontal="center" vertical="center"/>
    </xf>
    <xf numFmtId="0" fontId="33" fillId="0" borderId="10" xfId="1" applyFont="1" applyBorder="1" applyAlignment="1">
      <alignment horizontal="center" vertical="center" wrapText="1"/>
    </xf>
    <xf numFmtId="0" fontId="33"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8" fillId="0" borderId="0" xfId="1" applyFont="1" applyFill="1" applyBorder="1" applyAlignment="1">
      <alignment horizontal="center" vertical="center"/>
    </xf>
    <xf numFmtId="0" fontId="45" fillId="0" borderId="0" xfId="1" applyFont="1" applyAlignment="1">
      <alignment horizontal="center" vertical="center" wrapText="1"/>
    </xf>
    <xf numFmtId="0" fontId="8" fillId="0" borderId="0" xfId="1" applyFont="1" applyAlignment="1">
      <alignment horizontal="center" vertical="center"/>
    </xf>
    <xf numFmtId="0" fontId="7" fillId="0" borderId="20" xfId="1" applyFont="1" applyBorder="1" applyAlignment="1">
      <alignment vertical="center"/>
    </xf>
    <xf numFmtId="49" fontId="7" fillId="0" borderId="0" xfId="62" applyNumberFormat="1" applyFont="1" applyBorder="1" applyAlignment="1">
      <alignment horizontal="left" vertical="top"/>
    </xf>
    <xf numFmtId="0" fontId="33" fillId="0" borderId="9" xfId="62" applyFont="1" applyFill="1" applyBorder="1" applyAlignment="1">
      <alignment horizontal="center" vertical="center" wrapText="1"/>
    </xf>
    <xf numFmtId="0" fontId="33" fillId="0" borderId="8" xfId="62" applyFont="1" applyFill="1" applyBorder="1" applyAlignment="1">
      <alignment horizontal="center" vertical="center" wrapText="1"/>
    </xf>
    <xf numFmtId="0" fontId="33" fillId="0" borderId="22" xfId="62" applyFont="1" applyFill="1" applyBorder="1" applyAlignment="1">
      <alignment horizontal="center" vertical="center" wrapText="1"/>
    </xf>
    <xf numFmtId="0" fontId="33" fillId="0" borderId="21" xfId="62" applyFont="1" applyFill="1" applyBorder="1" applyAlignment="1">
      <alignment horizontal="center" vertical="center" wrapText="1"/>
    </xf>
    <xf numFmtId="0" fontId="33" fillId="0" borderId="10" xfId="62" applyFont="1" applyFill="1" applyBorder="1" applyAlignment="1">
      <alignment horizontal="center" vertical="center" wrapText="1"/>
    </xf>
    <xf numFmtId="0" fontId="33" fillId="0" borderId="2" xfId="62" applyFont="1" applyFill="1" applyBorder="1" applyAlignment="1">
      <alignment horizontal="center" vertical="center" wrapText="1"/>
    </xf>
    <xf numFmtId="0" fontId="33" fillId="0" borderId="6" xfId="62" applyFont="1" applyFill="1" applyBorder="1" applyAlignment="1">
      <alignment horizontal="center" vertical="center" wrapText="1"/>
    </xf>
    <xf numFmtId="0" fontId="33" fillId="0" borderId="10" xfId="62" applyFont="1" applyBorder="1" applyAlignment="1">
      <alignment horizontal="center" vertical="center"/>
    </xf>
    <xf numFmtId="0" fontId="33" fillId="0" borderId="6" xfId="62" applyFont="1" applyBorder="1" applyAlignment="1">
      <alignment horizontal="center" vertical="center"/>
    </xf>
    <xf numFmtId="0" fontId="33" fillId="0" borderId="2" xfId="62" applyFont="1" applyBorder="1" applyAlignment="1">
      <alignment horizontal="center" vertical="center"/>
    </xf>
    <xf numFmtId="0" fontId="33" fillId="0" borderId="4" xfId="62" applyFont="1" applyBorder="1" applyAlignment="1">
      <alignment horizontal="center" vertical="center" wrapText="1"/>
    </xf>
    <xf numFmtId="0" fontId="33" fillId="0" borderId="3" xfId="62" applyFont="1" applyBorder="1" applyAlignment="1">
      <alignment horizontal="center" vertical="center" wrapText="1"/>
    </xf>
    <xf numFmtId="0" fontId="33" fillId="0" borderId="7" xfId="62" applyFont="1" applyBorder="1" applyAlignment="1">
      <alignment horizontal="center" vertical="center" wrapText="1"/>
    </xf>
    <xf numFmtId="0" fontId="7" fillId="0" borderId="20" xfId="62" applyFont="1" applyBorder="1" applyAlignment="1">
      <alignment horizontal="left" vertical="center"/>
    </xf>
    <xf numFmtId="0" fontId="33" fillId="0" borderId="10" xfId="62" applyFont="1" applyBorder="1" applyAlignment="1">
      <alignment horizontal="center" vertical="center" wrapText="1"/>
    </xf>
    <xf numFmtId="0" fontId="33" fillId="0" borderId="6" xfId="62" applyFont="1" applyBorder="1" applyAlignment="1">
      <alignment horizontal="center" vertical="center" wrapText="1"/>
    </xf>
    <xf numFmtId="0" fontId="33" fillId="0" borderId="2" xfId="62" applyFont="1" applyBorder="1" applyAlignment="1">
      <alignment horizontal="center" vertical="center" wrapText="1"/>
    </xf>
    <xf numFmtId="0" fontId="33" fillId="0" borderId="9" xfId="62" applyFont="1" applyBorder="1" applyAlignment="1">
      <alignment horizontal="center" vertical="center" wrapText="1"/>
    </xf>
    <xf numFmtId="0" fontId="33" fillId="0" borderId="8" xfId="62" applyFont="1" applyBorder="1" applyAlignment="1">
      <alignment horizontal="center" vertical="center" wrapText="1"/>
    </xf>
    <xf numFmtId="0" fontId="33" fillId="0" borderId="22" xfId="62" applyFont="1" applyBorder="1" applyAlignment="1">
      <alignment horizontal="center" vertical="center" wrapText="1"/>
    </xf>
    <xf numFmtId="0" fontId="33" fillId="0" borderId="21" xfId="62" applyFont="1" applyBorder="1" applyAlignment="1">
      <alignment horizontal="center" vertical="center" wrapText="1"/>
    </xf>
    <xf numFmtId="0" fontId="31" fillId="0" borderId="0" xfId="49" applyFont="1" applyFill="1" applyAlignment="1">
      <alignment horizontal="center"/>
    </xf>
    <xf numFmtId="0" fontId="32"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31" fillId="0" borderId="0" xfId="49" applyFont="1" applyAlignment="1">
      <alignment horizontal="center"/>
    </xf>
    <xf numFmtId="0" fontId="39" fillId="0" borderId="0" xfId="1" applyFont="1" applyAlignment="1">
      <alignment horizontal="center" vertical="center" wrapText="1"/>
    </xf>
    <xf numFmtId="0" fontId="33" fillId="0" borderId="0" xfId="0" applyFont="1" applyFill="1" applyAlignment="1">
      <alignment horizontal="center" vertical="center" wrapText="1"/>
    </xf>
    <xf numFmtId="0" fontId="33" fillId="0" borderId="4"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3" xfId="1" applyFont="1" applyBorder="1" applyAlignment="1">
      <alignment horizontal="center" vertical="center" wrapText="1"/>
    </xf>
    <xf numFmtId="0" fontId="5" fillId="0" borderId="0" xfId="68" applyFont="1" applyFill="1" applyBorder="1" applyAlignment="1">
      <alignment horizontal="left" vertical="center" wrapText="1"/>
    </xf>
    <xf numFmtId="0" fontId="42" fillId="0" borderId="43" xfId="68" applyFont="1" applyFill="1" applyBorder="1" applyAlignment="1">
      <alignment horizontal="center" vertical="center"/>
    </xf>
    <xf numFmtId="0" fontId="42" fillId="0" borderId="7" xfId="68" applyFont="1" applyFill="1" applyBorder="1" applyAlignment="1">
      <alignment horizontal="center" vertical="center"/>
    </xf>
    <xf numFmtId="0" fontId="42" fillId="0" borderId="44" xfId="68" applyFont="1" applyFill="1" applyBorder="1" applyAlignment="1">
      <alignment horizontal="center" vertical="center"/>
    </xf>
    <xf numFmtId="0" fontId="5" fillId="0" borderId="0" xfId="62" applyFont="1" applyFill="1" applyBorder="1" applyAlignment="1">
      <alignment horizontal="left" vertical="center" wrapText="1"/>
    </xf>
    <xf numFmtId="0" fontId="33" fillId="0" borderId="65" xfId="2" applyFont="1" applyFill="1" applyBorder="1" applyAlignment="1">
      <alignment horizontal="center" vertical="center" wrapText="1"/>
    </xf>
    <xf numFmtId="0" fontId="33" fillId="0" borderId="40" xfId="2" applyFont="1" applyFill="1" applyBorder="1" applyAlignment="1">
      <alignment horizontal="center" vertical="center" wrapText="1" shrinkToFit="1"/>
    </xf>
    <xf numFmtId="0" fontId="33" fillId="0" borderId="42" xfId="2" applyFont="1" applyFill="1" applyBorder="1" applyAlignment="1">
      <alignment horizontal="center" vertical="center" wrapText="1" shrinkToFit="1"/>
    </xf>
    <xf numFmtId="0" fontId="33" fillId="0" borderId="42" xfId="2" applyNumberFormat="1" applyFont="1" applyFill="1" applyBorder="1" applyAlignment="1">
      <alignment horizontal="center" vertical="center" wrapText="1" shrinkToFit="1"/>
    </xf>
    <xf numFmtId="0" fontId="33" fillId="0" borderId="10" xfId="2" applyNumberFormat="1" applyFont="1" applyFill="1" applyBorder="1" applyAlignment="1">
      <alignment horizontal="center" vertical="center" wrapText="1" shrinkToFit="1"/>
    </xf>
    <xf numFmtId="0" fontId="33" fillId="0" borderId="6" xfId="2" applyNumberFormat="1" applyFont="1" applyFill="1" applyBorder="1" applyAlignment="1">
      <alignment horizontal="center" vertical="center" wrapText="1" shrinkToFit="1"/>
    </xf>
    <xf numFmtId="0" fontId="33" fillId="0" borderId="2" xfId="2" applyNumberFormat="1" applyFont="1" applyFill="1" applyBorder="1" applyAlignment="1">
      <alignment horizontal="center" vertical="center" wrapText="1" shrinkToFit="1"/>
    </xf>
    <xf numFmtId="0" fontId="33" fillId="0" borderId="0" xfId="2" applyFont="1" applyFill="1" applyAlignment="1">
      <alignment horizontal="center" vertical="top" wrapText="1"/>
    </xf>
    <xf numFmtId="0" fontId="7" fillId="0" borderId="0" xfId="0" applyFont="1" applyFill="1" applyBorder="1" applyAlignment="1">
      <alignment horizontal="left" wrapText="1"/>
    </xf>
    <xf numFmtId="0" fontId="7" fillId="0" borderId="0" xfId="0" applyFont="1" applyBorder="1" applyAlignment="1"/>
    <xf numFmtId="0" fontId="33" fillId="0" borderId="4" xfId="52" applyFont="1" applyFill="1" applyBorder="1" applyAlignment="1">
      <alignment horizontal="center" vertical="center"/>
    </xf>
    <xf numFmtId="0" fontId="33" fillId="0" borderId="7" xfId="52" applyFont="1" applyFill="1" applyBorder="1" applyAlignment="1">
      <alignment horizontal="center" vertical="center"/>
    </xf>
    <xf numFmtId="0" fontId="33" fillId="0" borderId="1" xfId="2" applyFont="1" applyFill="1" applyBorder="1" applyAlignment="1">
      <alignment horizontal="center" vertical="center" wrapText="1"/>
    </xf>
    <xf numFmtId="0" fontId="7" fillId="0" borderId="0" xfId="2" applyFont="1" applyFill="1" applyBorder="1" applyAlignment="1">
      <alignment horizontal="left"/>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44" fillId="0" borderId="0" xfId="1" applyFont="1" applyAlignment="1">
      <alignment horizontal="center" vertical="center" wrapText="1"/>
    </xf>
    <xf numFmtId="0" fontId="7" fillId="0" borderId="0" xfId="2" applyFont="1" applyFill="1" applyAlignment="1">
      <alignment horizontal="center"/>
    </xf>
    <xf numFmtId="0" fontId="5" fillId="0" borderId="0" xfId="1" applyFont="1" applyAlignment="1">
      <alignment horizontal="center" vertical="center"/>
    </xf>
    <xf numFmtId="0" fontId="33" fillId="0" borderId="10"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Border="1" applyAlignment="1">
      <alignment horizontal="center" vertical="center"/>
    </xf>
    <xf numFmtId="0" fontId="33" fillId="0" borderId="0" xfId="2" applyFont="1" applyFill="1" applyAlignment="1">
      <alignment horizontal="center"/>
    </xf>
    <xf numFmtId="0" fontId="33" fillId="0" borderId="46" xfId="52" applyFont="1" applyFill="1" applyBorder="1" applyAlignment="1">
      <alignment horizontal="center" vertical="center" wrapText="1"/>
    </xf>
    <xf numFmtId="0" fontId="43" fillId="0" borderId="0" xfId="0" applyFont="1" applyFill="1" applyAlignment="1">
      <alignment horizontal="center" vertical="center"/>
    </xf>
    <xf numFmtId="0" fontId="44" fillId="0" borderId="0" xfId="1" applyFont="1" applyAlignment="1">
      <alignment horizontal="center" vertical="center"/>
    </xf>
    <xf numFmtId="0" fontId="4" fillId="0" borderId="0" xfId="1" applyFont="1" applyAlignment="1">
      <alignment horizontal="center" vertical="center"/>
    </xf>
    <xf numFmtId="0" fontId="33" fillId="0" borderId="43" xfId="52" applyFont="1" applyFill="1" applyBorder="1" applyAlignment="1">
      <alignment horizontal="center" vertical="center"/>
    </xf>
    <xf numFmtId="0" fontId="33" fillId="0" borderId="46" xfId="2" applyFont="1" applyFill="1" applyBorder="1" applyAlignment="1">
      <alignment horizontal="center" vertical="center" wrapText="1"/>
    </xf>
    <xf numFmtId="0" fontId="33" fillId="0" borderId="46" xfId="2" applyFont="1" applyBorder="1" applyAlignment="1">
      <alignment horizontal="center" vertical="center"/>
    </xf>
    <xf numFmtId="0" fontId="33" fillId="0" borderId="1" xfId="49" applyFont="1" applyFill="1" applyBorder="1" applyAlignment="1">
      <alignment horizontal="center" vertical="center" wrapText="1"/>
    </xf>
    <xf numFmtId="0" fontId="33" fillId="0" borderId="10" xfId="45" applyFont="1" applyFill="1" applyBorder="1" applyAlignment="1">
      <alignment horizontal="center" vertical="center" textRotation="90" wrapText="1"/>
    </xf>
    <xf numFmtId="0" fontId="33" fillId="0" borderId="2" xfId="45" applyFont="1" applyFill="1" applyBorder="1" applyAlignment="1">
      <alignment horizontal="center" vertical="center" textRotation="90" wrapText="1"/>
    </xf>
    <xf numFmtId="0" fontId="33" fillId="0" borderId="10" xfId="2" applyFont="1" applyFill="1" applyBorder="1" applyAlignment="1">
      <alignment horizontal="center" vertical="center" textRotation="90" wrapText="1"/>
    </xf>
    <xf numFmtId="0" fontId="33" fillId="0" borderId="2" xfId="2" applyFont="1" applyFill="1" applyBorder="1" applyAlignment="1">
      <alignment horizontal="center" vertical="center" textRotation="90" wrapText="1"/>
    </xf>
    <xf numFmtId="0" fontId="33" fillId="0" borderId="10" xfId="49" applyFont="1" applyFill="1" applyBorder="1" applyAlignment="1">
      <alignment horizontal="center" vertical="center" wrapText="1"/>
    </xf>
    <xf numFmtId="0" fontId="33" fillId="0" borderId="2" xfId="49" applyFont="1" applyFill="1" applyBorder="1" applyAlignment="1">
      <alignment horizontal="center" vertical="center" wrapText="1"/>
    </xf>
    <xf numFmtId="0" fontId="33" fillId="0" borderId="1" xfId="49" applyFont="1" applyFill="1" applyBorder="1" applyAlignment="1" applyProtection="1">
      <alignment horizontal="center" vertical="center" textRotation="90" wrapText="1"/>
    </xf>
    <xf numFmtId="0" fontId="56" fillId="0" borderId="1"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3" fillId="0" borderId="10" xfId="49" applyFont="1" applyFill="1" applyBorder="1" applyAlignment="1">
      <alignment horizontal="center" vertical="center" textRotation="90" wrapText="1"/>
    </xf>
    <xf numFmtId="0" fontId="33" fillId="0" borderId="2" xfId="49" applyFont="1" applyFill="1" applyBorder="1" applyAlignment="1">
      <alignment horizontal="center" vertical="center" textRotation="90" wrapText="1"/>
    </xf>
    <xf numFmtId="0" fontId="33" fillId="0" borderId="10" xfId="49" applyFont="1" applyFill="1" applyBorder="1" applyAlignment="1">
      <alignment horizontal="center" vertical="center"/>
    </xf>
    <xf numFmtId="0" fontId="33" fillId="0" borderId="2" xfId="49" applyFont="1" applyFill="1" applyBorder="1" applyAlignment="1">
      <alignment horizontal="center" vertical="center"/>
    </xf>
    <xf numFmtId="0" fontId="32" fillId="0" borderId="20" xfId="49" applyFont="1" applyFill="1" applyBorder="1" applyAlignment="1">
      <alignment horizontal="center"/>
    </xf>
    <xf numFmtId="0" fontId="33" fillId="0" borderId="6" xfId="49" applyFont="1" applyFill="1" applyBorder="1" applyAlignment="1">
      <alignment horizontal="center" vertical="center" wrapText="1"/>
    </xf>
    <xf numFmtId="0" fontId="33" fillId="0" borderId="9" xfId="49" applyFont="1" applyFill="1" applyBorder="1" applyAlignment="1">
      <alignment horizontal="center" vertical="center" wrapText="1"/>
    </xf>
    <xf numFmtId="0" fontId="33" fillId="0" borderId="5" xfId="49" applyFont="1" applyFill="1" applyBorder="1" applyAlignment="1">
      <alignment horizontal="center" vertical="center" wrapText="1"/>
    </xf>
    <xf numFmtId="0" fontId="33" fillId="0" borderId="22" xfId="49" applyFont="1" applyFill="1" applyBorder="1" applyAlignment="1">
      <alignment horizontal="center" vertical="center" wrapText="1"/>
    </xf>
    <xf numFmtId="0" fontId="33" fillId="0" borderId="4" xfId="49" applyFont="1" applyFill="1" applyBorder="1" applyAlignment="1">
      <alignment horizontal="center" vertical="center" wrapText="1"/>
    </xf>
    <xf numFmtId="0" fontId="33" fillId="0" borderId="7" xfId="49" applyFont="1" applyFill="1" applyBorder="1" applyAlignment="1">
      <alignment horizontal="center" vertical="center" wrapText="1"/>
    </xf>
    <xf numFmtId="0" fontId="33" fillId="0" borderId="3" xfId="49" applyFont="1" applyFill="1" applyBorder="1" applyAlignment="1">
      <alignment horizontal="center" vertical="center" wrapText="1"/>
    </xf>
    <xf numFmtId="0" fontId="33" fillId="0" borderId="1" xfId="49" applyFont="1" applyFill="1" applyBorder="1" applyAlignment="1">
      <alignment horizontal="center" vertical="center" textRotation="90" wrapText="1"/>
    </xf>
    <xf numFmtId="0" fontId="33" fillId="0" borderId="10" xfId="49" applyFont="1" applyFill="1" applyBorder="1" applyAlignment="1" applyProtection="1">
      <alignment horizontal="center" vertical="center" wrapText="1"/>
    </xf>
    <xf numFmtId="0" fontId="33" fillId="0" borderId="2" xfId="49" applyFont="1" applyFill="1" applyBorder="1" applyAlignment="1" applyProtection="1">
      <alignment horizontal="center" vertical="center" wrapText="1"/>
    </xf>
    <xf numFmtId="0" fontId="39" fillId="0" borderId="0" xfId="2" applyFont="1" applyFill="1" applyAlignment="1">
      <alignment horizontal="center"/>
    </xf>
    <xf numFmtId="0" fontId="32" fillId="0" borderId="0" xfId="2" applyFont="1" applyFill="1" applyAlignment="1">
      <alignment horizontal="center" wrapText="1"/>
    </xf>
    <xf numFmtId="0" fontId="32" fillId="0" borderId="0" xfId="2" applyFont="1" applyFill="1" applyAlignment="1">
      <alignment horizontal="center"/>
    </xf>
    <xf numFmtId="0" fontId="31" fillId="0" borderId="26" xfId="2" applyFont="1" applyFill="1" applyBorder="1" applyAlignment="1">
      <alignment horizontal="center" vertical="center" wrapText="1"/>
    </xf>
    <xf numFmtId="0" fontId="31" fillId="0" borderId="29" xfId="2" applyFont="1" applyFill="1" applyBorder="1" applyAlignment="1">
      <alignment horizontal="center" vertical="center" wrapText="1"/>
    </xf>
    <xf numFmtId="0" fontId="31" fillId="0" borderId="27" xfId="2"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4"/>
    <cellStyle name="Обычный 2" xfId="3"/>
    <cellStyle name="Обычный 2 2" xfId="62"/>
    <cellStyle name="Обычный 2 3" xfId="69"/>
    <cellStyle name="Обычный 2 3 2" xfId="73"/>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xfId="70"/>
    <cellStyle name="Финансовый 2 2 2 2 2" xfId="59"/>
    <cellStyle name="Финансовый 3" xfId="60"/>
    <cellStyle name="Финансовый 4" xfId="71"/>
    <cellStyle name="Финансовый 5" xfId="72"/>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E7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8787928"/>
        <c:axId val="486654976"/>
      </c:lineChart>
      <c:catAx>
        <c:axId val="788787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6654976"/>
        <c:crosses val="autoZero"/>
        <c:auto val="1"/>
        <c:lblAlgn val="ctr"/>
        <c:lblOffset val="100"/>
        <c:noMultiLvlLbl val="0"/>
      </c:catAx>
      <c:valAx>
        <c:axId val="486654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78792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28</xdr:row>
      <xdr:rowOff>152400</xdr:rowOff>
    </xdr:from>
    <xdr:to>
      <xdr:col>9</xdr:col>
      <xdr:colOff>1095375</xdr:colOff>
      <xdr:row>40</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5" zoomScaleSheetLayoutView="100" workbookViewId="0">
      <selection activeCell="C42" sqref="C42"/>
    </sheetView>
  </sheetViews>
  <sheetFormatPr defaultColWidth="9.140625" defaultRowHeight="15" x14ac:dyDescent="0.25"/>
  <cols>
    <col min="1" max="1" width="6.140625" style="133" customWidth="1"/>
    <col min="2" max="2" width="53.5703125" style="133" customWidth="1"/>
    <col min="3" max="3" width="91.42578125" style="133" customWidth="1"/>
    <col min="4" max="4" width="12" style="133" hidden="1" customWidth="1"/>
    <col min="5" max="5" width="14.42578125" style="133" customWidth="1"/>
    <col min="6" max="6" width="36.5703125" style="133" customWidth="1"/>
    <col min="7" max="7" width="20" style="133" customWidth="1"/>
    <col min="8" max="8" width="25.5703125" style="133" customWidth="1"/>
    <col min="9" max="9" width="16.42578125" style="133" customWidth="1"/>
    <col min="10" max="16384" width="9.140625" style="133"/>
  </cols>
  <sheetData>
    <row r="1" spans="1:22" s="4" customFormat="1" ht="18.75" customHeight="1" x14ac:dyDescent="0.2">
      <c r="C1" s="6" t="s">
        <v>68</v>
      </c>
      <c r="F1" s="111"/>
      <c r="G1" s="111"/>
    </row>
    <row r="2" spans="1:22" s="4" customFormat="1" ht="18.75" customHeight="1" x14ac:dyDescent="0.3">
      <c r="C2" s="3" t="s">
        <v>10</v>
      </c>
      <c r="F2" s="111"/>
      <c r="G2" s="111"/>
    </row>
    <row r="3" spans="1:22" s="4" customFormat="1" ht="18.75" x14ac:dyDescent="0.3">
      <c r="A3" s="112"/>
      <c r="C3" s="3" t="s">
        <v>67</v>
      </c>
      <c r="F3" s="111"/>
      <c r="G3" s="111"/>
    </row>
    <row r="4" spans="1:22" s="4" customFormat="1" ht="18.75" x14ac:dyDescent="0.3">
      <c r="A4" s="112"/>
      <c r="F4" s="111"/>
      <c r="G4" s="111"/>
      <c r="H4" s="3"/>
    </row>
    <row r="5" spans="1:22" s="4" customFormat="1" ht="15.75" x14ac:dyDescent="0.25">
      <c r="A5" s="340" t="s">
        <v>586</v>
      </c>
      <c r="B5" s="340"/>
      <c r="C5" s="340"/>
      <c r="D5" s="79"/>
      <c r="E5" s="79"/>
      <c r="F5" s="79"/>
      <c r="G5" s="79"/>
      <c r="H5" s="79"/>
      <c r="I5" s="79"/>
      <c r="J5" s="79"/>
    </row>
    <row r="6" spans="1:22" s="4" customFormat="1" ht="18.75" x14ac:dyDescent="0.3">
      <c r="A6" s="112"/>
      <c r="F6" s="111"/>
      <c r="G6" s="111"/>
      <c r="H6" s="3"/>
    </row>
    <row r="7" spans="1:22" s="4" customFormat="1" ht="18.75" x14ac:dyDescent="0.2">
      <c r="A7" s="344" t="s">
        <v>9</v>
      </c>
      <c r="B7" s="344"/>
      <c r="C7" s="344"/>
      <c r="D7" s="99"/>
      <c r="E7" s="99"/>
      <c r="F7" s="99"/>
      <c r="G7" s="99"/>
      <c r="H7" s="99"/>
      <c r="I7" s="99"/>
      <c r="J7" s="99"/>
      <c r="K7" s="99"/>
      <c r="L7" s="99"/>
      <c r="M7" s="99"/>
      <c r="N7" s="99"/>
      <c r="O7" s="99"/>
      <c r="P7" s="99"/>
      <c r="Q7" s="99"/>
      <c r="R7" s="99"/>
      <c r="S7" s="99"/>
      <c r="T7" s="99"/>
      <c r="U7" s="99"/>
      <c r="V7" s="99"/>
    </row>
    <row r="8" spans="1:22" s="4" customFormat="1" ht="18.75" x14ac:dyDescent="0.2">
      <c r="A8" s="109"/>
      <c r="B8" s="109"/>
      <c r="C8" s="109"/>
      <c r="D8" s="109"/>
      <c r="E8" s="109"/>
      <c r="F8" s="109"/>
      <c r="G8" s="109"/>
      <c r="H8" s="109"/>
      <c r="I8" s="99"/>
      <c r="J8" s="99"/>
      <c r="K8" s="99"/>
      <c r="L8" s="99"/>
      <c r="M8" s="99"/>
      <c r="N8" s="99"/>
      <c r="O8" s="99"/>
      <c r="P8" s="99"/>
      <c r="Q8" s="99"/>
      <c r="R8" s="99"/>
      <c r="S8" s="99"/>
      <c r="T8" s="99"/>
      <c r="U8" s="99"/>
      <c r="V8" s="99"/>
    </row>
    <row r="9" spans="1:22" s="4" customFormat="1" ht="18.75" x14ac:dyDescent="0.2">
      <c r="A9" s="343" t="s">
        <v>515</v>
      </c>
      <c r="B9" s="343"/>
      <c r="C9" s="343"/>
      <c r="D9" s="113"/>
      <c r="E9" s="113"/>
      <c r="F9" s="113"/>
      <c r="G9" s="113"/>
      <c r="H9" s="113"/>
      <c r="I9" s="99"/>
      <c r="J9" s="99"/>
      <c r="K9" s="99"/>
      <c r="L9" s="99"/>
      <c r="M9" s="99"/>
      <c r="N9" s="99"/>
      <c r="O9" s="99"/>
      <c r="P9" s="99"/>
      <c r="Q9" s="99"/>
      <c r="R9" s="99"/>
      <c r="S9" s="99"/>
      <c r="T9" s="99"/>
      <c r="U9" s="99"/>
      <c r="V9" s="99"/>
    </row>
    <row r="10" spans="1:22" s="4" customFormat="1" ht="18.75" x14ac:dyDescent="0.2">
      <c r="A10" s="341" t="s">
        <v>8</v>
      </c>
      <c r="B10" s="341"/>
      <c r="C10" s="341"/>
      <c r="D10" s="101"/>
      <c r="E10" s="101"/>
      <c r="F10" s="101"/>
      <c r="G10" s="101"/>
      <c r="H10" s="101"/>
      <c r="I10" s="99"/>
      <c r="J10" s="99"/>
      <c r="K10" s="99"/>
      <c r="L10" s="99"/>
      <c r="M10" s="99"/>
      <c r="N10" s="99"/>
      <c r="O10" s="99"/>
      <c r="P10" s="99"/>
      <c r="Q10" s="99"/>
      <c r="R10" s="99"/>
      <c r="S10" s="99"/>
      <c r="T10" s="99"/>
      <c r="U10" s="99"/>
      <c r="V10" s="99"/>
    </row>
    <row r="11" spans="1:22" s="4" customFormat="1" ht="18.75" x14ac:dyDescent="0.2">
      <c r="A11" s="109"/>
      <c r="B11" s="109"/>
      <c r="C11" s="109"/>
      <c r="D11" s="109"/>
      <c r="E11" s="109"/>
      <c r="F11" s="109"/>
      <c r="G11" s="109"/>
      <c r="H11" s="109"/>
      <c r="I11" s="99"/>
      <c r="J11" s="99"/>
      <c r="K11" s="99"/>
      <c r="L11" s="99"/>
      <c r="M11" s="99"/>
      <c r="N11" s="99"/>
      <c r="O11" s="99"/>
      <c r="P11" s="99"/>
      <c r="Q11" s="99"/>
      <c r="R11" s="99"/>
      <c r="S11" s="99"/>
      <c r="T11" s="99"/>
      <c r="U11" s="99"/>
      <c r="V11" s="99"/>
    </row>
    <row r="12" spans="1:22" s="4" customFormat="1" ht="18.75" x14ac:dyDescent="0.2">
      <c r="A12" s="343" t="s">
        <v>565</v>
      </c>
      <c r="B12" s="343"/>
      <c r="C12" s="343"/>
      <c r="D12" s="113"/>
      <c r="E12" s="113"/>
      <c r="F12" s="113"/>
      <c r="G12" s="113"/>
      <c r="H12" s="113"/>
      <c r="I12" s="99"/>
      <c r="J12" s="99"/>
      <c r="K12" s="99"/>
      <c r="L12" s="99"/>
      <c r="M12" s="99"/>
      <c r="N12" s="99"/>
      <c r="O12" s="99"/>
      <c r="P12" s="99"/>
      <c r="Q12" s="99"/>
      <c r="R12" s="99"/>
      <c r="S12" s="99"/>
      <c r="T12" s="99"/>
      <c r="U12" s="99"/>
      <c r="V12" s="99"/>
    </row>
    <row r="13" spans="1:22" s="4" customFormat="1" ht="18.75" x14ac:dyDescent="0.2">
      <c r="A13" s="341" t="s">
        <v>7</v>
      </c>
      <c r="B13" s="341"/>
      <c r="C13" s="341"/>
      <c r="D13" s="101"/>
      <c r="E13" s="101"/>
      <c r="F13" s="101"/>
      <c r="G13" s="101"/>
      <c r="H13" s="101"/>
      <c r="I13" s="99"/>
      <c r="J13" s="99"/>
      <c r="K13" s="99"/>
      <c r="L13" s="99"/>
      <c r="M13" s="99"/>
      <c r="N13" s="99"/>
      <c r="O13" s="99"/>
      <c r="P13" s="99"/>
      <c r="Q13" s="99"/>
      <c r="R13" s="99"/>
      <c r="S13" s="99"/>
      <c r="T13" s="99"/>
      <c r="U13" s="99"/>
      <c r="V13" s="99"/>
    </row>
    <row r="14" spans="1:22" s="114" customFormat="1" ht="15.75" customHeight="1" x14ac:dyDescent="0.2">
      <c r="A14" s="110"/>
      <c r="B14" s="110"/>
      <c r="C14" s="110"/>
      <c r="D14" s="110"/>
      <c r="E14" s="110"/>
      <c r="F14" s="110"/>
      <c r="G14" s="110"/>
      <c r="H14" s="110"/>
      <c r="I14" s="110"/>
      <c r="J14" s="110"/>
      <c r="K14" s="110"/>
      <c r="L14" s="110"/>
      <c r="M14" s="110"/>
      <c r="N14" s="110"/>
      <c r="O14" s="110"/>
      <c r="P14" s="110"/>
      <c r="Q14" s="110"/>
      <c r="R14" s="110"/>
      <c r="S14" s="110"/>
      <c r="T14" s="110"/>
      <c r="U14" s="110"/>
      <c r="V14" s="110"/>
    </row>
    <row r="15" spans="1:22" s="115" customFormat="1" ht="64.5" customHeight="1" x14ac:dyDescent="0.2">
      <c r="A15" s="342" t="s">
        <v>570</v>
      </c>
      <c r="B15" s="342"/>
      <c r="C15" s="342"/>
      <c r="D15" s="113"/>
      <c r="E15" s="113"/>
      <c r="F15" s="113"/>
      <c r="G15" s="113"/>
      <c r="H15" s="113"/>
      <c r="I15" s="113"/>
      <c r="J15" s="113"/>
      <c r="K15" s="113"/>
      <c r="L15" s="113"/>
      <c r="M15" s="113"/>
      <c r="N15" s="113"/>
      <c r="O15" s="113"/>
      <c r="P15" s="113"/>
      <c r="Q15" s="113"/>
      <c r="R15" s="113"/>
      <c r="S15" s="113"/>
      <c r="T15" s="113"/>
      <c r="U15" s="113"/>
      <c r="V15" s="113"/>
    </row>
    <row r="16" spans="1:22" s="115" customFormat="1" ht="15" customHeight="1" x14ac:dyDescent="0.2">
      <c r="A16" s="341" t="s">
        <v>6</v>
      </c>
      <c r="B16" s="341"/>
      <c r="C16" s="341"/>
      <c r="D16" s="101"/>
      <c r="E16" s="101"/>
      <c r="F16" s="101"/>
      <c r="G16" s="101"/>
      <c r="H16" s="101"/>
      <c r="I16" s="101"/>
      <c r="J16" s="101"/>
      <c r="K16" s="101"/>
      <c r="L16" s="101"/>
      <c r="M16" s="101"/>
      <c r="N16" s="101"/>
      <c r="O16" s="101"/>
      <c r="P16" s="101"/>
      <c r="Q16" s="101"/>
      <c r="R16" s="101"/>
      <c r="S16" s="101"/>
      <c r="T16" s="101"/>
      <c r="U16" s="101"/>
      <c r="V16" s="101"/>
    </row>
    <row r="17" spans="1:22" s="115" customFormat="1" ht="15" customHeight="1" x14ac:dyDescent="0.2">
      <c r="A17" s="116"/>
      <c r="B17" s="116"/>
      <c r="C17" s="116"/>
      <c r="D17" s="116"/>
      <c r="E17" s="116"/>
      <c r="F17" s="116"/>
      <c r="G17" s="116"/>
      <c r="H17" s="116"/>
      <c r="I17" s="116"/>
      <c r="J17" s="116"/>
      <c r="K17" s="116"/>
      <c r="L17" s="116"/>
      <c r="M17" s="116"/>
      <c r="N17" s="116"/>
      <c r="O17" s="116"/>
      <c r="P17" s="116"/>
      <c r="Q17" s="116"/>
      <c r="R17" s="116"/>
      <c r="S17" s="116"/>
    </row>
    <row r="18" spans="1:22" s="115" customFormat="1" ht="15" customHeight="1" x14ac:dyDescent="0.2">
      <c r="A18" s="342" t="s">
        <v>383</v>
      </c>
      <c r="B18" s="343"/>
      <c r="C18" s="343"/>
      <c r="D18" s="117"/>
      <c r="E18" s="117"/>
      <c r="F18" s="117"/>
      <c r="G18" s="117"/>
      <c r="H18" s="117"/>
      <c r="I18" s="117"/>
      <c r="J18" s="117"/>
      <c r="K18" s="117"/>
      <c r="L18" s="117"/>
      <c r="M18" s="117"/>
      <c r="N18" s="117"/>
      <c r="O18" s="117"/>
      <c r="P18" s="117"/>
      <c r="Q18" s="117"/>
      <c r="R18" s="117"/>
      <c r="S18" s="117"/>
      <c r="T18" s="117"/>
      <c r="U18" s="117"/>
      <c r="V18" s="117"/>
    </row>
    <row r="19" spans="1:22" s="115" customFormat="1" ht="15" customHeight="1" x14ac:dyDescent="0.2">
      <c r="A19" s="101"/>
      <c r="B19" s="101"/>
      <c r="C19" s="101"/>
      <c r="D19" s="101"/>
      <c r="E19" s="101"/>
      <c r="F19" s="101"/>
      <c r="G19" s="101"/>
      <c r="H19" s="101"/>
      <c r="I19" s="116"/>
      <c r="J19" s="116"/>
      <c r="K19" s="116"/>
      <c r="L19" s="116"/>
      <c r="M19" s="116"/>
      <c r="N19" s="116"/>
      <c r="O19" s="116"/>
      <c r="P19" s="116"/>
      <c r="Q19" s="116"/>
      <c r="R19" s="116"/>
      <c r="S19" s="116"/>
    </row>
    <row r="20" spans="1:22" s="115" customFormat="1" ht="39.75" customHeight="1" x14ac:dyDescent="0.2">
      <c r="A20" s="255" t="s">
        <v>5</v>
      </c>
      <c r="B20" s="256" t="s">
        <v>66</v>
      </c>
      <c r="C20" s="256" t="s">
        <v>65</v>
      </c>
      <c r="D20" s="121"/>
      <c r="E20" s="121"/>
      <c r="F20" s="121"/>
      <c r="G20" s="121"/>
      <c r="H20" s="121"/>
      <c r="I20" s="122"/>
      <c r="J20" s="122"/>
      <c r="K20" s="122"/>
      <c r="L20" s="122"/>
      <c r="M20" s="122"/>
      <c r="N20" s="122"/>
      <c r="O20" s="122"/>
      <c r="P20" s="122"/>
      <c r="Q20" s="122"/>
      <c r="R20" s="122"/>
      <c r="S20" s="122"/>
      <c r="T20" s="123"/>
      <c r="U20" s="123"/>
      <c r="V20" s="123"/>
    </row>
    <row r="21" spans="1:22" s="115" customFormat="1" ht="16.5" customHeight="1" x14ac:dyDescent="0.2">
      <c r="A21" s="256">
        <v>1</v>
      </c>
      <c r="B21" s="256">
        <v>2</v>
      </c>
      <c r="C21" s="256">
        <v>3</v>
      </c>
      <c r="D21" s="121"/>
      <c r="E21" s="121"/>
      <c r="F21" s="121"/>
      <c r="G21" s="121"/>
      <c r="H21" s="121"/>
      <c r="I21" s="122"/>
      <c r="J21" s="122"/>
      <c r="K21" s="122"/>
      <c r="L21" s="122"/>
      <c r="M21" s="122"/>
      <c r="N21" s="122"/>
      <c r="O21" s="122"/>
      <c r="P21" s="122"/>
      <c r="Q21" s="122"/>
      <c r="R21" s="122"/>
      <c r="S21" s="122"/>
      <c r="T21" s="123"/>
      <c r="U21" s="123"/>
      <c r="V21" s="123"/>
    </row>
    <row r="22" spans="1:22" s="115" customFormat="1" ht="31.5" x14ac:dyDescent="0.2">
      <c r="A22" s="257" t="s">
        <v>64</v>
      </c>
      <c r="B22" s="258" t="s">
        <v>266</v>
      </c>
      <c r="C22" s="256" t="s">
        <v>571</v>
      </c>
      <c r="D22" s="121"/>
      <c r="E22" s="121"/>
      <c r="F22" s="121"/>
      <c r="G22" s="121"/>
      <c r="H22" s="121"/>
      <c r="I22" s="122"/>
      <c r="J22" s="122"/>
      <c r="K22" s="122"/>
      <c r="L22" s="122"/>
      <c r="M22" s="122"/>
      <c r="N22" s="122"/>
      <c r="O22" s="122"/>
      <c r="P22" s="122"/>
      <c r="Q22" s="122"/>
      <c r="R22" s="122"/>
      <c r="S22" s="122"/>
      <c r="T22" s="123"/>
      <c r="U22" s="123"/>
      <c r="V22" s="123"/>
    </row>
    <row r="23" spans="1:22" s="115" customFormat="1" ht="47.25" x14ac:dyDescent="0.2">
      <c r="A23" s="257" t="s">
        <v>63</v>
      </c>
      <c r="B23" s="259" t="s">
        <v>573</v>
      </c>
      <c r="C23" s="256" t="s">
        <v>602</v>
      </c>
      <c r="D23" s="121"/>
      <c r="E23" s="121"/>
      <c r="F23" s="121"/>
      <c r="G23" s="121"/>
      <c r="H23" s="121"/>
      <c r="I23" s="122"/>
      <c r="J23" s="122"/>
      <c r="K23" s="122"/>
      <c r="L23" s="122"/>
      <c r="M23" s="122"/>
      <c r="N23" s="122"/>
      <c r="O23" s="122"/>
      <c r="P23" s="122"/>
      <c r="Q23" s="122"/>
      <c r="R23" s="122"/>
      <c r="S23" s="122"/>
      <c r="T23" s="123"/>
      <c r="U23" s="123"/>
      <c r="V23" s="123"/>
    </row>
    <row r="24" spans="1:22" s="115" customFormat="1" ht="22.5" customHeight="1" x14ac:dyDescent="0.2">
      <c r="A24" s="339"/>
      <c r="B24" s="339"/>
      <c r="C24" s="339"/>
      <c r="D24" s="121"/>
      <c r="E24" s="121"/>
      <c r="F24" s="121"/>
      <c r="G24" s="121"/>
      <c r="H24" s="121"/>
      <c r="I24" s="122"/>
      <c r="J24" s="122"/>
      <c r="K24" s="122"/>
      <c r="L24" s="122"/>
      <c r="M24" s="122"/>
      <c r="N24" s="122"/>
      <c r="O24" s="122"/>
      <c r="P24" s="122"/>
      <c r="Q24" s="122"/>
      <c r="R24" s="122"/>
      <c r="S24" s="122"/>
      <c r="T24" s="123"/>
      <c r="U24" s="123"/>
      <c r="V24" s="123"/>
    </row>
    <row r="25" spans="1:22" s="130" customFormat="1" ht="58.5" customHeight="1" x14ac:dyDescent="0.2">
      <c r="A25" s="257" t="s">
        <v>62</v>
      </c>
      <c r="B25" s="260" t="s">
        <v>332</v>
      </c>
      <c r="C25" s="261" t="s">
        <v>398</v>
      </c>
      <c r="D25" s="127"/>
      <c r="E25" s="127"/>
      <c r="F25" s="127"/>
      <c r="G25" s="127"/>
      <c r="H25" s="128"/>
      <c r="I25" s="128"/>
      <c r="J25" s="128"/>
      <c r="K25" s="128"/>
      <c r="L25" s="128"/>
      <c r="M25" s="128"/>
      <c r="N25" s="128"/>
      <c r="O25" s="128"/>
      <c r="P25" s="128"/>
      <c r="Q25" s="128"/>
      <c r="R25" s="128"/>
      <c r="S25" s="129"/>
      <c r="T25" s="129"/>
      <c r="U25" s="129"/>
      <c r="V25" s="129"/>
    </row>
    <row r="26" spans="1:22" s="130" customFormat="1" ht="42.75" customHeight="1" x14ac:dyDescent="0.2">
      <c r="A26" s="257" t="s">
        <v>61</v>
      </c>
      <c r="B26" s="260" t="s">
        <v>74</v>
      </c>
      <c r="C26" s="261" t="s">
        <v>399</v>
      </c>
      <c r="D26" s="127"/>
      <c r="E26" s="127"/>
      <c r="F26" s="127"/>
      <c r="G26" s="127"/>
      <c r="H26" s="128"/>
      <c r="I26" s="128"/>
      <c r="J26" s="128"/>
      <c r="K26" s="128"/>
      <c r="L26" s="128"/>
      <c r="M26" s="128"/>
      <c r="N26" s="128"/>
      <c r="O26" s="128"/>
      <c r="P26" s="128"/>
      <c r="Q26" s="128"/>
      <c r="R26" s="128"/>
      <c r="S26" s="129"/>
      <c r="T26" s="129"/>
      <c r="U26" s="129"/>
      <c r="V26" s="129"/>
    </row>
    <row r="27" spans="1:22" s="130" customFormat="1" ht="51.75" customHeight="1" x14ac:dyDescent="0.2">
      <c r="A27" s="257" t="s">
        <v>59</v>
      </c>
      <c r="B27" s="260" t="s">
        <v>73</v>
      </c>
      <c r="C27" s="261" t="s">
        <v>453</v>
      </c>
      <c r="D27" s="127"/>
      <c r="E27" s="127"/>
      <c r="F27" s="127"/>
      <c r="G27" s="127"/>
      <c r="H27" s="128"/>
      <c r="I27" s="128"/>
      <c r="J27" s="128"/>
      <c r="K27" s="128"/>
      <c r="L27" s="128"/>
      <c r="M27" s="128"/>
      <c r="N27" s="128"/>
      <c r="O27" s="128"/>
      <c r="P27" s="128"/>
      <c r="Q27" s="128"/>
      <c r="R27" s="128"/>
      <c r="S27" s="129"/>
      <c r="T27" s="129"/>
      <c r="U27" s="129"/>
      <c r="V27" s="129"/>
    </row>
    <row r="28" spans="1:22" s="130" customFormat="1" ht="42.75" customHeight="1" x14ac:dyDescent="0.2">
      <c r="A28" s="257" t="s">
        <v>58</v>
      </c>
      <c r="B28" s="260" t="s">
        <v>333</v>
      </c>
      <c r="C28" s="261" t="s">
        <v>454</v>
      </c>
      <c r="D28" s="127"/>
      <c r="E28" s="127"/>
      <c r="F28" s="127"/>
      <c r="G28" s="127"/>
      <c r="H28" s="128"/>
      <c r="I28" s="128"/>
      <c r="J28" s="128"/>
      <c r="K28" s="128"/>
      <c r="L28" s="128"/>
      <c r="M28" s="128"/>
      <c r="N28" s="128"/>
      <c r="O28" s="128"/>
      <c r="P28" s="128"/>
      <c r="Q28" s="128"/>
      <c r="R28" s="128"/>
      <c r="S28" s="129"/>
      <c r="T28" s="129"/>
      <c r="U28" s="129"/>
      <c r="V28" s="129"/>
    </row>
    <row r="29" spans="1:22" s="130" customFormat="1" ht="51.75" customHeight="1" x14ac:dyDescent="0.2">
      <c r="A29" s="257" t="s">
        <v>56</v>
      </c>
      <c r="B29" s="260" t="s">
        <v>334</v>
      </c>
      <c r="C29" s="261" t="s">
        <v>401</v>
      </c>
      <c r="D29" s="127"/>
      <c r="E29" s="127"/>
      <c r="F29" s="127"/>
      <c r="G29" s="127"/>
      <c r="H29" s="128"/>
      <c r="I29" s="128"/>
      <c r="J29" s="128"/>
      <c r="K29" s="128"/>
      <c r="L29" s="128"/>
      <c r="M29" s="128"/>
      <c r="N29" s="128"/>
      <c r="O29" s="128"/>
      <c r="P29" s="128"/>
      <c r="Q29" s="128"/>
      <c r="R29" s="128"/>
      <c r="S29" s="129"/>
      <c r="T29" s="129"/>
      <c r="U29" s="129"/>
      <c r="V29" s="129"/>
    </row>
    <row r="30" spans="1:22" s="130" customFormat="1" ht="51.75" customHeight="1" x14ac:dyDescent="0.2">
      <c r="A30" s="257" t="s">
        <v>54</v>
      </c>
      <c r="B30" s="260" t="s">
        <v>335</v>
      </c>
      <c r="C30" s="261" t="s">
        <v>401</v>
      </c>
      <c r="D30" s="127"/>
      <c r="E30" s="127"/>
      <c r="F30" s="127"/>
      <c r="G30" s="127"/>
      <c r="H30" s="128"/>
      <c r="I30" s="128"/>
      <c r="J30" s="128"/>
      <c r="K30" s="128"/>
      <c r="L30" s="128"/>
      <c r="M30" s="128"/>
      <c r="N30" s="128"/>
      <c r="O30" s="128"/>
      <c r="P30" s="128"/>
      <c r="Q30" s="128"/>
      <c r="R30" s="128"/>
      <c r="S30" s="129"/>
      <c r="T30" s="129"/>
      <c r="U30" s="129"/>
      <c r="V30" s="129"/>
    </row>
    <row r="31" spans="1:22" s="130" customFormat="1" ht="51.75" customHeight="1" x14ac:dyDescent="0.2">
      <c r="A31" s="257" t="s">
        <v>72</v>
      </c>
      <c r="B31" s="258" t="s">
        <v>336</v>
      </c>
      <c r="C31" s="261" t="s">
        <v>433</v>
      </c>
      <c r="D31" s="127"/>
      <c r="E31" s="127"/>
      <c r="F31" s="127"/>
      <c r="G31" s="127"/>
      <c r="H31" s="128"/>
      <c r="I31" s="128"/>
      <c r="J31" s="128"/>
      <c r="K31" s="128"/>
      <c r="L31" s="128"/>
      <c r="M31" s="128"/>
      <c r="N31" s="128"/>
      <c r="O31" s="128"/>
      <c r="P31" s="128"/>
      <c r="Q31" s="128"/>
      <c r="R31" s="128"/>
      <c r="S31" s="129"/>
      <c r="T31" s="129"/>
      <c r="U31" s="129"/>
      <c r="V31" s="129"/>
    </row>
    <row r="32" spans="1:22" s="130" customFormat="1" ht="51.75" customHeight="1" x14ac:dyDescent="0.2">
      <c r="A32" s="257" t="s">
        <v>70</v>
      </c>
      <c r="B32" s="258" t="s">
        <v>337</v>
      </c>
      <c r="C32" s="261" t="s">
        <v>516</v>
      </c>
      <c r="D32" s="127"/>
      <c r="E32" s="127"/>
      <c r="F32" s="127"/>
      <c r="G32" s="127"/>
      <c r="H32" s="128"/>
      <c r="I32" s="128"/>
      <c r="J32" s="128"/>
      <c r="K32" s="128"/>
      <c r="L32" s="128"/>
      <c r="M32" s="128"/>
      <c r="N32" s="128"/>
      <c r="O32" s="128"/>
      <c r="P32" s="128"/>
      <c r="Q32" s="128"/>
      <c r="R32" s="128"/>
      <c r="S32" s="129"/>
      <c r="T32" s="129"/>
      <c r="U32" s="129"/>
      <c r="V32" s="129"/>
    </row>
    <row r="33" spans="1:22" s="130" customFormat="1" ht="101.25" customHeight="1" x14ac:dyDescent="0.2">
      <c r="A33" s="257" t="s">
        <v>69</v>
      </c>
      <c r="B33" s="258" t="s">
        <v>338</v>
      </c>
      <c r="C33" s="256" t="s">
        <v>566</v>
      </c>
      <c r="D33" s="127"/>
      <c r="E33" s="127"/>
      <c r="F33" s="127"/>
      <c r="G33" s="127"/>
      <c r="H33" s="128"/>
      <c r="I33" s="128"/>
      <c r="J33" s="128"/>
      <c r="K33" s="128"/>
      <c r="L33" s="128"/>
      <c r="M33" s="128"/>
      <c r="N33" s="128"/>
      <c r="O33" s="128"/>
      <c r="P33" s="128"/>
      <c r="Q33" s="128"/>
      <c r="R33" s="128"/>
      <c r="S33" s="129"/>
      <c r="T33" s="129"/>
      <c r="U33" s="129"/>
      <c r="V33" s="129"/>
    </row>
    <row r="34" spans="1:22" ht="111" customHeight="1" x14ac:dyDescent="0.25">
      <c r="A34" s="257" t="s">
        <v>352</v>
      </c>
      <c r="B34" s="258" t="s">
        <v>339</v>
      </c>
      <c r="C34" s="256" t="s">
        <v>402</v>
      </c>
      <c r="D34" s="132"/>
      <c r="E34" s="132"/>
      <c r="F34" s="132"/>
      <c r="G34" s="132"/>
      <c r="H34" s="132"/>
      <c r="I34" s="132"/>
      <c r="J34" s="132"/>
      <c r="K34" s="132"/>
      <c r="L34" s="132"/>
      <c r="M34" s="132"/>
      <c r="N34" s="132"/>
      <c r="O34" s="132"/>
      <c r="P34" s="132"/>
      <c r="Q34" s="132"/>
      <c r="R34" s="132"/>
      <c r="S34" s="132"/>
      <c r="T34" s="132"/>
      <c r="U34" s="132"/>
      <c r="V34" s="132"/>
    </row>
    <row r="35" spans="1:22" ht="58.5" customHeight="1" x14ac:dyDescent="0.25">
      <c r="A35" s="257" t="s">
        <v>342</v>
      </c>
      <c r="B35" s="258" t="s">
        <v>71</v>
      </c>
      <c r="C35" s="256" t="s">
        <v>401</v>
      </c>
      <c r="D35" s="132"/>
      <c r="E35" s="132"/>
      <c r="F35" s="132"/>
      <c r="G35" s="132"/>
      <c r="H35" s="132"/>
      <c r="I35" s="132"/>
      <c r="J35" s="132"/>
      <c r="K35" s="132"/>
      <c r="L35" s="132"/>
      <c r="M35" s="132"/>
      <c r="N35" s="132"/>
      <c r="O35" s="132"/>
      <c r="P35" s="132"/>
      <c r="Q35" s="132"/>
      <c r="R35" s="132"/>
      <c r="S35" s="132"/>
      <c r="T35" s="132"/>
      <c r="U35" s="132"/>
      <c r="V35" s="132"/>
    </row>
    <row r="36" spans="1:22" ht="51.75" customHeight="1" x14ac:dyDescent="0.25">
      <c r="A36" s="257" t="s">
        <v>353</v>
      </c>
      <c r="B36" s="258" t="s">
        <v>340</v>
      </c>
      <c r="C36" s="256" t="s">
        <v>516</v>
      </c>
      <c r="D36" s="132"/>
      <c r="E36" s="132"/>
      <c r="F36" s="132"/>
      <c r="G36" s="132"/>
      <c r="H36" s="132"/>
      <c r="I36" s="132"/>
      <c r="J36" s="132"/>
      <c r="K36" s="132"/>
      <c r="L36" s="132"/>
      <c r="M36" s="132"/>
      <c r="N36" s="132"/>
      <c r="O36" s="132"/>
      <c r="P36" s="132"/>
      <c r="Q36" s="132"/>
      <c r="R36" s="132"/>
      <c r="S36" s="132"/>
      <c r="T36" s="132"/>
      <c r="U36" s="132"/>
      <c r="V36" s="132"/>
    </row>
    <row r="37" spans="1:22" ht="43.5" customHeight="1" x14ac:dyDescent="0.25">
      <c r="A37" s="257" t="s">
        <v>343</v>
      </c>
      <c r="B37" s="258" t="s">
        <v>341</v>
      </c>
      <c r="C37" s="256" t="s">
        <v>516</v>
      </c>
      <c r="D37" s="132"/>
      <c r="E37" s="132"/>
      <c r="F37" s="132"/>
      <c r="G37" s="132"/>
      <c r="H37" s="132"/>
      <c r="I37" s="132"/>
      <c r="J37" s="132"/>
      <c r="K37" s="132"/>
      <c r="L37" s="132"/>
      <c r="M37" s="132"/>
      <c r="N37" s="132"/>
      <c r="O37" s="132"/>
      <c r="P37" s="132"/>
      <c r="Q37" s="132"/>
      <c r="R37" s="132"/>
      <c r="S37" s="132"/>
      <c r="T37" s="132"/>
      <c r="U37" s="132"/>
      <c r="V37" s="132"/>
    </row>
    <row r="38" spans="1:22" ht="43.5" customHeight="1" x14ac:dyDescent="0.25">
      <c r="A38" s="257" t="s">
        <v>354</v>
      </c>
      <c r="B38" s="258" t="s">
        <v>210</v>
      </c>
      <c r="C38" s="256" t="s">
        <v>516</v>
      </c>
      <c r="D38" s="132"/>
      <c r="E38" s="132"/>
      <c r="F38" s="132"/>
      <c r="G38" s="132"/>
      <c r="H38" s="132"/>
      <c r="I38" s="132"/>
      <c r="J38" s="132"/>
      <c r="K38" s="132"/>
      <c r="L38" s="132"/>
      <c r="M38" s="132"/>
      <c r="N38" s="132"/>
      <c r="O38" s="132"/>
      <c r="P38" s="132"/>
      <c r="Q38" s="132"/>
      <c r="R38" s="132"/>
      <c r="S38" s="132"/>
      <c r="T38" s="132"/>
      <c r="U38" s="132"/>
      <c r="V38" s="132"/>
    </row>
    <row r="39" spans="1:22" ht="23.25" customHeight="1" x14ac:dyDescent="0.25">
      <c r="A39" s="339"/>
      <c r="B39" s="339"/>
      <c r="C39" s="339"/>
      <c r="D39" s="132"/>
      <c r="E39" s="132"/>
      <c r="F39" s="132"/>
      <c r="G39" s="132"/>
      <c r="H39" s="132"/>
      <c r="I39" s="132"/>
      <c r="J39" s="132"/>
      <c r="K39" s="132"/>
      <c r="L39" s="132"/>
      <c r="M39" s="132"/>
      <c r="N39" s="132"/>
      <c r="O39" s="132"/>
      <c r="P39" s="132"/>
      <c r="Q39" s="132"/>
      <c r="R39" s="132"/>
      <c r="S39" s="132"/>
      <c r="T39" s="132"/>
      <c r="U39" s="132"/>
      <c r="V39" s="132"/>
    </row>
    <row r="40" spans="1:22" ht="63" x14ac:dyDescent="0.25">
      <c r="A40" s="257" t="s">
        <v>344</v>
      </c>
      <c r="B40" s="258" t="s">
        <v>395</v>
      </c>
      <c r="C40" s="262" t="s">
        <v>455</v>
      </c>
      <c r="D40" s="132"/>
      <c r="E40" s="132"/>
      <c r="F40" s="132"/>
      <c r="G40" s="132"/>
      <c r="H40" s="132"/>
      <c r="I40" s="132"/>
      <c r="J40" s="132"/>
      <c r="K40" s="132"/>
      <c r="L40" s="132"/>
      <c r="M40" s="132"/>
      <c r="N40" s="132"/>
      <c r="O40" s="132"/>
      <c r="P40" s="132"/>
      <c r="Q40" s="132"/>
      <c r="R40" s="132"/>
      <c r="S40" s="132"/>
      <c r="T40" s="132"/>
      <c r="U40" s="132"/>
      <c r="V40" s="132"/>
    </row>
    <row r="41" spans="1:22" ht="105.75" customHeight="1" x14ac:dyDescent="0.25">
      <c r="A41" s="257" t="s">
        <v>355</v>
      </c>
      <c r="B41" s="258" t="s">
        <v>378</v>
      </c>
      <c r="C41" s="262" t="s">
        <v>604</v>
      </c>
      <c r="D41" s="132"/>
      <c r="E41" s="132"/>
      <c r="F41" s="132"/>
      <c r="G41" s="132"/>
      <c r="H41" s="132"/>
      <c r="I41" s="132"/>
      <c r="J41" s="132"/>
      <c r="K41" s="132"/>
      <c r="L41" s="132"/>
      <c r="M41" s="132"/>
      <c r="N41" s="132"/>
      <c r="O41" s="132"/>
      <c r="P41" s="132"/>
      <c r="Q41" s="132"/>
      <c r="R41" s="132"/>
      <c r="S41" s="132"/>
      <c r="T41" s="132"/>
      <c r="U41" s="132"/>
      <c r="V41" s="132"/>
    </row>
    <row r="42" spans="1:22" ht="83.25" customHeight="1" x14ac:dyDescent="0.25">
      <c r="A42" s="257" t="s">
        <v>345</v>
      </c>
      <c r="B42" s="258" t="s">
        <v>392</v>
      </c>
      <c r="C42" s="338" t="s">
        <v>605</v>
      </c>
      <c r="D42" s="132"/>
      <c r="E42" s="132"/>
      <c r="F42" s="132"/>
      <c r="G42" s="132"/>
      <c r="H42" s="132"/>
      <c r="I42" s="132"/>
      <c r="J42" s="132"/>
      <c r="K42" s="132"/>
      <c r="L42" s="132"/>
      <c r="M42" s="132"/>
      <c r="N42" s="132"/>
      <c r="O42" s="132"/>
      <c r="P42" s="132"/>
      <c r="Q42" s="132"/>
      <c r="R42" s="132"/>
      <c r="S42" s="132"/>
      <c r="T42" s="132"/>
      <c r="U42" s="132"/>
      <c r="V42" s="132"/>
    </row>
    <row r="43" spans="1:22" ht="186" customHeight="1" x14ac:dyDescent="0.25">
      <c r="A43" s="257" t="s">
        <v>358</v>
      </c>
      <c r="B43" s="258" t="s">
        <v>359</v>
      </c>
      <c r="C43" s="262" t="s">
        <v>431</v>
      </c>
      <c r="D43" s="132"/>
      <c r="E43" s="132"/>
      <c r="F43" s="132"/>
      <c r="G43" s="132"/>
      <c r="H43" s="132"/>
      <c r="I43" s="132"/>
      <c r="J43" s="132"/>
      <c r="K43" s="132"/>
      <c r="L43" s="132"/>
      <c r="M43" s="132"/>
      <c r="N43" s="132"/>
      <c r="O43" s="132"/>
      <c r="P43" s="132"/>
      <c r="Q43" s="132"/>
      <c r="R43" s="132"/>
      <c r="S43" s="132"/>
      <c r="T43" s="132"/>
      <c r="U43" s="132"/>
      <c r="V43" s="132"/>
    </row>
    <row r="44" spans="1:22" ht="111" customHeight="1" x14ac:dyDescent="0.25">
      <c r="A44" s="257" t="s">
        <v>346</v>
      </c>
      <c r="B44" s="258" t="s">
        <v>384</v>
      </c>
      <c r="C44" s="262" t="s">
        <v>456</v>
      </c>
      <c r="D44" s="132"/>
      <c r="E44" s="132"/>
      <c r="F44" s="132"/>
      <c r="G44" s="132"/>
      <c r="H44" s="132"/>
      <c r="I44" s="132"/>
      <c r="J44" s="132"/>
      <c r="K44" s="132"/>
      <c r="L44" s="132"/>
      <c r="M44" s="132"/>
      <c r="N44" s="132"/>
      <c r="O44" s="132"/>
      <c r="P44" s="132"/>
      <c r="Q44" s="132"/>
      <c r="R44" s="132"/>
      <c r="S44" s="132"/>
      <c r="T44" s="132"/>
      <c r="U44" s="132"/>
      <c r="V44" s="132"/>
    </row>
    <row r="45" spans="1:22" ht="120" customHeight="1" x14ac:dyDescent="0.25">
      <c r="A45" s="257" t="s">
        <v>379</v>
      </c>
      <c r="B45" s="258" t="s">
        <v>385</v>
      </c>
      <c r="C45" s="263" t="s">
        <v>432</v>
      </c>
      <c r="D45" s="132"/>
      <c r="E45" s="132"/>
      <c r="F45" s="132"/>
      <c r="G45" s="132"/>
      <c r="H45" s="132"/>
      <c r="I45" s="132"/>
      <c r="J45" s="132"/>
      <c r="K45" s="132"/>
      <c r="L45" s="132"/>
      <c r="M45" s="132"/>
      <c r="N45" s="132"/>
      <c r="O45" s="132"/>
      <c r="P45" s="132"/>
      <c r="Q45" s="132"/>
      <c r="R45" s="132"/>
      <c r="S45" s="132"/>
      <c r="T45" s="132"/>
      <c r="U45" s="132"/>
      <c r="V45" s="132"/>
    </row>
    <row r="46" spans="1:22" ht="101.25" customHeight="1" x14ac:dyDescent="0.25">
      <c r="A46" s="257" t="s">
        <v>347</v>
      </c>
      <c r="B46" s="258" t="s">
        <v>386</v>
      </c>
      <c r="C46" s="262" t="s">
        <v>457</v>
      </c>
      <c r="D46" s="132"/>
      <c r="E46" s="132"/>
      <c r="F46" s="132"/>
      <c r="G46" s="132"/>
      <c r="H46" s="132"/>
      <c r="I46" s="132"/>
      <c r="J46" s="132"/>
      <c r="K46" s="132"/>
      <c r="L46" s="132"/>
      <c r="M46" s="132"/>
      <c r="N46" s="132"/>
      <c r="O46" s="132"/>
      <c r="P46" s="132"/>
      <c r="Q46" s="132"/>
      <c r="R46" s="132"/>
      <c r="S46" s="132"/>
      <c r="T46" s="132"/>
      <c r="U46" s="132"/>
      <c r="V46" s="132"/>
    </row>
    <row r="47" spans="1:22" ht="18.75" customHeight="1" x14ac:dyDescent="0.25">
      <c r="A47" s="339"/>
      <c r="B47" s="339"/>
      <c r="C47" s="339"/>
      <c r="D47" s="132"/>
      <c r="E47" s="132"/>
      <c r="F47" s="132"/>
      <c r="G47" s="132"/>
      <c r="H47" s="132"/>
      <c r="I47" s="132"/>
      <c r="J47" s="132"/>
      <c r="K47" s="132"/>
      <c r="L47" s="132"/>
      <c r="M47" s="132"/>
      <c r="N47" s="132"/>
      <c r="O47" s="132"/>
      <c r="P47" s="132"/>
      <c r="Q47" s="132"/>
      <c r="R47" s="132"/>
      <c r="S47" s="132"/>
      <c r="T47" s="132"/>
      <c r="U47" s="132"/>
      <c r="V47" s="132"/>
    </row>
    <row r="48" spans="1:22" ht="75.75" customHeight="1" x14ac:dyDescent="0.25">
      <c r="A48" s="257" t="s">
        <v>380</v>
      </c>
      <c r="B48" s="258" t="s">
        <v>393</v>
      </c>
      <c r="C48" s="264" t="str">
        <f>CONCATENATE(ROUND('6.2. Паспорт фин осв ввод факт'!AB24,2)," млн.руб.")</f>
        <v>100,81 млн.руб.</v>
      </c>
      <c r="D48" s="132" t="s">
        <v>600</v>
      </c>
      <c r="E48" s="132"/>
      <c r="F48" s="132"/>
      <c r="G48" s="132"/>
      <c r="H48" s="132"/>
      <c r="I48" s="132"/>
      <c r="J48" s="132"/>
      <c r="K48" s="132"/>
      <c r="L48" s="132"/>
      <c r="M48" s="132"/>
      <c r="N48" s="132"/>
      <c r="O48" s="132"/>
      <c r="P48" s="132"/>
      <c r="Q48" s="132"/>
      <c r="R48" s="132"/>
      <c r="S48" s="132"/>
      <c r="T48" s="132"/>
      <c r="U48" s="132"/>
      <c r="V48" s="132"/>
    </row>
    <row r="49" spans="1:22" ht="71.25" customHeight="1" x14ac:dyDescent="0.25">
      <c r="A49" s="257" t="s">
        <v>348</v>
      </c>
      <c r="B49" s="258" t="s">
        <v>394</v>
      </c>
      <c r="C49" s="264" t="str">
        <f>CONCATENATE(ROUND('6.2. Паспорт фин осв ввод факт'!AB30,2)," млн.руб.")</f>
        <v>85,48 млн.руб.</v>
      </c>
      <c r="D49" s="132" t="s">
        <v>600</v>
      </c>
      <c r="E49" s="132"/>
      <c r="F49" s="132"/>
      <c r="G49" s="132"/>
      <c r="H49" s="132"/>
      <c r="I49" s="132"/>
      <c r="J49" s="132"/>
      <c r="K49" s="132"/>
      <c r="L49" s="132"/>
      <c r="M49" s="132"/>
      <c r="N49" s="132"/>
      <c r="O49" s="132"/>
      <c r="P49" s="132"/>
      <c r="Q49" s="132"/>
      <c r="R49" s="132"/>
      <c r="S49" s="132"/>
      <c r="T49" s="132"/>
      <c r="U49" s="132"/>
      <c r="V49" s="132"/>
    </row>
    <row r="50" spans="1:22" ht="75.75" hidden="1" customHeight="1" x14ac:dyDescent="0.25">
      <c r="A50" s="257" t="s">
        <v>380</v>
      </c>
      <c r="B50" s="258" t="s">
        <v>393</v>
      </c>
      <c r="C50" s="264" t="str">
        <f>CONCATENATE(ROUND('6.2. Паспорт фин осв ввод'!AG24,2)," млн.руб.")</f>
        <v>0 млн.руб.</v>
      </c>
      <c r="D50" s="132" t="s">
        <v>601</v>
      </c>
      <c r="E50" s="132"/>
      <c r="F50" s="132"/>
      <c r="G50" s="132"/>
      <c r="H50" s="132"/>
      <c r="I50" s="132"/>
      <c r="J50" s="132"/>
      <c r="K50" s="132"/>
      <c r="L50" s="132"/>
      <c r="M50" s="132"/>
      <c r="N50" s="132"/>
      <c r="O50" s="132"/>
      <c r="P50" s="132"/>
      <c r="Q50" s="132"/>
      <c r="R50" s="132"/>
      <c r="S50" s="132"/>
      <c r="T50" s="132"/>
      <c r="U50" s="132"/>
      <c r="V50" s="132"/>
    </row>
    <row r="51" spans="1:22" ht="71.25" hidden="1" customHeight="1" x14ac:dyDescent="0.25">
      <c r="A51" s="257" t="s">
        <v>348</v>
      </c>
      <c r="B51" s="258" t="s">
        <v>394</v>
      </c>
      <c r="C51" s="264" t="str">
        <f>CONCATENATE(ROUND('6.2. Паспорт фин осв ввод'!AG30,2)," млн.руб.")</f>
        <v>0 млн.руб.</v>
      </c>
      <c r="D51" s="132" t="s">
        <v>601</v>
      </c>
      <c r="E51" s="132"/>
      <c r="F51" s="132"/>
      <c r="G51" s="132"/>
      <c r="H51" s="132"/>
      <c r="I51" s="132"/>
      <c r="J51" s="132"/>
      <c r="K51" s="132"/>
      <c r="L51" s="132"/>
      <c r="M51" s="132"/>
      <c r="N51" s="132"/>
      <c r="O51" s="132"/>
      <c r="P51" s="132"/>
      <c r="Q51" s="132"/>
      <c r="R51" s="132"/>
      <c r="S51" s="132"/>
      <c r="T51" s="132"/>
      <c r="U51" s="132"/>
      <c r="V51" s="132"/>
    </row>
    <row r="52" spans="1:22"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row>
    <row r="53" spans="1:22"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row>
    <row r="54" spans="1:22"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row>
    <row r="55" spans="1:22"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row>
    <row r="56" spans="1:22"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row>
    <row r="57" spans="1:22"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row>
    <row r="58" spans="1:22"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row>
    <row r="59" spans="1:22"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row>
    <row r="60" spans="1:22"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row>
    <row r="61" spans="1:22"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row>
    <row r="62" spans="1:22"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row>
    <row r="63" spans="1:22"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row>
    <row r="64" spans="1:22"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row>
    <row r="65" spans="1:22"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row>
    <row r="66" spans="1:22"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row>
    <row r="67" spans="1:22"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row>
    <row r="68" spans="1:22"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row>
    <row r="69" spans="1:22"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row>
    <row r="70" spans="1:22"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row>
    <row r="71" spans="1:22"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row>
    <row r="72" spans="1:22"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row>
    <row r="73" spans="1:22"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row>
    <row r="74" spans="1:22"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row>
    <row r="75" spans="1:22"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row>
    <row r="76" spans="1:22"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row>
    <row r="77" spans="1:22"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row>
    <row r="78" spans="1:22"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row>
    <row r="79" spans="1:22"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row>
    <row r="80" spans="1:22"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row>
    <row r="81" spans="1:22"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row>
    <row r="82" spans="1:22"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row>
    <row r="83" spans="1:22"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row>
    <row r="84" spans="1:22"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row>
    <row r="85" spans="1:22"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row>
    <row r="86" spans="1:22"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row>
    <row r="87" spans="1:22"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row>
    <row r="88" spans="1:22"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row>
    <row r="89" spans="1:22"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row>
    <row r="90" spans="1:22"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row>
    <row r="91" spans="1:22"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row>
    <row r="92" spans="1:22"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row>
    <row r="93" spans="1:22"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row>
    <row r="94" spans="1:22"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row>
    <row r="95" spans="1:22"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row>
    <row r="96" spans="1:22"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row>
    <row r="97" spans="1:22"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row>
    <row r="98" spans="1:22"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row>
    <row r="99" spans="1:22"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row>
    <row r="100" spans="1:22"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row>
    <row r="101" spans="1:22"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row>
    <row r="102" spans="1:22"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row>
    <row r="103" spans="1:22"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row>
    <row r="104" spans="1:22"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row>
    <row r="105" spans="1:22"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row>
    <row r="106" spans="1:22"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row>
    <row r="107" spans="1:22"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row>
    <row r="108" spans="1:22"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row>
    <row r="109" spans="1:22"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row>
    <row r="110" spans="1:22"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row>
    <row r="111" spans="1:22"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row>
    <row r="112" spans="1:22"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row>
    <row r="113" spans="1:22"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row>
    <row r="114" spans="1:22"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row>
    <row r="115" spans="1:22"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row>
    <row r="116" spans="1:22"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row>
    <row r="117" spans="1:22"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row>
    <row r="118" spans="1:22"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row>
    <row r="119" spans="1:22"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row>
    <row r="120" spans="1:22"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row>
    <row r="121" spans="1:22"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row>
    <row r="122" spans="1:22"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row>
    <row r="123" spans="1:22"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row>
    <row r="124" spans="1:22"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row>
    <row r="125" spans="1:22"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row>
    <row r="126" spans="1:22"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row>
    <row r="127" spans="1:22"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row>
    <row r="128" spans="1:22"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row>
    <row r="129" spans="1:22"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row>
    <row r="130" spans="1:22"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row>
    <row r="131" spans="1:22"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row>
    <row r="132" spans="1:22"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row>
    <row r="133" spans="1:22"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row>
    <row r="134" spans="1:22"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row>
    <row r="135" spans="1:22"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row>
    <row r="136" spans="1:22"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row>
    <row r="137" spans="1:22"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row>
    <row r="138" spans="1:22"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row>
    <row r="139" spans="1:22"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row>
    <row r="140" spans="1:22"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row>
    <row r="141" spans="1:22"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row>
    <row r="142" spans="1:22"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row>
    <row r="143" spans="1:22"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row>
    <row r="144" spans="1:22"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row>
    <row r="145" spans="1:22"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row>
    <row r="146" spans="1:22"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row>
    <row r="147" spans="1:22"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row>
    <row r="148" spans="1:22"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row>
    <row r="149" spans="1:22"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row>
    <row r="150" spans="1:22"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row>
    <row r="151" spans="1:22"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row>
    <row r="152" spans="1:22"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row>
    <row r="153" spans="1:22"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row>
    <row r="154" spans="1:22"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row>
    <row r="155" spans="1:22"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row>
    <row r="156" spans="1:22"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row>
    <row r="157" spans="1:22"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row>
    <row r="158" spans="1:22"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row>
    <row r="159" spans="1:22"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row>
    <row r="160" spans="1:22"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row>
    <row r="161" spans="1:22"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row>
    <row r="162" spans="1:22"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row>
    <row r="163" spans="1:22"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row>
    <row r="164" spans="1:22"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row>
    <row r="165" spans="1:22"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row>
    <row r="166" spans="1:22"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row>
    <row r="167" spans="1:22"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row>
    <row r="168" spans="1:22"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row>
    <row r="169" spans="1:22"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row>
    <row r="170" spans="1:22"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row>
    <row r="171" spans="1:22"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row>
    <row r="172" spans="1:22"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row>
    <row r="173" spans="1:22"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row>
    <row r="174" spans="1:22"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row>
    <row r="175" spans="1:22"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row>
    <row r="176" spans="1:22"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row>
    <row r="177" spans="1:22"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row>
    <row r="178" spans="1:22"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row>
    <row r="179" spans="1:22"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row>
    <row r="180" spans="1:22"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row>
    <row r="181" spans="1:22"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row>
    <row r="182" spans="1:22"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row>
    <row r="183" spans="1:22"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row>
    <row r="184" spans="1:22"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row>
    <row r="185" spans="1:22"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row>
    <row r="186" spans="1:22"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row>
    <row r="187" spans="1:22"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row>
    <row r="188" spans="1:22"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row>
    <row r="189" spans="1:22"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row>
    <row r="190" spans="1:22"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row>
    <row r="191" spans="1:22"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row>
    <row r="192" spans="1:22"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row>
    <row r="193" spans="1:22"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row>
    <row r="194" spans="1:22"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row>
    <row r="195" spans="1:22"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row>
    <row r="196" spans="1:22"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row>
    <row r="197" spans="1:22"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row>
    <row r="198" spans="1:22"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row>
    <row r="199" spans="1:22"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row>
    <row r="200" spans="1:22"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row>
    <row r="201" spans="1:22"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row>
    <row r="202" spans="1:22"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row>
    <row r="203" spans="1:22"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row>
    <row r="204" spans="1:22"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row>
    <row r="205" spans="1:22"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row>
    <row r="206" spans="1:22"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row>
    <row r="207" spans="1:22"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row>
    <row r="208" spans="1:22"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row>
    <row r="209" spans="1:22"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row>
    <row r="210" spans="1:22"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row>
    <row r="211" spans="1:22"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row>
    <row r="212" spans="1:22"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row>
    <row r="213" spans="1:22"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row>
    <row r="214" spans="1:22"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row>
    <row r="215" spans="1:22"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row>
    <row r="216" spans="1:22"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row>
    <row r="217" spans="1:22"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row>
    <row r="218" spans="1:22"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row>
    <row r="219" spans="1:22"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row>
    <row r="220" spans="1:22"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row>
    <row r="221" spans="1:22"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row>
    <row r="222" spans="1:22"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row>
    <row r="223" spans="1:22"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row>
    <row r="224" spans="1:22"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row>
    <row r="225" spans="1:22"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row>
    <row r="226" spans="1:22"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row>
    <row r="227" spans="1:22"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row>
    <row r="228" spans="1:22"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row>
    <row r="229" spans="1:22"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row>
    <row r="230" spans="1:22"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row>
    <row r="231" spans="1:22"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row>
    <row r="232" spans="1:22"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row>
    <row r="233" spans="1:22"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row>
    <row r="234" spans="1:22"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row>
    <row r="235" spans="1:22"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row>
    <row r="236" spans="1:22"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row>
    <row r="237" spans="1:22"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row>
    <row r="238" spans="1:22"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row>
    <row r="239" spans="1:22"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row>
    <row r="240" spans="1:22"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row>
    <row r="241" spans="1:22"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row>
    <row r="242" spans="1:22"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row>
    <row r="243" spans="1:22"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row>
    <row r="244" spans="1:22"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row>
    <row r="245" spans="1:22"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row>
    <row r="246" spans="1:22"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row>
    <row r="247" spans="1:22"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row>
    <row r="248" spans="1:22"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row>
    <row r="249" spans="1:22"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row>
    <row r="250" spans="1:22"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row>
    <row r="251" spans="1:22"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row>
    <row r="252" spans="1:22"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row>
    <row r="253" spans="1:22"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row>
    <row r="254" spans="1:22"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row>
    <row r="255" spans="1:22"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row>
    <row r="256" spans="1:22"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row>
    <row r="257" spans="1:22"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row>
    <row r="258" spans="1:22"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row>
    <row r="259" spans="1:22"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row>
    <row r="260" spans="1:22"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row>
    <row r="261" spans="1:22"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row>
    <row r="262" spans="1:22"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row>
    <row r="263" spans="1:22"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row>
    <row r="264" spans="1:22"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row>
    <row r="265" spans="1:22"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row>
    <row r="266" spans="1:22"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row>
    <row r="267" spans="1:22"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row>
    <row r="268" spans="1:22"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row>
    <row r="269" spans="1:22"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row>
    <row r="270" spans="1:22"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row>
    <row r="271" spans="1:22"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row>
    <row r="272" spans="1:22"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row>
    <row r="273" spans="1:22"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row>
    <row r="274" spans="1:22"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row>
    <row r="275" spans="1:22"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row>
    <row r="276" spans="1:22"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row>
    <row r="277" spans="1:22"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row>
    <row r="278" spans="1:22"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row>
    <row r="279" spans="1:22"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row>
    <row r="280" spans="1:22"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row>
    <row r="281" spans="1:22"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row>
    <row r="282" spans="1:22"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row>
    <row r="283" spans="1:22"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row>
    <row r="284" spans="1:22"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row>
    <row r="285" spans="1:22"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row>
    <row r="286" spans="1:22"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row>
    <row r="287" spans="1:22"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row>
    <row r="288" spans="1:22"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row>
    <row r="289" spans="1:22"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row>
    <row r="290" spans="1:22"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row>
    <row r="291" spans="1:22"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row>
    <row r="292" spans="1:22"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row>
    <row r="293" spans="1:22"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row>
    <row r="294" spans="1:22"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row>
    <row r="295" spans="1:22"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row>
    <row r="296" spans="1:22"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row>
    <row r="297" spans="1:22"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row>
    <row r="298" spans="1:22"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row>
    <row r="299" spans="1:22"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row>
    <row r="300" spans="1:22"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row>
    <row r="301" spans="1:22"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row>
    <row r="302" spans="1:22"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row>
    <row r="303" spans="1:22"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row>
    <row r="304" spans="1:22"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row>
    <row r="305" spans="1:22"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row>
    <row r="306" spans="1:22"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row>
    <row r="307" spans="1:22"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row>
    <row r="308" spans="1:22"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row>
    <row r="309" spans="1:22"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row>
    <row r="310" spans="1:22"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row>
    <row r="311" spans="1:22"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row>
    <row r="312" spans="1:22"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row>
    <row r="313" spans="1:22"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row>
    <row r="314" spans="1:22"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row>
    <row r="315" spans="1:22"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row>
    <row r="316" spans="1:22"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row>
    <row r="317" spans="1:22"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row>
    <row r="318" spans="1:22"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row>
    <row r="319" spans="1:22"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row>
    <row r="320" spans="1:22"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row>
    <row r="321" spans="1:22"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row>
    <row r="322" spans="1:22"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row>
    <row r="323" spans="1:22"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row>
    <row r="324" spans="1:22"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row>
    <row r="325" spans="1:22"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row>
    <row r="326" spans="1:22"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row>
    <row r="327" spans="1:22"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row>
    <row r="328" spans="1:22"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row>
    <row r="329" spans="1:22"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row>
    <row r="330" spans="1:22"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row>
    <row r="331" spans="1:22"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row>
    <row r="332" spans="1:22"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row>
    <row r="333" spans="1:22"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row>
    <row r="334" spans="1:22"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row>
    <row r="335" spans="1:22"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row>
    <row r="336" spans="1:22"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row>
    <row r="337" spans="1:22"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row>
    <row r="338" spans="1:22"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80" workbookViewId="0">
      <pane xSplit="7" ySplit="4" topLeftCell="H24" activePane="bottomRight" state="frozen"/>
      <selection activeCell="V30" sqref="V30"/>
      <selection pane="topRight" activeCell="V30" sqref="V30"/>
      <selection pane="bottomLeft" activeCell="V30" sqref="V30"/>
      <selection pane="bottomRight" activeCell="Q29" sqref="Q29"/>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5" width="20.42578125" style="18" customWidth="1"/>
    <col min="6" max="6" width="18.7109375" style="18" customWidth="1"/>
    <col min="7" max="7" width="12.85546875" style="19" customWidth="1"/>
    <col min="8" max="11" width="8.5703125" style="19" customWidth="1"/>
    <col min="12" max="27" width="8.5703125" style="18" customWidth="1"/>
    <col min="28" max="28" width="13.140625" style="18" customWidth="1"/>
    <col min="29" max="29" width="24.85546875" style="18" customWidth="1"/>
    <col min="30" max="16384" width="9.140625" style="18"/>
  </cols>
  <sheetData>
    <row r="1" spans="1:29" ht="18.75" x14ac:dyDescent="0.25">
      <c r="A1" s="19"/>
      <c r="B1" s="19"/>
      <c r="C1" s="19"/>
      <c r="D1" s="19"/>
      <c r="E1" s="19"/>
      <c r="F1" s="19"/>
      <c r="L1" s="19"/>
      <c r="M1" s="19"/>
      <c r="AC1" s="6" t="s">
        <v>68</v>
      </c>
    </row>
    <row r="2" spans="1:29" ht="18.75" x14ac:dyDescent="0.3">
      <c r="A2" s="19"/>
      <c r="B2" s="19"/>
      <c r="C2" s="19"/>
      <c r="D2" s="19"/>
      <c r="E2" s="19"/>
      <c r="F2" s="19"/>
      <c r="L2" s="19"/>
      <c r="M2" s="19"/>
      <c r="AC2" s="3" t="s">
        <v>10</v>
      </c>
    </row>
    <row r="3" spans="1:29" ht="18.75" x14ac:dyDescent="0.3">
      <c r="A3" s="19"/>
      <c r="B3" s="19"/>
      <c r="C3" s="19"/>
      <c r="D3" s="19"/>
      <c r="E3" s="19"/>
      <c r="F3" s="19"/>
      <c r="L3" s="19"/>
      <c r="M3" s="19"/>
      <c r="AC3" s="3" t="s">
        <v>67</v>
      </c>
    </row>
    <row r="4" spans="1:29" ht="18.75" customHeight="1" x14ac:dyDescent="0.25">
      <c r="A4" s="419" t="str">
        <f>'1. паспорт местоположение'!A5:C5</f>
        <v>Год раскрытия информации: 2018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row>
    <row r="5" spans="1:29" ht="18.75" x14ac:dyDescent="0.3">
      <c r="A5" s="19"/>
      <c r="B5" s="19"/>
      <c r="C5" s="19"/>
      <c r="D5" s="19"/>
      <c r="E5" s="19"/>
      <c r="F5" s="19"/>
      <c r="L5" s="19"/>
      <c r="M5" s="19"/>
      <c r="AC5" s="3"/>
    </row>
    <row r="6" spans="1:29" ht="18.75" x14ac:dyDescent="0.25">
      <c r="A6" s="421" t="s">
        <v>9</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row>
    <row r="7" spans="1:29" ht="18.75" x14ac:dyDescent="0.25">
      <c r="A7" s="2"/>
      <c r="B7" s="2"/>
      <c r="C7" s="2"/>
      <c r="D7" s="2"/>
      <c r="E7" s="2"/>
      <c r="F7" s="2"/>
      <c r="G7" s="2"/>
      <c r="H7" s="2"/>
      <c r="I7" s="2"/>
      <c r="J7" s="42"/>
      <c r="K7" s="42"/>
      <c r="L7" s="42"/>
      <c r="M7" s="42"/>
      <c r="N7" s="42"/>
      <c r="O7" s="42"/>
      <c r="P7" s="42"/>
      <c r="Q7" s="42"/>
      <c r="R7" s="42"/>
      <c r="S7" s="42"/>
      <c r="T7" s="42"/>
      <c r="U7" s="42"/>
      <c r="V7" s="42"/>
      <c r="W7" s="42"/>
      <c r="X7" s="42"/>
      <c r="Y7" s="42"/>
      <c r="Z7" s="42"/>
      <c r="AA7" s="42"/>
      <c r="AB7" s="42"/>
      <c r="AC7" s="42"/>
    </row>
    <row r="8" spans="1:29" x14ac:dyDescent="0.25">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2"/>
      <c r="B10" s="2"/>
      <c r="C10" s="2"/>
      <c r="D10" s="2"/>
      <c r="E10" s="2"/>
      <c r="F10" s="2"/>
      <c r="G10" s="2"/>
      <c r="H10" s="2"/>
      <c r="I10" s="2"/>
      <c r="J10" s="42"/>
      <c r="K10" s="42"/>
      <c r="L10" s="42"/>
      <c r="M10" s="42"/>
      <c r="N10" s="42"/>
      <c r="O10" s="42"/>
      <c r="P10" s="42"/>
      <c r="Q10" s="42"/>
      <c r="R10" s="42"/>
      <c r="S10" s="42"/>
      <c r="T10" s="42"/>
      <c r="U10" s="42"/>
      <c r="V10" s="42"/>
      <c r="W10" s="42"/>
      <c r="X10" s="42"/>
      <c r="Y10" s="42"/>
      <c r="Z10" s="42"/>
      <c r="AA10" s="42"/>
      <c r="AB10" s="42"/>
      <c r="AC10" s="42"/>
    </row>
    <row r="11" spans="1:29" x14ac:dyDescent="0.25">
      <c r="A11" s="420" t="str">
        <f>'1. паспорт местоположение'!A12:C12</f>
        <v>F_17-1590</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
      <c r="B13" s="1"/>
      <c r="C13" s="1"/>
      <c r="D13" s="1"/>
      <c r="E13" s="1"/>
      <c r="F13" s="1"/>
      <c r="G13" s="1"/>
      <c r="H13" s="1"/>
      <c r="I13" s="1"/>
      <c r="J13" s="41"/>
      <c r="K13" s="41"/>
      <c r="L13" s="41"/>
      <c r="M13" s="41"/>
      <c r="N13" s="41"/>
      <c r="O13" s="41"/>
      <c r="P13" s="41"/>
      <c r="Q13" s="41"/>
      <c r="R13" s="41"/>
      <c r="S13" s="41"/>
      <c r="T13" s="41"/>
      <c r="U13" s="41"/>
      <c r="V13" s="41"/>
      <c r="W13" s="41"/>
      <c r="X13" s="41"/>
      <c r="Y13" s="41"/>
      <c r="Z13" s="41"/>
      <c r="AA13" s="41"/>
      <c r="AB13" s="41"/>
      <c r="AC13" s="41"/>
    </row>
    <row r="14" spans="1:29" ht="36" customHeight="1" x14ac:dyDescent="0.25">
      <c r="A14" s="410"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row>
    <row r="17" spans="1:32" x14ac:dyDescent="0.25">
      <c r="A17" s="19"/>
      <c r="L17" s="19"/>
      <c r="M17" s="19"/>
      <c r="N17" s="19"/>
      <c r="O17" s="19"/>
      <c r="P17" s="19"/>
      <c r="Q17" s="19"/>
      <c r="R17" s="19"/>
      <c r="S17" s="19"/>
      <c r="T17" s="19"/>
      <c r="U17" s="19"/>
      <c r="V17" s="19"/>
      <c r="W17" s="19"/>
      <c r="X17" s="19"/>
      <c r="Y17" s="19"/>
      <c r="Z17" s="19"/>
      <c r="AA17" s="19"/>
      <c r="AB17" s="19"/>
    </row>
    <row r="18" spans="1:32" x14ac:dyDescent="0.25">
      <c r="A18" s="417" t="s">
        <v>368</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row>
    <row r="19" spans="1:32" x14ac:dyDescent="0.25">
      <c r="A19" s="19"/>
      <c r="B19" s="19"/>
      <c r="C19" s="19"/>
      <c r="D19" s="19"/>
      <c r="E19" s="19"/>
      <c r="F19" s="19"/>
      <c r="L19" s="19"/>
      <c r="M19" s="19"/>
      <c r="N19" s="19"/>
      <c r="O19" s="19"/>
      <c r="P19" s="19"/>
      <c r="Q19" s="19"/>
      <c r="R19" s="19"/>
      <c r="S19" s="19"/>
      <c r="T19" s="19"/>
      <c r="U19" s="19"/>
      <c r="V19" s="19"/>
      <c r="W19" s="19"/>
      <c r="X19" s="19"/>
      <c r="Y19" s="19"/>
      <c r="Z19" s="19"/>
      <c r="AA19" s="19"/>
      <c r="AB19" s="19"/>
    </row>
    <row r="20" spans="1:32" ht="33" customHeight="1" x14ac:dyDescent="0.25">
      <c r="A20" s="413" t="s">
        <v>187</v>
      </c>
      <c r="B20" s="413" t="s">
        <v>186</v>
      </c>
      <c r="C20" s="405" t="s">
        <v>185</v>
      </c>
      <c r="D20" s="405"/>
      <c r="E20" s="416" t="s">
        <v>184</v>
      </c>
      <c r="F20" s="416"/>
      <c r="G20" s="413" t="s">
        <v>531</v>
      </c>
      <c r="H20" s="403">
        <v>2016</v>
      </c>
      <c r="I20" s="404"/>
      <c r="J20" s="404"/>
      <c r="K20" s="404"/>
      <c r="L20" s="403">
        <v>2017</v>
      </c>
      <c r="M20" s="404"/>
      <c r="N20" s="404"/>
      <c r="O20" s="404"/>
      <c r="P20" s="403">
        <v>2018</v>
      </c>
      <c r="Q20" s="404"/>
      <c r="R20" s="404"/>
      <c r="S20" s="404"/>
      <c r="T20" s="403">
        <v>2019</v>
      </c>
      <c r="U20" s="404"/>
      <c r="V20" s="404"/>
      <c r="W20" s="404"/>
      <c r="X20" s="403">
        <v>2020</v>
      </c>
      <c r="Y20" s="404"/>
      <c r="Z20" s="404"/>
      <c r="AA20" s="404"/>
      <c r="AB20" s="418" t="s">
        <v>183</v>
      </c>
      <c r="AC20" s="418"/>
      <c r="AD20" s="40"/>
      <c r="AE20" s="40"/>
      <c r="AF20" s="40"/>
    </row>
    <row r="21" spans="1:32" ht="99.75" customHeight="1" x14ac:dyDescent="0.25">
      <c r="A21" s="414"/>
      <c r="B21" s="414"/>
      <c r="C21" s="405"/>
      <c r="D21" s="405"/>
      <c r="E21" s="416"/>
      <c r="F21" s="416"/>
      <c r="G21" s="414"/>
      <c r="H21" s="405" t="s">
        <v>2</v>
      </c>
      <c r="I21" s="405"/>
      <c r="J21" s="405" t="s">
        <v>11</v>
      </c>
      <c r="K21" s="405"/>
      <c r="L21" s="405" t="s">
        <v>2</v>
      </c>
      <c r="M21" s="405"/>
      <c r="N21" s="405" t="s">
        <v>11</v>
      </c>
      <c r="O21" s="405"/>
      <c r="P21" s="405" t="s">
        <v>2</v>
      </c>
      <c r="Q21" s="405"/>
      <c r="R21" s="405" t="s">
        <v>11</v>
      </c>
      <c r="S21" s="405"/>
      <c r="T21" s="405" t="s">
        <v>2</v>
      </c>
      <c r="U21" s="405"/>
      <c r="V21" s="405" t="s">
        <v>11</v>
      </c>
      <c r="W21" s="405"/>
      <c r="X21" s="405" t="s">
        <v>2</v>
      </c>
      <c r="Y21" s="405"/>
      <c r="Z21" s="405" t="s">
        <v>11</v>
      </c>
      <c r="AA21" s="405"/>
      <c r="AB21" s="418"/>
      <c r="AC21" s="418"/>
    </row>
    <row r="22" spans="1:32" ht="89.25" customHeight="1" x14ac:dyDescent="0.25">
      <c r="A22" s="415"/>
      <c r="B22" s="415"/>
      <c r="C22" s="37" t="s">
        <v>2</v>
      </c>
      <c r="D22" s="37" t="s">
        <v>182</v>
      </c>
      <c r="E22" s="39" t="s">
        <v>429</v>
      </c>
      <c r="F22" s="39" t="s">
        <v>532</v>
      </c>
      <c r="G22" s="415"/>
      <c r="H22" s="38" t="s">
        <v>349</v>
      </c>
      <c r="I22" s="38" t="s">
        <v>350</v>
      </c>
      <c r="J22" s="38" t="s">
        <v>349</v>
      </c>
      <c r="K22" s="38" t="s">
        <v>350</v>
      </c>
      <c r="L22" s="38" t="s">
        <v>349</v>
      </c>
      <c r="M22" s="38" t="s">
        <v>350</v>
      </c>
      <c r="N22" s="38" t="s">
        <v>349</v>
      </c>
      <c r="O22" s="38" t="s">
        <v>350</v>
      </c>
      <c r="P22" s="38" t="s">
        <v>349</v>
      </c>
      <c r="Q22" s="38" t="s">
        <v>350</v>
      </c>
      <c r="R22" s="38" t="s">
        <v>349</v>
      </c>
      <c r="S22" s="38" t="s">
        <v>350</v>
      </c>
      <c r="T22" s="38" t="s">
        <v>349</v>
      </c>
      <c r="U22" s="38" t="s">
        <v>350</v>
      </c>
      <c r="V22" s="38" t="s">
        <v>349</v>
      </c>
      <c r="W22" s="38" t="s">
        <v>350</v>
      </c>
      <c r="X22" s="38" t="s">
        <v>349</v>
      </c>
      <c r="Y22" s="38" t="s">
        <v>350</v>
      </c>
      <c r="Z22" s="38" t="s">
        <v>349</v>
      </c>
      <c r="AA22" s="38" t="s">
        <v>350</v>
      </c>
      <c r="AB22" s="37" t="s">
        <v>2</v>
      </c>
      <c r="AC22" s="37" t="s">
        <v>11</v>
      </c>
    </row>
    <row r="23" spans="1:32" ht="19.5" customHeight="1" x14ac:dyDescent="0.25">
      <c r="A23" s="30">
        <v>1</v>
      </c>
      <c r="B23" s="30">
        <v>2</v>
      </c>
      <c r="C23" s="30">
        <v>3</v>
      </c>
      <c r="D23" s="30">
        <v>4</v>
      </c>
      <c r="E23" s="30">
        <v>5</v>
      </c>
      <c r="F23" s="30">
        <v>6</v>
      </c>
      <c r="G23" s="77">
        <v>7</v>
      </c>
      <c r="H23" s="77">
        <v>8</v>
      </c>
      <c r="I23" s="77">
        <v>9</v>
      </c>
      <c r="J23" s="77">
        <v>10</v>
      </c>
      <c r="K23" s="77">
        <v>11</v>
      </c>
      <c r="L23" s="77">
        <v>12</v>
      </c>
      <c r="M23" s="77">
        <v>13</v>
      </c>
      <c r="N23" s="77">
        <v>14</v>
      </c>
      <c r="O23" s="77">
        <v>15</v>
      </c>
      <c r="P23" s="77">
        <v>16</v>
      </c>
      <c r="Q23" s="77">
        <v>17</v>
      </c>
      <c r="R23" s="77">
        <v>18</v>
      </c>
      <c r="S23" s="77">
        <v>19</v>
      </c>
      <c r="T23" s="98">
        <v>20</v>
      </c>
      <c r="U23" s="98">
        <v>21</v>
      </c>
      <c r="V23" s="98">
        <v>22</v>
      </c>
      <c r="W23" s="98">
        <v>23</v>
      </c>
      <c r="X23" s="98">
        <v>24</v>
      </c>
      <c r="Y23" s="98">
        <v>25</v>
      </c>
      <c r="Z23" s="98">
        <v>26</v>
      </c>
      <c r="AA23" s="98">
        <v>27</v>
      </c>
      <c r="AB23" s="98">
        <v>28</v>
      </c>
      <c r="AC23" s="98">
        <v>29</v>
      </c>
    </row>
    <row r="24" spans="1:32" ht="47.25" customHeight="1" x14ac:dyDescent="0.25">
      <c r="A24" s="35">
        <v>1</v>
      </c>
      <c r="B24" s="34" t="s">
        <v>181</v>
      </c>
      <c r="C24" s="85">
        <f t="shared" ref="C24:C29" si="0">G24+AB24</f>
        <v>100.808997446223</v>
      </c>
      <c r="D24" s="85">
        <v>0</v>
      </c>
      <c r="E24" s="85">
        <f t="shared" ref="E24:E29" si="1">C24</f>
        <v>100.808997446223</v>
      </c>
      <c r="F24" s="105">
        <f t="shared" ref="F24:F29" si="2">E24-H24</f>
        <v>76.808997446223003</v>
      </c>
      <c r="G24" s="85">
        <v>0</v>
      </c>
      <c r="H24" s="85">
        <f>SUM(H25:H29)</f>
        <v>24</v>
      </c>
      <c r="I24" s="85">
        <f t="shared" ref="I24:Y24" si="3">SUM(I25:I29)</f>
        <v>0</v>
      </c>
      <c r="J24" s="85">
        <f>SUM(J25:J29)</f>
        <v>24</v>
      </c>
      <c r="K24" s="85">
        <f t="shared" si="3"/>
        <v>0</v>
      </c>
      <c r="L24" s="85">
        <f t="shared" si="3"/>
        <v>61.463421301246299</v>
      </c>
      <c r="M24" s="85">
        <f t="shared" si="3"/>
        <v>0</v>
      </c>
      <c r="N24" s="85">
        <f t="shared" si="3"/>
        <v>76.808997446223003</v>
      </c>
      <c r="O24" s="85">
        <f t="shared" si="3"/>
        <v>0</v>
      </c>
      <c r="P24" s="85">
        <f t="shared" si="3"/>
        <v>15.345576144976704</v>
      </c>
      <c r="Q24" s="85">
        <f t="shared" si="3"/>
        <v>15.345576144976704</v>
      </c>
      <c r="R24" s="85">
        <f t="shared" si="3"/>
        <v>0</v>
      </c>
      <c r="S24" s="85">
        <f t="shared" si="3"/>
        <v>0</v>
      </c>
      <c r="T24" s="85">
        <f t="shared" si="3"/>
        <v>0</v>
      </c>
      <c r="U24" s="85">
        <f t="shared" si="3"/>
        <v>0</v>
      </c>
      <c r="V24" s="85">
        <f t="shared" si="3"/>
        <v>0</v>
      </c>
      <c r="W24" s="85">
        <f t="shared" si="3"/>
        <v>0</v>
      </c>
      <c r="X24" s="85">
        <f t="shared" si="3"/>
        <v>0</v>
      </c>
      <c r="Y24" s="85">
        <f t="shared" si="3"/>
        <v>0</v>
      </c>
      <c r="Z24" s="85">
        <f t="shared" ref="Z24:AA24" si="4">SUM(Z25:Z29)</f>
        <v>0</v>
      </c>
      <c r="AA24" s="85">
        <f t="shared" si="4"/>
        <v>0</v>
      </c>
      <c r="AB24" s="85">
        <f t="shared" ref="AB24:AB64" si="5">H24+L24+P24+T24+X24</f>
        <v>100.808997446223</v>
      </c>
      <c r="AC24" s="85">
        <f>J24+N24+R24+V24+Z24</f>
        <v>100.808997446223</v>
      </c>
    </row>
    <row r="25" spans="1:32" ht="24" customHeight="1" x14ac:dyDescent="0.25">
      <c r="A25" s="32" t="s">
        <v>180</v>
      </c>
      <c r="B25" s="8" t="s">
        <v>179</v>
      </c>
      <c r="C25" s="85">
        <f t="shared" si="0"/>
        <v>0</v>
      </c>
      <c r="D25" s="85">
        <v>0</v>
      </c>
      <c r="E25" s="85">
        <f t="shared" si="1"/>
        <v>0</v>
      </c>
      <c r="F25" s="105">
        <f t="shared" si="2"/>
        <v>0</v>
      </c>
      <c r="G25" s="86">
        <v>0</v>
      </c>
      <c r="H25" s="86">
        <v>0</v>
      </c>
      <c r="I25" s="86">
        <v>0</v>
      </c>
      <c r="J25" s="86">
        <v>0</v>
      </c>
      <c r="K25" s="86">
        <v>0</v>
      </c>
      <c r="L25" s="86">
        <v>0</v>
      </c>
      <c r="M25" s="86">
        <v>0</v>
      </c>
      <c r="N25" s="86">
        <v>0</v>
      </c>
      <c r="O25" s="86">
        <v>0</v>
      </c>
      <c r="P25" s="86">
        <v>0</v>
      </c>
      <c r="Q25" s="86">
        <v>0</v>
      </c>
      <c r="R25" s="104">
        <v>0</v>
      </c>
      <c r="S25" s="104">
        <v>0</v>
      </c>
      <c r="T25" s="104">
        <v>0</v>
      </c>
      <c r="U25" s="104">
        <v>0</v>
      </c>
      <c r="V25" s="104">
        <v>0</v>
      </c>
      <c r="W25" s="104">
        <v>0</v>
      </c>
      <c r="X25" s="104">
        <v>0</v>
      </c>
      <c r="Y25" s="104">
        <v>0</v>
      </c>
      <c r="Z25" s="104">
        <v>0</v>
      </c>
      <c r="AA25" s="104">
        <v>0</v>
      </c>
      <c r="AB25" s="86">
        <f t="shared" si="5"/>
        <v>0</v>
      </c>
      <c r="AC25" s="85">
        <f t="shared" ref="AC25:AC64" si="6">J25+N25+R25+V25+Z25</f>
        <v>0</v>
      </c>
    </row>
    <row r="26" spans="1:32" x14ac:dyDescent="0.25">
      <c r="A26" s="32" t="s">
        <v>178</v>
      </c>
      <c r="B26" s="8" t="s">
        <v>177</v>
      </c>
      <c r="C26" s="85">
        <f t="shared" si="0"/>
        <v>0</v>
      </c>
      <c r="D26" s="85">
        <v>0</v>
      </c>
      <c r="E26" s="85">
        <f t="shared" si="1"/>
        <v>0</v>
      </c>
      <c r="F26" s="105">
        <f t="shared" si="2"/>
        <v>0</v>
      </c>
      <c r="G26" s="86">
        <v>0</v>
      </c>
      <c r="H26" s="86">
        <v>0</v>
      </c>
      <c r="I26" s="86">
        <v>0</v>
      </c>
      <c r="J26" s="86">
        <v>0</v>
      </c>
      <c r="K26" s="86">
        <v>0</v>
      </c>
      <c r="L26" s="86">
        <v>0</v>
      </c>
      <c r="M26" s="86">
        <v>0</v>
      </c>
      <c r="N26" s="86">
        <v>0</v>
      </c>
      <c r="O26" s="86">
        <v>0</v>
      </c>
      <c r="P26" s="86">
        <v>0</v>
      </c>
      <c r="Q26" s="86">
        <v>0</v>
      </c>
      <c r="R26" s="104">
        <v>0</v>
      </c>
      <c r="S26" s="104">
        <v>0</v>
      </c>
      <c r="T26" s="104">
        <v>0</v>
      </c>
      <c r="U26" s="104">
        <v>0</v>
      </c>
      <c r="V26" s="104">
        <v>0</v>
      </c>
      <c r="W26" s="104">
        <v>0</v>
      </c>
      <c r="X26" s="104">
        <v>0</v>
      </c>
      <c r="Y26" s="104">
        <v>0</v>
      </c>
      <c r="Z26" s="104">
        <v>0</v>
      </c>
      <c r="AA26" s="104">
        <v>0</v>
      </c>
      <c r="AB26" s="86">
        <f t="shared" si="5"/>
        <v>0</v>
      </c>
      <c r="AC26" s="85">
        <f t="shared" si="6"/>
        <v>0</v>
      </c>
    </row>
    <row r="27" spans="1:32" ht="31.5" x14ac:dyDescent="0.25">
      <c r="A27" s="32" t="s">
        <v>176</v>
      </c>
      <c r="B27" s="8" t="s">
        <v>330</v>
      </c>
      <c r="C27" s="85">
        <f t="shared" si="0"/>
        <v>0</v>
      </c>
      <c r="D27" s="85">
        <v>0</v>
      </c>
      <c r="E27" s="85">
        <f t="shared" si="1"/>
        <v>0</v>
      </c>
      <c r="F27" s="105">
        <f t="shared" si="2"/>
        <v>0</v>
      </c>
      <c r="G27" s="86">
        <v>0</v>
      </c>
      <c r="H27" s="86">
        <v>0</v>
      </c>
      <c r="I27" s="86">
        <v>0</v>
      </c>
      <c r="J27" s="86">
        <v>0</v>
      </c>
      <c r="K27" s="86">
        <v>0</v>
      </c>
      <c r="L27" s="86">
        <v>0</v>
      </c>
      <c r="M27" s="86">
        <v>0</v>
      </c>
      <c r="N27" s="86">
        <v>0</v>
      </c>
      <c r="O27" s="86">
        <v>0</v>
      </c>
      <c r="P27" s="86">
        <v>0</v>
      </c>
      <c r="Q27" s="86">
        <v>0</v>
      </c>
      <c r="R27" s="104">
        <v>0</v>
      </c>
      <c r="S27" s="104">
        <v>0</v>
      </c>
      <c r="T27" s="104">
        <v>0</v>
      </c>
      <c r="U27" s="104">
        <v>0</v>
      </c>
      <c r="V27" s="104">
        <v>0</v>
      </c>
      <c r="W27" s="104">
        <v>0</v>
      </c>
      <c r="X27" s="104">
        <v>0</v>
      </c>
      <c r="Y27" s="104">
        <v>0</v>
      </c>
      <c r="Z27" s="104">
        <v>0</v>
      </c>
      <c r="AA27" s="104">
        <v>0</v>
      </c>
      <c r="AB27" s="86">
        <f t="shared" si="5"/>
        <v>0</v>
      </c>
      <c r="AC27" s="85">
        <f t="shared" si="6"/>
        <v>0</v>
      </c>
    </row>
    <row r="28" spans="1:32" x14ac:dyDescent="0.25">
      <c r="A28" s="32" t="s">
        <v>175</v>
      </c>
      <c r="B28" s="8" t="s">
        <v>174</v>
      </c>
      <c r="C28" s="85">
        <f t="shared" si="0"/>
        <v>0</v>
      </c>
      <c r="D28" s="85">
        <v>0</v>
      </c>
      <c r="E28" s="85">
        <f t="shared" si="1"/>
        <v>0</v>
      </c>
      <c r="F28" s="105">
        <f t="shared" si="2"/>
        <v>0</v>
      </c>
      <c r="G28" s="86">
        <v>0</v>
      </c>
      <c r="H28" s="86">
        <v>0</v>
      </c>
      <c r="I28" s="86">
        <v>0</v>
      </c>
      <c r="J28" s="86">
        <v>0</v>
      </c>
      <c r="K28" s="86">
        <v>0</v>
      </c>
      <c r="L28" s="86">
        <v>0</v>
      </c>
      <c r="M28" s="86">
        <v>0</v>
      </c>
      <c r="N28" s="86">
        <v>0</v>
      </c>
      <c r="O28" s="86">
        <v>0</v>
      </c>
      <c r="P28" s="86">
        <v>0</v>
      </c>
      <c r="Q28" s="86">
        <v>0</v>
      </c>
      <c r="R28" s="104">
        <v>0</v>
      </c>
      <c r="S28" s="104">
        <v>0</v>
      </c>
      <c r="T28" s="104">
        <v>0</v>
      </c>
      <c r="U28" s="104">
        <v>0</v>
      </c>
      <c r="V28" s="104">
        <v>0</v>
      </c>
      <c r="W28" s="104">
        <v>0</v>
      </c>
      <c r="X28" s="104">
        <v>0</v>
      </c>
      <c r="Y28" s="104">
        <v>0</v>
      </c>
      <c r="Z28" s="104">
        <v>0</v>
      </c>
      <c r="AA28" s="104">
        <v>0</v>
      </c>
      <c r="AB28" s="86">
        <f t="shared" si="5"/>
        <v>0</v>
      </c>
      <c r="AC28" s="85">
        <f t="shared" si="6"/>
        <v>0</v>
      </c>
    </row>
    <row r="29" spans="1:32" x14ac:dyDescent="0.25">
      <c r="A29" s="32" t="s">
        <v>173</v>
      </c>
      <c r="B29" s="36" t="s">
        <v>172</v>
      </c>
      <c r="C29" s="85">
        <f t="shared" si="0"/>
        <v>100.808997446223</v>
      </c>
      <c r="D29" s="85">
        <v>0</v>
      </c>
      <c r="E29" s="85">
        <f t="shared" si="1"/>
        <v>100.808997446223</v>
      </c>
      <c r="F29" s="105">
        <f t="shared" si="2"/>
        <v>76.808997446223003</v>
      </c>
      <c r="G29" s="86">
        <v>0</v>
      </c>
      <c r="H29" s="86">
        <v>24</v>
      </c>
      <c r="I29" s="86">
        <v>0</v>
      </c>
      <c r="J29" s="86">
        <v>24</v>
      </c>
      <c r="K29" s="86">
        <v>0</v>
      </c>
      <c r="L29" s="86">
        <v>61.463421301246299</v>
      </c>
      <c r="M29" s="86">
        <v>0</v>
      </c>
      <c r="N29" s="86">
        <v>76.808997446223003</v>
      </c>
      <c r="O29" s="86">
        <v>0</v>
      </c>
      <c r="P29" s="241">
        <v>15.345576144976704</v>
      </c>
      <c r="Q29" s="241">
        <v>15.345576144976704</v>
      </c>
      <c r="R29" s="104">
        <v>0</v>
      </c>
      <c r="S29" s="104">
        <v>0</v>
      </c>
      <c r="T29" s="104">
        <v>0</v>
      </c>
      <c r="U29" s="104">
        <v>0</v>
      </c>
      <c r="V29" s="104">
        <v>0</v>
      </c>
      <c r="W29" s="104">
        <v>0</v>
      </c>
      <c r="X29" s="104">
        <v>0</v>
      </c>
      <c r="Y29" s="104">
        <v>0</v>
      </c>
      <c r="Z29" s="104">
        <v>0</v>
      </c>
      <c r="AA29" s="104">
        <v>0</v>
      </c>
      <c r="AB29" s="86">
        <f t="shared" si="5"/>
        <v>100.808997446223</v>
      </c>
      <c r="AC29" s="85">
        <f t="shared" si="6"/>
        <v>100.808997446223</v>
      </c>
    </row>
    <row r="30" spans="1:32" s="84" customFormat="1" ht="47.25" x14ac:dyDescent="0.25">
      <c r="A30" s="35" t="s">
        <v>63</v>
      </c>
      <c r="B30" s="34" t="s">
        <v>171</v>
      </c>
      <c r="C30" s="85">
        <v>85.477015942985858</v>
      </c>
      <c r="D30" s="85">
        <v>0</v>
      </c>
      <c r="E30" s="85">
        <f>SUM(E31:E34)</f>
        <v>85.477015942985858</v>
      </c>
      <c r="F30" s="85">
        <f>SUM(F31:F34)</f>
        <v>85.477015942985858</v>
      </c>
      <c r="G30" s="85">
        <v>0</v>
      </c>
      <c r="H30" s="85">
        <v>0</v>
      </c>
      <c r="I30" s="85">
        <v>0</v>
      </c>
      <c r="J30" s="85">
        <v>0</v>
      </c>
      <c r="K30" s="85">
        <v>0</v>
      </c>
      <c r="L30" s="85">
        <f>SUM(L31:L34)</f>
        <v>85.477015942985858</v>
      </c>
      <c r="M30" s="85">
        <v>0</v>
      </c>
      <c r="N30" s="85">
        <v>85.477015942985901</v>
      </c>
      <c r="O30" s="85">
        <v>0</v>
      </c>
      <c r="P30" s="85">
        <v>0</v>
      </c>
      <c r="Q30" s="85">
        <v>0</v>
      </c>
      <c r="R30" s="103">
        <v>0</v>
      </c>
      <c r="S30" s="103">
        <v>0</v>
      </c>
      <c r="T30" s="103">
        <v>0</v>
      </c>
      <c r="U30" s="103">
        <v>0</v>
      </c>
      <c r="V30" s="103">
        <v>0</v>
      </c>
      <c r="W30" s="103">
        <v>0</v>
      </c>
      <c r="X30" s="103">
        <v>0</v>
      </c>
      <c r="Y30" s="103">
        <v>0</v>
      </c>
      <c r="Z30" s="103">
        <v>0</v>
      </c>
      <c r="AA30" s="103">
        <v>0</v>
      </c>
      <c r="AB30" s="85">
        <f t="shared" si="5"/>
        <v>85.477015942985858</v>
      </c>
      <c r="AC30" s="85">
        <f t="shared" si="6"/>
        <v>85.477015942985901</v>
      </c>
    </row>
    <row r="31" spans="1:32" x14ac:dyDescent="0.25">
      <c r="A31" s="35" t="s">
        <v>170</v>
      </c>
      <c r="B31" s="8" t="s">
        <v>169</v>
      </c>
      <c r="C31" s="85">
        <v>0</v>
      </c>
      <c r="D31" s="85">
        <v>0</v>
      </c>
      <c r="E31" s="85">
        <f t="shared" ref="E31:E57" si="7">C31</f>
        <v>0</v>
      </c>
      <c r="F31" s="105">
        <f t="shared" ref="F31:F57" si="8">E31-H31</f>
        <v>0</v>
      </c>
      <c r="G31" s="86">
        <v>0</v>
      </c>
      <c r="H31" s="86">
        <v>0</v>
      </c>
      <c r="I31" s="86">
        <v>0</v>
      </c>
      <c r="J31" s="86">
        <v>0</v>
      </c>
      <c r="K31" s="86">
        <v>0</v>
      </c>
      <c r="L31" s="86">
        <f>C31</f>
        <v>0</v>
      </c>
      <c r="M31" s="86">
        <v>0</v>
      </c>
      <c r="N31" s="86">
        <f>E31</f>
        <v>0</v>
      </c>
      <c r="O31" s="86">
        <v>0</v>
      </c>
      <c r="P31" s="86">
        <v>0</v>
      </c>
      <c r="Q31" s="86">
        <v>0</v>
      </c>
      <c r="R31" s="104">
        <v>0</v>
      </c>
      <c r="S31" s="104">
        <v>0</v>
      </c>
      <c r="T31" s="104">
        <v>0</v>
      </c>
      <c r="U31" s="104">
        <v>0</v>
      </c>
      <c r="V31" s="104">
        <v>0</v>
      </c>
      <c r="W31" s="104">
        <v>0</v>
      </c>
      <c r="X31" s="104">
        <v>0</v>
      </c>
      <c r="Y31" s="104">
        <v>0</v>
      </c>
      <c r="Z31" s="104">
        <v>0</v>
      </c>
      <c r="AA31" s="104">
        <v>0</v>
      </c>
      <c r="AB31" s="86">
        <f t="shared" si="5"/>
        <v>0</v>
      </c>
      <c r="AC31" s="85">
        <f t="shared" si="6"/>
        <v>0</v>
      </c>
    </row>
    <row r="32" spans="1:32" ht="31.5" x14ac:dyDescent="0.25">
      <c r="A32" s="35" t="s">
        <v>168</v>
      </c>
      <c r="B32" s="8" t="s">
        <v>167</v>
      </c>
      <c r="C32" s="85">
        <v>6.0285581415313798</v>
      </c>
      <c r="D32" s="85">
        <v>0</v>
      </c>
      <c r="E32" s="85">
        <f t="shared" si="7"/>
        <v>6.0285581415313798</v>
      </c>
      <c r="F32" s="105">
        <f t="shared" si="8"/>
        <v>6.0285581415313798</v>
      </c>
      <c r="G32" s="86">
        <v>0</v>
      </c>
      <c r="H32" s="86">
        <v>0</v>
      </c>
      <c r="I32" s="86">
        <v>0</v>
      </c>
      <c r="J32" s="86">
        <v>0</v>
      </c>
      <c r="K32" s="86">
        <v>0</v>
      </c>
      <c r="L32" s="86">
        <f>C32</f>
        <v>6.0285581415313798</v>
      </c>
      <c r="M32" s="86">
        <v>0</v>
      </c>
      <c r="N32" s="86">
        <f>E32</f>
        <v>6.0285581415313798</v>
      </c>
      <c r="O32" s="86">
        <v>0</v>
      </c>
      <c r="P32" s="86">
        <v>0</v>
      </c>
      <c r="Q32" s="86">
        <v>0</v>
      </c>
      <c r="R32" s="104">
        <v>0</v>
      </c>
      <c r="S32" s="104">
        <v>0</v>
      </c>
      <c r="T32" s="104">
        <v>0</v>
      </c>
      <c r="U32" s="104">
        <v>0</v>
      </c>
      <c r="V32" s="104">
        <v>0</v>
      </c>
      <c r="W32" s="104">
        <v>0</v>
      </c>
      <c r="X32" s="104">
        <v>0</v>
      </c>
      <c r="Y32" s="104">
        <v>0</v>
      </c>
      <c r="Z32" s="104">
        <v>0</v>
      </c>
      <c r="AA32" s="104">
        <v>0</v>
      </c>
      <c r="AB32" s="86">
        <f t="shared" si="5"/>
        <v>6.0285581415313798</v>
      </c>
      <c r="AC32" s="85">
        <f t="shared" si="6"/>
        <v>6.0285581415313798</v>
      </c>
    </row>
    <row r="33" spans="1:29" x14ac:dyDescent="0.25">
      <c r="A33" s="35" t="s">
        <v>166</v>
      </c>
      <c r="B33" s="8" t="s">
        <v>165</v>
      </c>
      <c r="C33" s="85">
        <v>71.479253115013805</v>
      </c>
      <c r="D33" s="85">
        <v>0</v>
      </c>
      <c r="E33" s="85">
        <f t="shared" si="7"/>
        <v>71.479253115013805</v>
      </c>
      <c r="F33" s="105">
        <f t="shared" si="8"/>
        <v>71.479253115013805</v>
      </c>
      <c r="G33" s="86">
        <v>0</v>
      </c>
      <c r="H33" s="86">
        <v>0</v>
      </c>
      <c r="I33" s="86">
        <v>0</v>
      </c>
      <c r="J33" s="86">
        <v>0</v>
      </c>
      <c r="K33" s="86">
        <v>0</v>
      </c>
      <c r="L33" s="86">
        <f>C33</f>
        <v>71.479253115013805</v>
      </c>
      <c r="M33" s="86">
        <v>0</v>
      </c>
      <c r="N33" s="86">
        <f>E33</f>
        <v>71.479253115013805</v>
      </c>
      <c r="O33" s="86">
        <v>0</v>
      </c>
      <c r="P33" s="86">
        <v>0</v>
      </c>
      <c r="Q33" s="86">
        <v>0</v>
      </c>
      <c r="R33" s="104">
        <v>0</v>
      </c>
      <c r="S33" s="104">
        <v>0</v>
      </c>
      <c r="T33" s="104">
        <v>0</v>
      </c>
      <c r="U33" s="104">
        <v>0</v>
      </c>
      <c r="V33" s="104">
        <v>0</v>
      </c>
      <c r="W33" s="104">
        <v>0</v>
      </c>
      <c r="X33" s="104">
        <v>0</v>
      </c>
      <c r="Y33" s="104">
        <v>0</v>
      </c>
      <c r="Z33" s="104">
        <v>0</v>
      </c>
      <c r="AA33" s="104">
        <v>0</v>
      </c>
      <c r="AB33" s="86">
        <f t="shared" si="5"/>
        <v>71.479253115013805</v>
      </c>
      <c r="AC33" s="85">
        <f t="shared" si="6"/>
        <v>71.479253115013805</v>
      </c>
    </row>
    <row r="34" spans="1:29" x14ac:dyDescent="0.25">
      <c r="A34" s="35" t="s">
        <v>164</v>
      </c>
      <c r="B34" s="8" t="s">
        <v>163</v>
      </c>
      <c r="C34" s="85">
        <v>7.9692046864406798</v>
      </c>
      <c r="D34" s="85">
        <v>0</v>
      </c>
      <c r="E34" s="85">
        <f t="shared" si="7"/>
        <v>7.9692046864406798</v>
      </c>
      <c r="F34" s="105">
        <f t="shared" si="8"/>
        <v>7.9692046864406798</v>
      </c>
      <c r="G34" s="86">
        <v>0</v>
      </c>
      <c r="H34" s="86">
        <v>0</v>
      </c>
      <c r="I34" s="86">
        <v>0</v>
      </c>
      <c r="J34" s="86">
        <v>0</v>
      </c>
      <c r="K34" s="86">
        <v>0</v>
      </c>
      <c r="L34" s="86">
        <f>C34</f>
        <v>7.9692046864406798</v>
      </c>
      <c r="M34" s="86">
        <v>0</v>
      </c>
      <c r="N34" s="86">
        <f>E34</f>
        <v>7.9692046864406798</v>
      </c>
      <c r="O34" s="86">
        <v>0</v>
      </c>
      <c r="P34" s="86">
        <v>0</v>
      </c>
      <c r="Q34" s="86">
        <v>0</v>
      </c>
      <c r="R34" s="104">
        <v>0</v>
      </c>
      <c r="S34" s="104">
        <v>0</v>
      </c>
      <c r="T34" s="104">
        <v>0</v>
      </c>
      <c r="U34" s="104">
        <v>0</v>
      </c>
      <c r="V34" s="104">
        <v>0</v>
      </c>
      <c r="W34" s="104">
        <v>0</v>
      </c>
      <c r="X34" s="104">
        <v>0</v>
      </c>
      <c r="Y34" s="104">
        <v>0</v>
      </c>
      <c r="Z34" s="104">
        <v>0</v>
      </c>
      <c r="AA34" s="104">
        <v>0</v>
      </c>
      <c r="AB34" s="86">
        <f t="shared" si="5"/>
        <v>7.9692046864406798</v>
      </c>
      <c r="AC34" s="85">
        <f t="shared" si="6"/>
        <v>7.9692046864406798</v>
      </c>
    </row>
    <row r="35" spans="1:29" s="84" customFormat="1" ht="31.5" x14ac:dyDescent="0.25">
      <c r="A35" s="35" t="s">
        <v>62</v>
      </c>
      <c r="B35" s="34" t="s">
        <v>162</v>
      </c>
      <c r="C35" s="85">
        <f>G35+AB35</f>
        <v>0</v>
      </c>
      <c r="D35" s="85">
        <v>0</v>
      </c>
      <c r="E35" s="85">
        <f t="shared" si="7"/>
        <v>0</v>
      </c>
      <c r="F35" s="105">
        <f t="shared" si="8"/>
        <v>0</v>
      </c>
      <c r="G35" s="85">
        <v>0</v>
      </c>
      <c r="H35" s="85">
        <v>0</v>
      </c>
      <c r="I35" s="85">
        <v>0</v>
      </c>
      <c r="J35" s="85">
        <v>0</v>
      </c>
      <c r="K35" s="85">
        <v>0</v>
      </c>
      <c r="L35" s="85">
        <v>0</v>
      </c>
      <c r="M35" s="85">
        <v>0</v>
      </c>
      <c r="N35" s="85">
        <v>0</v>
      </c>
      <c r="O35" s="85">
        <v>0</v>
      </c>
      <c r="P35" s="85">
        <v>0</v>
      </c>
      <c r="Q35" s="85">
        <v>0</v>
      </c>
      <c r="R35" s="103">
        <v>0</v>
      </c>
      <c r="S35" s="103">
        <v>0</v>
      </c>
      <c r="T35" s="103">
        <v>0</v>
      </c>
      <c r="U35" s="103">
        <v>0</v>
      </c>
      <c r="V35" s="103">
        <v>0</v>
      </c>
      <c r="W35" s="103">
        <v>0</v>
      </c>
      <c r="X35" s="103">
        <v>0</v>
      </c>
      <c r="Y35" s="103">
        <v>0</v>
      </c>
      <c r="Z35" s="103">
        <v>0</v>
      </c>
      <c r="AA35" s="103">
        <v>0</v>
      </c>
      <c r="AB35" s="85">
        <f t="shared" si="5"/>
        <v>0</v>
      </c>
      <c r="AC35" s="85">
        <f t="shared" si="6"/>
        <v>0</v>
      </c>
    </row>
    <row r="36" spans="1:29" ht="31.5" x14ac:dyDescent="0.25">
      <c r="A36" s="32" t="s">
        <v>161</v>
      </c>
      <c r="B36" s="31" t="s">
        <v>160</v>
      </c>
      <c r="C36" s="85">
        <f>G36+AB36</f>
        <v>0</v>
      </c>
      <c r="D36" s="85">
        <v>0</v>
      </c>
      <c r="E36" s="85">
        <f t="shared" si="7"/>
        <v>0</v>
      </c>
      <c r="F36" s="105">
        <f t="shared" si="8"/>
        <v>0</v>
      </c>
      <c r="G36" s="86">
        <v>0</v>
      </c>
      <c r="H36" s="86">
        <v>0</v>
      </c>
      <c r="I36" s="86">
        <v>0</v>
      </c>
      <c r="J36" s="86">
        <v>0</v>
      </c>
      <c r="K36" s="86">
        <v>0</v>
      </c>
      <c r="L36" s="86">
        <v>0</v>
      </c>
      <c r="M36" s="86">
        <v>0</v>
      </c>
      <c r="N36" s="86">
        <v>0</v>
      </c>
      <c r="O36" s="86">
        <v>0</v>
      </c>
      <c r="P36" s="86">
        <v>0</v>
      </c>
      <c r="Q36" s="86">
        <v>0</v>
      </c>
      <c r="R36" s="104">
        <v>0</v>
      </c>
      <c r="S36" s="104">
        <v>0</v>
      </c>
      <c r="T36" s="104">
        <v>0</v>
      </c>
      <c r="U36" s="104">
        <v>0</v>
      </c>
      <c r="V36" s="104">
        <v>0</v>
      </c>
      <c r="W36" s="104">
        <v>0</v>
      </c>
      <c r="X36" s="104">
        <v>0</v>
      </c>
      <c r="Y36" s="104">
        <v>0</v>
      </c>
      <c r="Z36" s="104">
        <v>0</v>
      </c>
      <c r="AA36" s="104">
        <v>0</v>
      </c>
      <c r="AB36" s="86">
        <f t="shared" si="5"/>
        <v>0</v>
      </c>
      <c r="AC36" s="85">
        <f t="shared" si="6"/>
        <v>0</v>
      </c>
    </row>
    <row r="37" spans="1:29" x14ac:dyDescent="0.25">
      <c r="A37" s="32" t="s">
        <v>159</v>
      </c>
      <c r="B37" s="31" t="s">
        <v>149</v>
      </c>
      <c r="C37" s="85">
        <f>G37+AB37</f>
        <v>0</v>
      </c>
      <c r="D37" s="85">
        <v>0</v>
      </c>
      <c r="E37" s="85">
        <f t="shared" si="7"/>
        <v>0</v>
      </c>
      <c r="F37" s="105">
        <f t="shared" si="8"/>
        <v>0</v>
      </c>
      <c r="G37" s="86">
        <v>0</v>
      </c>
      <c r="H37" s="86">
        <v>0</v>
      </c>
      <c r="I37" s="86">
        <v>0</v>
      </c>
      <c r="J37" s="86">
        <v>0</v>
      </c>
      <c r="K37" s="86">
        <v>0</v>
      </c>
      <c r="L37" s="86">
        <v>0</v>
      </c>
      <c r="M37" s="86">
        <v>0</v>
      </c>
      <c r="N37" s="86">
        <v>0</v>
      </c>
      <c r="O37" s="86">
        <v>0</v>
      </c>
      <c r="P37" s="86">
        <v>0</v>
      </c>
      <c r="Q37" s="86">
        <v>0</v>
      </c>
      <c r="R37" s="104">
        <v>0</v>
      </c>
      <c r="S37" s="104">
        <v>0</v>
      </c>
      <c r="T37" s="104">
        <v>0</v>
      </c>
      <c r="U37" s="104">
        <v>0</v>
      </c>
      <c r="V37" s="104">
        <v>0</v>
      </c>
      <c r="W37" s="104">
        <v>0</v>
      </c>
      <c r="X37" s="104">
        <v>0</v>
      </c>
      <c r="Y37" s="104">
        <v>0</v>
      </c>
      <c r="Z37" s="104">
        <v>0</v>
      </c>
      <c r="AA37" s="104">
        <v>0</v>
      </c>
      <c r="AB37" s="86">
        <f t="shared" si="5"/>
        <v>0</v>
      </c>
      <c r="AC37" s="85">
        <f t="shared" si="6"/>
        <v>0</v>
      </c>
    </row>
    <row r="38" spans="1:29" x14ac:dyDescent="0.25">
      <c r="A38" s="32" t="s">
        <v>158</v>
      </c>
      <c r="B38" s="31" t="s">
        <v>147</v>
      </c>
      <c r="C38" s="85">
        <f>G38+AB38</f>
        <v>0</v>
      </c>
      <c r="D38" s="85">
        <v>0</v>
      </c>
      <c r="E38" s="85">
        <f t="shared" si="7"/>
        <v>0</v>
      </c>
      <c r="F38" s="105">
        <f t="shared" si="8"/>
        <v>0</v>
      </c>
      <c r="G38" s="86">
        <v>0</v>
      </c>
      <c r="H38" s="86">
        <v>0</v>
      </c>
      <c r="I38" s="86">
        <v>0</v>
      </c>
      <c r="J38" s="86">
        <v>0</v>
      </c>
      <c r="K38" s="86">
        <v>0</v>
      </c>
      <c r="L38" s="86">
        <v>0</v>
      </c>
      <c r="M38" s="86">
        <v>0</v>
      </c>
      <c r="N38" s="86">
        <v>0</v>
      </c>
      <c r="O38" s="86">
        <v>0</v>
      </c>
      <c r="P38" s="86">
        <v>0</v>
      </c>
      <c r="Q38" s="86">
        <v>0</v>
      </c>
      <c r="R38" s="104">
        <v>0</v>
      </c>
      <c r="S38" s="104">
        <v>0</v>
      </c>
      <c r="T38" s="104">
        <v>0</v>
      </c>
      <c r="U38" s="104">
        <v>0</v>
      </c>
      <c r="V38" s="104">
        <v>0</v>
      </c>
      <c r="W38" s="104">
        <v>0</v>
      </c>
      <c r="X38" s="104">
        <v>0</v>
      </c>
      <c r="Y38" s="104">
        <v>0</v>
      </c>
      <c r="Z38" s="104">
        <v>0</v>
      </c>
      <c r="AA38" s="104">
        <v>0</v>
      </c>
      <c r="AB38" s="86">
        <f t="shared" si="5"/>
        <v>0</v>
      </c>
      <c r="AC38" s="85">
        <f t="shared" si="6"/>
        <v>0</v>
      </c>
    </row>
    <row r="39" spans="1:29" ht="31.5" x14ac:dyDescent="0.25">
      <c r="A39" s="32" t="s">
        <v>157</v>
      </c>
      <c r="B39" s="8" t="s">
        <v>145</v>
      </c>
      <c r="C39" s="85">
        <v>0</v>
      </c>
      <c r="D39" s="85">
        <v>0</v>
      </c>
      <c r="E39" s="85">
        <f t="shared" si="7"/>
        <v>0</v>
      </c>
      <c r="F39" s="105">
        <f t="shared" si="8"/>
        <v>0</v>
      </c>
      <c r="G39" s="86">
        <v>0</v>
      </c>
      <c r="H39" s="86">
        <v>0</v>
      </c>
      <c r="I39" s="86">
        <v>0</v>
      </c>
      <c r="J39" s="86">
        <v>0</v>
      </c>
      <c r="K39" s="86">
        <v>0</v>
      </c>
      <c r="L39" s="86">
        <v>0</v>
      </c>
      <c r="M39" s="86">
        <v>0</v>
      </c>
      <c r="N39" s="86">
        <v>0</v>
      </c>
      <c r="O39" s="86">
        <v>0</v>
      </c>
      <c r="P39" s="86">
        <v>0</v>
      </c>
      <c r="Q39" s="86">
        <v>0</v>
      </c>
      <c r="R39" s="104">
        <v>0</v>
      </c>
      <c r="S39" s="104">
        <v>0</v>
      </c>
      <c r="T39" s="86">
        <f>C39</f>
        <v>0</v>
      </c>
      <c r="U39" s="104">
        <v>0</v>
      </c>
      <c r="V39" s="104">
        <v>0</v>
      </c>
      <c r="W39" s="104">
        <v>0</v>
      </c>
      <c r="X39" s="104">
        <v>0</v>
      </c>
      <c r="Y39" s="104">
        <v>0</v>
      </c>
      <c r="Z39" s="104">
        <v>0</v>
      </c>
      <c r="AA39" s="104">
        <v>0</v>
      </c>
      <c r="AB39" s="86">
        <f t="shared" si="5"/>
        <v>0</v>
      </c>
      <c r="AC39" s="85">
        <f t="shared" si="6"/>
        <v>0</v>
      </c>
    </row>
    <row r="40" spans="1:29" ht="31.5" x14ac:dyDescent="0.25">
      <c r="A40" s="32" t="s">
        <v>156</v>
      </c>
      <c r="B40" s="8" t="s">
        <v>143</v>
      </c>
      <c r="C40" s="85">
        <v>0</v>
      </c>
      <c r="D40" s="85">
        <v>0</v>
      </c>
      <c r="E40" s="85">
        <f t="shared" si="7"/>
        <v>0</v>
      </c>
      <c r="F40" s="105">
        <f t="shared" si="8"/>
        <v>0</v>
      </c>
      <c r="G40" s="86">
        <v>0</v>
      </c>
      <c r="H40" s="86">
        <v>0</v>
      </c>
      <c r="I40" s="86">
        <v>0</v>
      </c>
      <c r="J40" s="86">
        <v>0</v>
      </c>
      <c r="K40" s="86">
        <v>0</v>
      </c>
      <c r="L40" s="86">
        <v>0</v>
      </c>
      <c r="M40" s="86">
        <v>0</v>
      </c>
      <c r="N40" s="86">
        <v>0</v>
      </c>
      <c r="O40" s="86">
        <v>0</v>
      </c>
      <c r="P40" s="86">
        <v>0</v>
      </c>
      <c r="Q40" s="86">
        <v>0</v>
      </c>
      <c r="R40" s="104">
        <v>0</v>
      </c>
      <c r="S40" s="104">
        <v>0</v>
      </c>
      <c r="T40" s="86">
        <f>C40</f>
        <v>0</v>
      </c>
      <c r="U40" s="104">
        <v>0</v>
      </c>
      <c r="V40" s="104">
        <v>0</v>
      </c>
      <c r="W40" s="104">
        <v>0</v>
      </c>
      <c r="X40" s="104">
        <v>0</v>
      </c>
      <c r="Y40" s="104">
        <v>0</v>
      </c>
      <c r="Z40" s="104">
        <v>0</v>
      </c>
      <c r="AA40" s="104">
        <v>0</v>
      </c>
      <c r="AB40" s="86">
        <f t="shared" si="5"/>
        <v>0</v>
      </c>
      <c r="AC40" s="85">
        <f t="shared" si="6"/>
        <v>0</v>
      </c>
    </row>
    <row r="41" spans="1:29" x14ac:dyDescent="0.25">
      <c r="A41" s="32" t="s">
        <v>155</v>
      </c>
      <c r="B41" s="8" t="s">
        <v>141</v>
      </c>
      <c r="C41" s="85">
        <v>0</v>
      </c>
      <c r="D41" s="85">
        <v>0</v>
      </c>
      <c r="E41" s="85">
        <f t="shared" si="7"/>
        <v>0</v>
      </c>
      <c r="F41" s="105">
        <f t="shared" si="8"/>
        <v>0</v>
      </c>
      <c r="G41" s="86">
        <v>0</v>
      </c>
      <c r="H41" s="86">
        <v>0</v>
      </c>
      <c r="I41" s="86">
        <v>0</v>
      </c>
      <c r="J41" s="86">
        <v>0</v>
      </c>
      <c r="K41" s="86">
        <v>0</v>
      </c>
      <c r="L41" s="86">
        <v>0</v>
      </c>
      <c r="M41" s="86">
        <v>0</v>
      </c>
      <c r="N41" s="86">
        <v>0</v>
      </c>
      <c r="O41" s="86">
        <v>0</v>
      </c>
      <c r="P41" s="86">
        <v>0</v>
      </c>
      <c r="Q41" s="86">
        <v>0</v>
      </c>
      <c r="R41" s="104">
        <v>0</v>
      </c>
      <c r="S41" s="104">
        <v>0</v>
      </c>
      <c r="T41" s="86">
        <f>C41</f>
        <v>0</v>
      </c>
      <c r="U41" s="104">
        <v>0</v>
      </c>
      <c r="V41" s="104">
        <v>0</v>
      </c>
      <c r="W41" s="104">
        <v>0</v>
      </c>
      <c r="X41" s="104">
        <v>0</v>
      </c>
      <c r="Y41" s="104">
        <v>0</v>
      </c>
      <c r="Z41" s="104">
        <v>0</v>
      </c>
      <c r="AA41" s="104">
        <v>0</v>
      </c>
      <c r="AB41" s="86">
        <f t="shared" si="5"/>
        <v>0</v>
      </c>
      <c r="AC41" s="85">
        <f t="shared" si="6"/>
        <v>0</v>
      </c>
    </row>
    <row r="42" spans="1:29" ht="18.75" x14ac:dyDescent="0.25">
      <c r="A42" s="32" t="s">
        <v>154</v>
      </c>
      <c r="B42" s="31" t="s">
        <v>561</v>
      </c>
      <c r="C42" s="85">
        <f>C50</f>
        <v>1</v>
      </c>
      <c r="D42" s="85">
        <v>0</v>
      </c>
      <c r="E42" s="85">
        <f t="shared" si="7"/>
        <v>1</v>
      </c>
      <c r="F42" s="105">
        <f t="shared" si="8"/>
        <v>1</v>
      </c>
      <c r="G42" s="86">
        <v>0</v>
      </c>
      <c r="H42" s="86">
        <v>0</v>
      </c>
      <c r="I42" s="86">
        <v>0</v>
      </c>
      <c r="J42" s="86">
        <v>0</v>
      </c>
      <c r="K42" s="86">
        <v>0</v>
      </c>
      <c r="L42" s="86">
        <v>0</v>
      </c>
      <c r="M42" s="86">
        <v>0</v>
      </c>
      <c r="N42" s="86">
        <v>0</v>
      </c>
      <c r="O42" s="86">
        <v>0</v>
      </c>
      <c r="P42" s="86">
        <v>0</v>
      </c>
      <c r="Q42" s="86">
        <v>0</v>
      </c>
      <c r="R42" s="104">
        <v>0</v>
      </c>
      <c r="S42" s="104">
        <v>0</v>
      </c>
      <c r="T42" s="86">
        <f>C42</f>
        <v>1</v>
      </c>
      <c r="U42" s="104">
        <v>0</v>
      </c>
      <c r="V42" s="104">
        <v>0</v>
      </c>
      <c r="W42" s="104">
        <v>0</v>
      </c>
      <c r="X42" s="104">
        <v>0</v>
      </c>
      <c r="Y42" s="104">
        <v>0</v>
      </c>
      <c r="Z42" s="104">
        <v>0</v>
      </c>
      <c r="AA42" s="104">
        <v>0</v>
      </c>
      <c r="AB42" s="86">
        <f t="shared" si="5"/>
        <v>1</v>
      </c>
      <c r="AC42" s="85">
        <f t="shared" si="6"/>
        <v>0</v>
      </c>
    </row>
    <row r="43" spans="1:29" x14ac:dyDescent="0.25">
      <c r="A43" s="35" t="s">
        <v>61</v>
      </c>
      <c r="B43" s="34" t="s">
        <v>153</v>
      </c>
      <c r="C43" s="85">
        <f>G43+AB43</f>
        <v>0</v>
      </c>
      <c r="D43" s="85">
        <v>0</v>
      </c>
      <c r="E43" s="85">
        <f t="shared" si="7"/>
        <v>0</v>
      </c>
      <c r="F43" s="105">
        <f t="shared" si="8"/>
        <v>0</v>
      </c>
      <c r="G43" s="85">
        <v>0</v>
      </c>
      <c r="H43" s="85">
        <v>0</v>
      </c>
      <c r="I43" s="85">
        <v>0</v>
      </c>
      <c r="J43" s="85">
        <v>0</v>
      </c>
      <c r="K43" s="85">
        <v>0</v>
      </c>
      <c r="L43" s="85">
        <v>0</v>
      </c>
      <c r="M43" s="85">
        <v>0</v>
      </c>
      <c r="N43" s="85">
        <v>0</v>
      </c>
      <c r="O43" s="85">
        <v>0</v>
      </c>
      <c r="P43" s="85">
        <v>0</v>
      </c>
      <c r="Q43" s="85">
        <v>0</v>
      </c>
      <c r="R43" s="103">
        <v>0</v>
      </c>
      <c r="S43" s="103">
        <v>0</v>
      </c>
      <c r="T43" s="85">
        <v>0</v>
      </c>
      <c r="U43" s="103">
        <v>0</v>
      </c>
      <c r="V43" s="103">
        <v>0</v>
      </c>
      <c r="W43" s="103">
        <v>0</v>
      </c>
      <c r="X43" s="103">
        <v>0</v>
      </c>
      <c r="Y43" s="103">
        <v>0</v>
      </c>
      <c r="Z43" s="103">
        <v>0</v>
      </c>
      <c r="AA43" s="103">
        <v>0</v>
      </c>
      <c r="AB43" s="85">
        <f t="shared" si="5"/>
        <v>0</v>
      </c>
      <c r="AC43" s="85">
        <f t="shared" si="6"/>
        <v>0</v>
      </c>
    </row>
    <row r="44" spans="1:29" x14ac:dyDescent="0.25">
      <c r="A44" s="32" t="s">
        <v>152</v>
      </c>
      <c r="B44" s="8" t="s">
        <v>151</v>
      </c>
      <c r="C44" s="85">
        <f>G44+AB44</f>
        <v>0</v>
      </c>
      <c r="D44" s="85">
        <v>0</v>
      </c>
      <c r="E44" s="85">
        <f t="shared" si="7"/>
        <v>0</v>
      </c>
      <c r="F44" s="105">
        <f t="shared" si="8"/>
        <v>0</v>
      </c>
      <c r="G44" s="86">
        <v>0</v>
      </c>
      <c r="H44" s="86">
        <v>0</v>
      </c>
      <c r="I44" s="86">
        <v>0</v>
      </c>
      <c r="J44" s="86">
        <v>0</v>
      </c>
      <c r="K44" s="86">
        <v>0</v>
      </c>
      <c r="L44" s="86">
        <v>0</v>
      </c>
      <c r="M44" s="86">
        <v>0</v>
      </c>
      <c r="N44" s="86">
        <v>0</v>
      </c>
      <c r="O44" s="86">
        <v>0</v>
      </c>
      <c r="P44" s="86">
        <v>0</v>
      </c>
      <c r="Q44" s="86">
        <v>0</v>
      </c>
      <c r="R44" s="104">
        <v>0</v>
      </c>
      <c r="S44" s="104">
        <v>0</v>
      </c>
      <c r="T44" s="86">
        <v>0</v>
      </c>
      <c r="U44" s="104">
        <v>0</v>
      </c>
      <c r="V44" s="104">
        <v>0</v>
      </c>
      <c r="W44" s="104">
        <v>0</v>
      </c>
      <c r="X44" s="104">
        <v>0</v>
      </c>
      <c r="Y44" s="104">
        <v>0</v>
      </c>
      <c r="Z44" s="104">
        <v>0</v>
      </c>
      <c r="AA44" s="104">
        <v>0</v>
      </c>
      <c r="AB44" s="86">
        <f t="shared" si="5"/>
        <v>0</v>
      </c>
      <c r="AC44" s="85">
        <f t="shared" si="6"/>
        <v>0</v>
      </c>
    </row>
    <row r="45" spans="1:29" x14ac:dyDescent="0.25">
      <c r="A45" s="32" t="s">
        <v>150</v>
      </c>
      <c r="B45" s="8" t="s">
        <v>149</v>
      </c>
      <c r="C45" s="85">
        <f>G45+AB45</f>
        <v>0</v>
      </c>
      <c r="D45" s="85">
        <v>0</v>
      </c>
      <c r="E45" s="85">
        <f t="shared" si="7"/>
        <v>0</v>
      </c>
      <c r="F45" s="105">
        <f t="shared" si="8"/>
        <v>0</v>
      </c>
      <c r="G45" s="86">
        <v>0</v>
      </c>
      <c r="H45" s="86">
        <v>0</v>
      </c>
      <c r="I45" s="86">
        <v>0</v>
      </c>
      <c r="J45" s="86">
        <v>0</v>
      </c>
      <c r="K45" s="86">
        <v>0</v>
      </c>
      <c r="L45" s="86">
        <v>0</v>
      </c>
      <c r="M45" s="86">
        <v>0</v>
      </c>
      <c r="N45" s="86">
        <v>0</v>
      </c>
      <c r="O45" s="86">
        <v>0</v>
      </c>
      <c r="P45" s="86">
        <v>0</v>
      </c>
      <c r="Q45" s="86">
        <v>0</v>
      </c>
      <c r="R45" s="104">
        <v>0</v>
      </c>
      <c r="S45" s="104">
        <v>0</v>
      </c>
      <c r="T45" s="86">
        <v>0</v>
      </c>
      <c r="U45" s="104">
        <v>0</v>
      </c>
      <c r="V45" s="104">
        <v>0</v>
      </c>
      <c r="W45" s="104">
        <v>0</v>
      </c>
      <c r="X45" s="104">
        <v>0</v>
      </c>
      <c r="Y45" s="104">
        <v>0</v>
      </c>
      <c r="Z45" s="104">
        <v>0</v>
      </c>
      <c r="AA45" s="104">
        <v>0</v>
      </c>
      <c r="AB45" s="86">
        <f t="shared" si="5"/>
        <v>0</v>
      </c>
      <c r="AC45" s="85">
        <f t="shared" si="6"/>
        <v>0</v>
      </c>
    </row>
    <row r="46" spans="1:29" x14ac:dyDescent="0.25">
      <c r="A46" s="32" t="s">
        <v>148</v>
      </c>
      <c r="B46" s="8" t="s">
        <v>147</v>
      </c>
      <c r="C46" s="85">
        <f>G46+AB46</f>
        <v>0</v>
      </c>
      <c r="D46" s="85">
        <v>0</v>
      </c>
      <c r="E46" s="85">
        <f t="shared" si="7"/>
        <v>0</v>
      </c>
      <c r="F46" s="105">
        <f t="shared" si="8"/>
        <v>0</v>
      </c>
      <c r="G46" s="86">
        <v>0</v>
      </c>
      <c r="H46" s="86">
        <v>0</v>
      </c>
      <c r="I46" s="86">
        <v>0</v>
      </c>
      <c r="J46" s="86">
        <v>0</v>
      </c>
      <c r="K46" s="86">
        <v>0</v>
      </c>
      <c r="L46" s="86">
        <v>0</v>
      </c>
      <c r="M46" s="86">
        <v>0</v>
      </c>
      <c r="N46" s="86">
        <v>0</v>
      </c>
      <c r="O46" s="86">
        <v>0</v>
      </c>
      <c r="P46" s="86">
        <v>0</v>
      </c>
      <c r="Q46" s="86">
        <v>0</v>
      </c>
      <c r="R46" s="104">
        <v>0</v>
      </c>
      <c r="S46" s="104">
        <v>0</v>
      </c>
      <c r="T46" s="86">
        <v>0</v>
      </c>
      <c r="U46" s="104">
        <v>0</v>
      </c>
      <c r="V46" s="104">
        <v>0</v>
      </c>
      <c r="W46" s="104">
        <v>0</v>
      </c>
      <c r="X46" s="104">
        <v>0</v>
      </c>
      <c r="Y46" s="104">
        <v>0</v>
      </c>
      <c r="Z46" s="104">
        <v>0</v>
      </c>
      <c r="AA46" s="104">
        <v>0</v>
      </c>
      <c r="AB46" s="86">
        <f t="shared" si="5"/>
        <v>0</v>
      </c>
      <c r="AC46" s="85">
        <f t="shared" si="6"/>
        <v>0</v>
      </c>
    </row>
    <row r="47" spans="1:29" ht="31.5" x14ac:dyDescent="0.25">
      <c r="A47" s="32" t="s">
        <v>146</v>
      </c>
      <c r="B47" s="8" t="s">
        <v>145</v>
      </c>
      <c r="C47" s="85">
        <f t="shared" ref="C47" si="9">C39</f>
        <v>0</v>
      </c>
      <c r="D47" s="85">
        <v>0</v>
      </c>
      <c r="E47" s="85">
        <f t="shared" si="7"/>
        <v>0</v>
      </c>
      <c r="F47" s="105">
        <f t="shared" si="8"/>
        <v>0</v>
      </c>
      <c r="G47" s="86">
        <v>0</v>
      </c>
      <c r="H47" s="86">
        <v>0</v>
      </c>
      <c r="I47" s="86">
        <v>0</v>
      </c>
      <c r="J47" s="86">
        <v>0</v>
      </c>
      <c r="K47" s="86">
        <v>0</v>
      </c>
      <c r="L47" s="86">
        <v>0</v>
      </c>
      <c r="M47" s="86">
        <v>0</v>
      </c>
      <c r="N47" s="86">
        <v>0</v>
      </c>
      <c r="O47" s="86">
        <v>0</v>
      </c>
      <c r="P47" s="86">
        <v>0</v>
      </c>
      <c r="Q47" s="86">
        <v>0</v>
      </c>
      <c r="R47" s="104">
        <v>0</v>
      </c>
      <c r="S47" s="104">
        <v>0</v>
      </c>
      <c r="T47" s="86">
        <f>C47</f>
        <v>0</v>
      </c>
      <c r="U47" s="104">
        <v>0</v>
      </c>
      <c r="V47" s="104">
        <v>0</v>
      </c>
      <c r="W47" s="104">
        <v>0</v>
      </c>
      <c r="X47" s="104">
        <v>0</v>
      </c>
      <c r="Y47" s="104">
        <v>0</v>
      </c>
      <c r="Z47" s="104">
        <v>0</v>
      </c>
      <c r="AA47" s="104">
        <v>0</v>
      </c>
      <c r="AB47" s="86">
        <f t="shared" si="5"/>
        <v>0</v>
      </c>
      <c r="AC47" s="85">
        <f t="shared" si="6"/>
        <v>0</v>
      </c>
    </row>
    <row r="48" spans="1:29" ht="31.5" x14ac:dyDescent="0.25">
      <c r="A48" s="32" t="s">
        <v>144</v>
      </c>
      <c r="B48" s="8" t="s">
        <v>143</v>
      </c>
      <c r="C48" s="85">
        <f>C40</f>
        <v>0</v>
      </c>
      <c r="D48" s="85">
        <v>0</v>
      </c>
      <c r="E48" s="85">
        <f t="shared" si="7"/>
        <v>0</v>
      </c>
      <c r="F48" s="105">
        <f t="shared" si="8"/>
        <v>0</v>
      </c>
      <c r="G48" s="86">
        <v>0</v>
      </c>
      <c r="H48" s="86">
        <v>0</v>
      </c>
      <c r="I48" s="86">
        <v>0</v>
      </c>
      <c r="J48" s="86">
        <v>0</v>
      </c>
      <c r="K48" s="86">
        <v>0</v>
      </c>
      <c r="L48" s="86">
        <v>0</v>
      </c>
      <c r="M48" s="86">
        <v>0</v>
      </c>
      <c r="N48" s="86">
        <v>0</v>
      </c>
      <c r="O48" s="86">
        <v>0</v>
      </c>
      <c r="P48" s="86">
        <v>0</v>
      </c>
      <c r="Q48" s="86">
        <v>0</v>
      </c>
      <c r="R48" s="104">
        <v>0</v>
      </c>
      <c r="S48" s="104">
        <v>0</v>
      </c>
      <c r="T48" s="86">
        <f>C48</f>
        <v>0</v>
      </c>
      <c r="U48" s="104">
        <v>0</v>
      </c>
      <c r="V48" s="104">
        <v>0</v>
      </c>
      <c r="W48" s="104">
        <v>0</v>
      </c>
      <c r="X48" s="104">
        <v>0</v>
      </c>
      <c r="Y48" s="104">
        <v>0</v>
      </c>
      <c r="Z48" s="104">
        <v>0</v>
      </c>
      <c r="AA48" s="104">
        <v>0</v>
      </c>
      <c r="AB48" s="86">
        <f t="shared" si="5"/>
        <v>0</v>
      </c>
      <c r="AC48" s="85">
        <f t="shared" si="6"/>
        <v>0</v>
      </c>
    </row>
    <row r="49" spans="1:29" x14ac:dyDescent="0.25">
      <c r="A49" s="32" t="s">
        <v>142</v>
      </c>
      <c r="B49" s="8" t="s">
        <v>141</v>
      </c>
      <c r="C49" s="85">
        <f t="shared" ref="C49" si="10">C41</f>
        <v>0</v>
      </c>
      <c r="D49" s="85">
        <v>0</v>
      </c>
      <c r="E49" s="85">
        <f t="shared" si="7"/>
        <v>0</v>
      </c>
      <c r="F49" s="105">
        <f t="shared" si="8"/>
        <v>0</v>
      </c>
      <c r="G49" s="86">
        <v>0</v>
      </c>
      <c r="H49" s="86">
        <v>0</v>
      </c>
      <c r="I49" s="86">
        <v>0</v>
      </c>
      <c r="J49" s="86">
        <v>0</v>
      </c>
      <c r="K49" s="86">
        <v>0</v>
      </c>
      <c r="L49" s="86">
        <v>0</v>
      </c>
      <c r="M49" s="86">
        <v>0</v>
      </c>
      <c r="N49" s="86">
        <v>0</v>
      </c>
      <c r="O49" s="86">
        <v>0</v>
      </c>
      <c r="P49" s="86">
        <v>0</v>
      </c>
      <c r="Q49" s="86">
        <v>0</v>
      </c>
      <c r="R49" s="104">
        <v>0</v>
      </c>
      <c r="S49" s="104">
        <v>0</v>
      </c>
      <c r="T49" s="86">
        <f>C49</f>
        <v>0</v>
      </c>
      <c r="U49" s="104">
        <v>0</v>
      </c>
      <c r="V49" s="104">
        <v>0</v>
      </c>
      <c r="W49" s="104">
        <v>0</v>
      </c>
      <c r="X49" s="104">
        <v>0</v>
      </c>
      <c r="Y49" s="104">
        <v>0</v>
      </c>
      <c r="Z49" s="104">
        <v>0</v>
      </c>
      <c r="AA49" s="104">
        <v>0</v>
      </c>
      <c r="AB49" s="86">
        <f t="shared" si="5"/>
        <v>0</v>
      </c>
      <c r="AC49" s="85">
        <f t="shared" si="6"/>
        <v>0</v>
      </c>
    </row>
    <row r="50" spans="1:29" ht="18.75" x14ac:dyDescent="0.25">
      <c r="A50" s="32" t="s">
        <v>140</v>
      </c>
      <c r="B50" s="31" t="s">
        <v>561</v>
      </c>
      <c r="C50" s="85">
        <f>C57</f>
        <v>1</v>
      </c>
      <c r="D50" s="85">
        <v>0</v>
      </c>
      <c r="E50" s="85">
        <f t="shared" si="7"/>
        <v>1</v>
      </c>
      <c r="F50" s="105">
        <f t="shared" si="8"/>
        <v>1</v>
      </c>
      <c r="G50" s="86">
        <v>0</v>
      </c>
      <c r="H50" s="86">
        <v>0</v>
      </c>
      <c r="I50" s="86">
        <v>0</v>
      </c>
      <c r="J50" s="86">
        <v>0</v>
      </c>
      <c r="K50" s="86">
        <v>0</v>
      </c>
      <c r="L50" s="86">
        <v>0</v>
      </c>
      <c r="M50" s="86">
        <v>0</v>
      </c>
      <c r="N50" s="86">
        <v>0</v>
      </c>
      <c r="O50" s="86">
        <v>0</v>
      </c>
      <c r="P50" s="86">
        <v>0</v>
      </c>
      <c r="Q50" s="86">
        <v>0</v>
      </c>
      <c r="R50" s="104">
        <v>0</v>
      </c>
      <c r="S50" s="104">
        <v>0</v>
      </c>
      <c r="T50" s="86">
        <f>C50</f>
        <v>1</v>
      </c>
      <c r="U50" s="104">
        <v>0</v>
      </c>
      <c r="V50" s="104">
        <v>0</v>
      </c>
      <c r="W50" s="104">
        <v>0</v>
      </c>
      <c r="X50" s="104">
        <v>0</v>
      </c>
      <c r="Y50" s="104">
        <v>0</v>
      </c>
      <c r="Z50" s="104">
        <v>0</v>
      </c>
      <c r="AA50" s="104">
        <v>0</v>
      </c>
      <c r="AB50" s="86">
        <f t="shared" si="5"/>
        <v>1</v>
      </c>
      <c r="AC50" s="85">
        <f t="shared" si="6"/>
        <v>0</v>
      </c>
    </row>
    <row r="51" spans="1:29" ht="35.25" customHeight="1" x14ac:dyDescent="0.25">
      <c r="A51" s="35" t="s">
        <v>59</v>
      </c>
      <c r="B51" s="34" t="s">
        <v>139</v>
      </c>
      <c r="C51" s="85">
        <f>G51+AB51</f>
        <v>0</v>
      </c>
      <c r="D51" s="85">
        <v>0</v>
      </c>
      <c r="E51" s="85">
        <f t="shared" si="7"/>
        <v>0</v>
      </c>
      <c r="F51" s="105">
        <f t="shared" si="8"/>
        <v>0</v>
      </c>
      <c r="G51" s="85">
        <v>0</v>
      </c>
      <c r="H51" s="85">
        <v>0</v>
      </c>
      <c r="I51" s="85">
        <v>0</v>
      </c>
      <c r="J51" s="85">
        <v>0</v>
      </c>
      <c r="K51" s="85">
        <v>0</v>
      </c>
      <c r="L51" s="85">
        <v>0</v>
      </c>
      <c r="M51" s="85">
        <v>0</v>
      </c>
      <c r="N51" s="85">
        <v>0</v>
      </c>
      <c r="O51" s="85">
        <v>0</v>
      </c>
      <c r="P51" s="85">
        <v>0</v>
      </c>
      <c r="Q51" s="85">
        <v>0</v>
      </c>
      <c r="R51" s="103">
        <v>0</v>
      </c>
      <c r="S51" s="103">
        <v>0</v>
      </c>
      <c r="T51" s="103">
        <v>0</v>
      </c>
      <c r="U51" s="103">
        <v>0</v>
      </c>
      <c r="V51" s="103">
        <v>0</v>
      </c>
      <c r="W51" s="103">
        <v>0</v>
      </c>
      <c r="X51" s="103">
        <v>0</v>
      </c>
      <c r="Y51" s="103">
        <v>0</v>
      </c>
      <c r="Z51" s="103">
        <v>0</v>
      </c>
      <c r="AA51" s="103">
        <v>0</v>
      </c>
      <c r="AB51" s="85">
        <f t="shared" si="5"/>
        <v>0</v>
      </c>
      <c r="AC51" s="85">
        <f t="shared" si="6"/>
        <v>0</v>
      </c>
    </row>
    <row r="52" spans="1:29" x14ac:dyDescent="0.25">
      <c r="A52" s="32" t="s">
        <v>138</v>
      </c>
      <c r="B52" s="8" t="s">
        <v>137</v>
      </c>
      <c r="C52" s="85">
        <f>G52+AB52</f>
        <v>85.477015942985858</v>
      </c>
      <c r="D52" s="85">
        <v>0</v>
      </c>
      <c r="E52" s="85">
        <f t="shared" si="7"/>
        <v>85.477015942985858</v>
      </c>
      <c r="F52" s="105">
        <f t="shared" si="8"/>
        <v>85.477015942985858</v>
      </c>
      <c r="G52" s="86">
        <v>0</v>
      </c>
      <c r="H52" s="86">
        <v>0</v>
      </c>
      <c r="I52" s="86">
        <v>0</v>
      </c>
      <c r="J52" s="86">
        <v>0</v>
      </c>
      <c r="K52" s="86">
        <v>0</v>
      </c>
      <c r="L52" s="86">
        <v>0</v>
      </c>
      <c r="M52" s="86">
        <v>0</v>
      </c>
      <c r="N52" s="86">
        <v>0</v>
      </c>
      <c r="O52" s="86">
        <v>0</v>
      </c>
      <c r="P52" s="86">
        <v>0</v>
      </c>
      <c r="Q52" s="86">
        <v>0</v>
      </c>
      <c r="R52" s="104">
        <v>0</v>
      </c>
      <c r="S52" s="104">
        <v>0</v>
      </c>
      <c r="T52" s="104">
        <f>C30</f>
        <v>85.477015942985858</v>
      </c>
      <c r="U52" s="104">
        <v>0</v>
      </c>
      <c r="V52" s="104">
        <v>0</v>
      </c>
      <c r="W52" s="104">
        <v>0</v>
      </c>
      <c r="X52" s="104">
        <v>0</v>
      </c>
      <c r="Y52" s="104">
        <v>0</v>
      </c>
      <c r="Z52" s="104">
        <v>0</v>
      </c>
      <c r="AA52" s="104">
        <v>0</v>
      </c>
      <c r="AB52" s="86">
        <f t="shared" si="5"/>
        <v>85.477015942985858</v>
      </c>
      <c r="AC52" s="85">
        <f t="shared" si="6"/>
        <v>0</v>
      </c>
    </row>
    <row r="53" spans="1:29" x14ac:dyDescent="0.25">
      <c r="A53" s="32" t="s">
        <v>136</v>
      </c>
      <c r="B53" s="8" t="s">
        <v>130</v>
      </c>
      <c r="C53" s="85">
        <f>G53+AB53</f>
        <v>0</v>
      </c>
      <c r="D53" s="85">
        <v>0</v>
      </c>
      <c r="E53" s="85">
        <f t="shared" si="7"/>
        <v>0</v>
      </c>
      <c r="F53" s="105">
        <f t="shared" si="8"/>
        <v>0</v>
      </c>
      <c r="G53" s="86">
        <v>0</v>
      </c>
      <c r="H53" s="86">
        <v>0</v>
      </c>
      <c r="I53" s="86">
        <v>0</v>
      </c>
      <c r="J53" s="86">
        <v>0</v>
      </c>
      <c r="K53" s="86">
        <v>0</v>
      </c>
      <c r="L53" s="86">
        <v>0</v>
      </c>
      <c r="M53" s="86">
        <v>0</v>
      </c>
      <c r="N53" s="86">
        <v>0</v>
      </c>
      <c r="O53" s="86">
        <v>0</v>
      </c>
      <c r="P53" s="86">
        <v>0</v>
      </c>
      <c r="Q53" s="86">
        <v>0</v>
      </c>
      <c r="R53" s="104">
        <v>0</v>
      </c>
      <c r="S53" s="104">
        <v>0</v>
      </c>
      <c r="T53" s="104">
        <v>0</v>
      </c>
      <c r="U53" s="104">
        <v>0</v>
      </c>
      <c r="V53" s="104">
        <v>0</v>
      </c>
      <c r="W53" s="104">
        <v>0</v>
      </c>
      <c r="X53" s="104">
        <v>0</v>
      </c>
      <c r="Y53" s="104">
        <v>0</v>
      </c>
      <c r="Z53" s="104">
        <v>0</v>
      </c>
      <c r="AA53" s="104">
        <v>0</v>
      </c>
      <c r="AB53" s="86">
        <f t="shared" si="5"/>
        <v>0</v>
      </c>
      <c r="AC53" s="85">
        <f t="shared" si="6"/>
        <v>0</v>
      </c>
    </row>
    <row r="54" spans="1:29" x14ac:dyDescent="0.25">
      <c r="A54" s="32" t="s">
        <v>135</v>
      </c>
      <c r="B54" s="31" t="s">
        <v>129</v>
      </c>
      <c r="C54" s="85">
        <f>G54+AB54</f>
        <v>0</v>
      </c>
      <c r="D54" s="85">
        <v>0</v>
      </c>
      <c r="E54" s="85">
        <f t="shared" si="7"/>
        <v>0</v>
      </c>
      <c r="F54" s="105">
        <f t="shared" si="8"/>
        <v>0</v>
      </c>
      <c r="G54" s="86">
        <v>0</v>
      </c>
      <c r="H54" s="86">
        <v>0</v>
      </c>
      <c r="I54" s="86">
        <v>0</v>
      </c>
      <c r="J54" s="86">
        <v>0</v>
      </c>
      <c r="K54" s="86">
        <v>0</v>
      </c>
      <c r="L54" s="86">
        <v>0</v>
      </c>
      <c r="M54" s="86">
        <v>0</v>
      </c>
      <c r="N54" s="86">
        <v>0</v>
      </c>
      <c r="O54" s="86">
        <v>0</v>
      </c>
      <c r="P54" s="86">
        <v>0</v>
      </c>
      <c r="Q54" s="86">
        <v>0</v>
      </c>
      <c r="R54" s="104">
        <v>0</v>
      </c>
      <c r="S54" s="104">
        <v>0</v>
      </c>
      <c r="T54" s="104">
        <v>0</v>
      </c>
      <c r="U54" s="104">
        <v>0</v>
      </c>
      <c r="V54" s="104">
        <v>0</v>
      </c>
      <c r="W54" s="104">
        <v>0</v>
      </c>
      <c r="X54" s="104">
        <v>0</v>
      </c>
      <c r="Y54" s="104">
        <v>0</v>
      </c>
      <c r="Z54" s="104">
        <v>0</v>
      </c>
      <c r="AA54" s="104">
        <v>0</v>
      </c>
      <c r="AB54" s="86">
        <f t="shared" si="5"/>
        <v>0</v>
      </c>
      <c r="AC54" s="85">
        <f t="shared" si="6"/>
        <v>0</v>
      </c>
    </row>
    <row r="55" spans="1:29" x14ac:dyDescent="0.25">
      <c r="A55" s="32" t="s">
        <v>134</v>
      </c>
      <c r="B55" s="31" t="s">
        <v>128</v>
      </c>
      <c r="C55" s="85">
        <f>G55+AB55</f>
        <v>0</v>
      </c>
      <c r="D55" s="85">
        <v>0</v>
      </c>
      <c r="E55" s="85">
        <f t="shared" si="7"/>
        <v>0</v>
      </c>
      <c r="F55" s="105">
        <f t="shared" si="8"/>
        <v>0</v>
      </c>
      <c r="G55" s="86">
        <v>0</v>
      </c>
      <c r="H55" s="86">
        <v>0</v>
      </c>
      <c r="I55" s="86">
        <v>0</v>
      </c>
      <c r="J55" s="86">
        <v>0</v>
      </c>
      <c r="K55" s="86">
        <v>0</v>
      </c>
      <c r="L55" s="86">
        <v>0</v>
      </c>
      <c r="M55" s="86">
        <v>0</v>
      </c>
      <c r="N55" s="86">
        <v>0</v>
      </c>
      <c r="O55" s="86">
        <v>0</v>
      </c>
      <c r="P55" s="86">
        <v>0</v>
      </c>
      <c r="Q55" s="86">
        <v>0</v>
      </c>
      <c r="R55" s="104">
        <v>0</v>
      </c>
      <c r="S55" s="104">
        <v>0</v>
      </c>
      <c r="T55" s="104">
        <v>0</v>
      </c>
      <c r="U55" s="104">
        <v>0</v>
      </c>
      <c r="V55" s="104">
        <v>0</v>
      </c>
      <c r="W55" s="104">
        <v>0</v>
      </c>
      <c r="X55" s="104">
        <v>0</v>
      </c>
      <c r="Y55" s="104">
        <v>0</v>
      </c>
      <c r="Z55" s="104">
        <v>0</v>
      </c>
      <c r="AA55" s="104">
        <v>0</v>
      </c>
      <c r="AB55" s="86">
        <f t="shared" si="5"/>
        <v>0</v>
      </c>
      <c r="AC55" s="85">
        <f t="shared" si="6"/>
        <v>0</v>
      </c>
    </row>
    <row r="56" spans="1:29" x14ac:dyDescent="0.25">
      <c r="A56" s="32" t="s">
        <v>133</v>
      </c>
      <c r="B56" s="31" t="s">
        <v>127</v>
      </c>
      <c r="C56" s="85">
        <f>C47+C48+C49</f>
        <v>0</v>
      </c>
      <c r="D56" s="85">
        <v>0</v>
      </c>
      <c r="E56" s="85">
        <f t="shared" si="7"/>
        <v>0</v>
      </c>
      <c r="F56" s="105">
        <f t="shared" si="8"/>
        <v>0</v>
      </c>
      <c r="G56" s="86">
        <v>0</v>
      </c>
      <c r="H56" s="86">
        <v>0</v>
      </c>
      <c r="I56" s="86">
        <v>0</v>
      </c>
      <c r="J56" s="86">
        <v>0</v>
      </c>
      <c r="K56" s="86">
        <v>0</v>
      </c>
      <c r="L56" s="86">
        <v>0</v>
      </c>
      <c r="M56" s="86">
        <v>0</v>
      </c>
      <c r="N56" s="86">
        <v>0</v>
      </c>
      <c r="O56" s="86">
        <v>0</v>
      </c>
      <c r="P56" s="86">
        <v>0</v>
      </c>
      <c r="Q56" s="86">
        <v>0</v>
      </c>
      <c r="R56" s="104">
        <v>0</v>
      </c>
      <c r="S56" s="104">
        <v>0</v>
      </c>
      <c r="T56" s="86">
        <f>C56</f>
        <v>0</v>
      </c>
      <c r="U56" s="104">
        <v>0</v>
      </c>
      <c r="V56" s="104">
        <v>0</v>
      </c>
      <c r="W56" s="104">
        <v>0</v>
      </c>
      <c r="X56" s="104">
        <v>0</v>
      </c>
      <c r="Y56" s="104">
        <v>0</v>
      </c>
      <c r="Z56" s="104">
        <v>0</v>
      </c>
      <c r="AA56" s="104">
        <v>0</v>
      </c>
      <c r="AB56" s="86">
        <f t="shared" si="5"/>
        <v>0</v>
      </c>
      <c r="AC56" s="85">
        <f t="shared" si="6"/>
        <v>0</v>
      </c>
    </row>
    <row r="57" spans="1:29" ht="18.75" x14ac:dyDescent="0.25">
      <c r="A57" s="32" t="s">
        <v>132</v>
      </c>
      <c r="B57" s="31" t="s">
        <v>561</v>
      </c>
      <c r="C57" s="85">
        <v>1</v>
      </c>
      <c r="D57" s="85">
        <v>0</v>
      </c>
      <c r="E57" s="85">
        <f t="shared" si="7"/>
        <v>1</v>
      </c>
      <c r="F57" s="105">
        <f t="shared" si="8"/>
        <v>1</v>
      </c>
      <c r="G57" s="86">
        <v>0</v>
      </c>
      <c r="H57" s="86">
        <v>0</v>
      </c>
      <c r="I57" s="86">
        <v>0</v>
      </c>
      <c r="J57" s="86">
        <v>0</v>
      </c>
      <c r="K57" s="86">
        <v>0</v>
      </c>
      <c r="L57" s="86">
        <v>0</v>
      </c>
      <c r="M57" s="86">
        <v>0</v>
      </c>
      <c r="N57" s="86">
        <v>0</v>
      </c>
      <c r="O57" s="86">
        <v>0</v>
      </c>
      <c r="P57" s="86">
        <v>0</v>
      </c>
      <c r="Q57" s="86">
        <v>0</v>
      </c>
      <c r="R57" s="104">
        <v>0</v>
      </c>
      <c r="S57" s="104">
        <v>0</v>
      </c>
      <c r="T57" s="86">
        <f>C57</f>
        <v>1</v>
      </c>
      <c r="U57" s="104">
        <v>0</v>
      </c>
      <c r="V57" s="104">
        <v>0</v>
      </c>
      <c r="W57" s="104">
        <v>0</v>
      </c>
      <c r="X57" s="104">
        <v>0</v>
      </c>
      <c r="Y57" s="104">
        <v>0</v>
      </c>
      <c r="Z57" s="104">
        <v>0</v>
      </c>
      <c r="AA57" s="104">
        <v>0</v>
      </c>
      <c r="AB57" s="86">
        <f t="shared" si="5"/>
        <v>1</v>
      </c>
      <c r="AC57" s="85">
        <f t="shared" si="6"/>
        <v>0</v>
      </c>
    </row>
    <row r="58" spans="1:29" ht="36.75" customHeight="1" x14ac:dyDescent="0.25">
      <c r="A58" s="35" t="s">
        <v>58</v>
      </c>
      <c r="B58" s="45" t="s">
        <v>207</v>
      </c>
      <c r="C58" s="85">
        <v>0</v>
      </c>
      <c r="D58" s="85">
        <v>0</v>
      </c>
      <c r="E58" s="85">
        <v>0</v>
      </c>
      <c r="F58" s="105">
        <v>0</v>
      </c>
      <c r="G58" s="85">
        <v>0</v>
      </c>
      <c r="H58" s="85">
        <v>0</v>
      </c>
      <c r="I58" s="85">
        <v>0</v>
      </c>
      <c r="J58" s="85">
        <v>0</v>
      </c>
      <c r="K58" s="85">
        <v>0</v>
      </c>
      <c r="L58" s="85">
        <v>0</v>
      </c>
      <c r="M58" s="85">
        <v>0</v>
      </c>
      <c r="N58" s="85">
        <v>0</v>
      </c>
      <c r="O58" s="85">
        <v>0</v>
      </c>
      <c r="P58" s="85">
        <v>0</v>
      </c>
      <c r="Q58" s="85">
        <v>0</v>
      </c>
      <c r="R58" s="103">
        <v>0</v>
      </c>
      <c r="S58" s="103">
        <v>0</v>
      </c>
      <c r="T58" s="103">
        <v>0</v>
      </c>
      <c r="U58" s="103">
        <v>0</v>
      </c>
      <c r="V58" s="103">
        <v>0</v>
      </c>
      <c r="W58" s="103">
        <v>0</v>
      </c>
      <c r="X58" s="103">
        <v>0</v>
      </c>
      <c r="Y58" s="103">
        <v>0</v>
      </c>
      <c r="Z58" s="103">
        <v>0</v>
      </c>
      <c r="AA58" s="103">
        <v>0</v>
      </c>
      <c r="AB58" s="85">
        <f t="shared" si="5"/>
        <v>0</v>
      </c>
      <c r="AC58" s="85">
        <f t="shared" si="6"/>
        <v>0</v>
      </c>
    </row>
    <row r="59" spans="1:29" x14ac:dyDescent="0.25">
      <c r="A59" s="35" t="s">
        <v>56</v>
      </c>
      <c r="B59" s="34" t="s">
        <v>131</v>
      </c>
      <c r="C59" s="86">
        <v>0</v>
      </c>
      <c r="D59" s="86">
        <v>0</v>
      </c>
      <c r="E59" s="86">
        <v>0</v>
      </c>
      <c r="F59" s="86">
        <v>0</v>
      </c>
      <c r="G59" s="86">
        <v>0</v>
      </c>
      <c r="H59" s="86">
        <v>0</v>
      </c>
      <c r="I59" s="86">
        <v>0</v>
      </c>
      <c r="J59" s="86">
        <v>0</v>
      </c>
      <c r="K59" s="86">
        <v>0</v>
      </c>
      <c r="L59" s="86">
        <v>0</v>
      </c>
      <c r="M59" s="86">
        <v>0</v>
      </c>
      <c r="N59" s="86">
        <v>0</v>
      </c>
      <c r="O59" s="86">
        <v>0</v>
      </c>
      <c r="P59" s="86">
        <v>0</v>
      </c>
      <c r="Q59" s="86">
        <v>0</v>
      </c>
      <c r="R59" s="104">
        <v>0</v>
      </c>
      <c r="S59" s="104">
        <v>0</v>
      </c>
      <c r="T59" s="104">
        <v>0</v>
      </c>
      <c r="U59" s="104">
        <v>0</v>
      </c>
      <c r="V59" s="104">
        <v>0</v>
      </c>
      <c r="W59" s="104">
        <v>0</v>
      </c>
      <c r="X59" s="104">
        <v>0</v>
      </c>
      <c r="Y59" s="104">
        <v>0</v>
      </c>
      <c r="Z59" s="104">
        <v>0</v>
      </c>
      <c r="AA59" s="104">
        <v>0</v>
      </c>
      <c r="AB59" s="86">
        <f t="shared" si="5"/>
        <v>0</v>
      </c>
      <c r="AC59" s="85">
        <f t="shared" si="6"/>
        <v>0</v>
      </c>
    </row>
    <row r="60" spans="1:29" x14ac:dyDescent="0.25">
      <c r="A60" s="32" t="s">
        <v>201</v>
      </c>
      <c r="B60" s="33" t="s">
        <v>151</v>
      </c>
      <c r="C60" s="86">
        <v>0</v>
      </c>
      <c r="D60" s="86">
        <v>0</v>
      </c>
      <c r="E60" s="86">
        <v>0</v>
      </c>
      <c r="F60" s="86">
        <v>0</v>
      </c>
      <c r="G60" s="86">
        <v>0</v>
      </c>
      <c r="H60" s="86">
        <v>0</v>
      </c>
      <c r="I60" s="86">
        <v>0</v>
      </c>
      <c r="J60" s="86">
        <v>0</v>
      </c>
      <c r="K60" s="86">
        <v>0</v>
      </c>
      <c r="L60" s="86">
        <v>0</v>
      </c>
      <c r="M60" s="86">
        <v>0</v>
      </c>
      <c r="N60" s="86">
        <v>0</v>
      </c>
      <c r="O60" s="86">
        <v>0</v>
      </c>
      <c r="P60" s="86">
        <v>0</v>
      </c>
      <c r="Q60" s="86">
        <v>0</v>
      </c>
      <c r="R60" s="104">
        <v>0</v>
      </c>
      <c r="S60" s="104">
        <v>0</v>
      </c>
      <c r="T60" s="104">
        <v>0</v>
      </c>
      <c r="U60" s="104">
        <v>0</v>
      </c>
      <c r="V60" s="104">
        <v>0</v>
      </c>
      <c r="W60" s="104">
        <v>0</v>
      </c>
      <c r="X60" s="104">
        <v>0</v>
      </c>
      <c r="Y60" s="104">
        <v>0</v>
      </c>
      <c r="Z60" s="104">
        <v>0</v>
      </c>
      <c r="AA60" s="104">
        <v>0</v>
      </c>
      <c r="AB60" s="86">
        <f t="shared" si="5"/>
        <v>0</v>
      </c>
      <c r="AC60" s="85">
        <f t="shared" si="6"/>
        <v>0</v>
      </c>
    </row>
    <row r="61" spans="1:29" x14ac:dyDescent="0.25">
      <c r="A61" s="32" t="s">
        <v>202</v>
      </c>
      <c r="B61" s="33" t="s">
        <v>149</v>
      </c>
      <c r="C61" s="86">
        <v>0</v>
      </c>
      <c r="D61" s="86">
        <v>0</v>
      </c>
      <c r="E61" s="86">
        <v>0</v>
      </c>
      <c r="F61" s="86">
        <v>0</v>
      </c>
      <c r="G61" s="86">
        <v>0</v>
      </c>
      <c r="H61" s="86">
        <v>0</v>
      </c>
      <c r="I61" s="86">
        <v>0</v>
      </c>
      <c r="J61" s="86">
        <v>0</v>
      </c>
      <c r="K61" s="86">
        <v>0</v>
      </c>
      <c r="L61" s="86">
        <v>0</v>
      </c>
      <c r="M61" s="86">
        <v>0</v>
      </c>
      <c r="N61" s="86">
        <v>0</v>
      </c>
      <c r="O61" s="86">
        <v>0</v>
      </c>
      <c r="P61" s="86">
        <v>0</v>
      </c>
      <c r="Q61" s="86">
        <v>0</v>
      </c>
      <c r="R61" s="104">
        <v>0</v>
      </c>
      <c r="S61" s="104">
        <v>0</v>
      </c>
      <c r="T61" s="104">
        <v>0</v>
      </c>
      <c r="U61" s="104">
        <v>0</v>
      </c>
      <c r="V61" s="104">
        <v>0</v>
      </c>
      <c r="W61" s="104">
        <v>0</v>
      </c>
      <c r="X61" s="104">
        <v>0</v>
      </c>
      <c r="Y61" s="104">
        <v>0</v>
      </c>
      <c r="Z61" s="104">
        <v>0</v>
      </c>
      <c r="AA61" s="104">
        <v>0</v>
      </c>
      <c r="AB61" s="86">
        <f t="shared" si="5"/>
        <v>0</v>
      </c>
      <c r="AC61" s="85">
        <f t="shared" si="6"/>
        <v>0</v>
      </c>
    </row>
    <row r="62" spans="1:29" x14ac:dyDescent="0.25">
      <c r="A62" s="32" t="s">
        <v>203</v>
      </c>
      <c r="B62" s="33" t="s">
        <v>147</v>
      </c>
      <c r="C62" s="86">
        <v>0</v>
      </c>
      <c r="D62" s="86">
        <v>0</v>
      </c>
      <c r="E62" s="86">
        <v>0</v>
      </c>
      <c r="F62" s="86">
        <v>0</v>
      </c>
      <c r="G62" s="86">
        <v>0</v>
      </c>
      <c r="H62" s="86">
        <v>0</v>
      </c>
      <c r="I62" s="86">
        <v>0</v>
      </c>
      <c r="J62" s="86">
        <v>0</v>
      </c>
      <c r="K62" s="86">
        <v>0</v>
      </c>
      <c r="L62" s="86">
        <v>0</v>
      </c>
      <c r="M62" s="86">
        <v>0</v>
      </c>
      <c r="N62" s="86">
        <v>0</v>
      </c>
      <c r="O62" s="86">
        <v>0</v>
      </c>
      <c r="P62" s="86">
        <v>0</v>
      </c>
      <c r="Q62" s="86">
        <v>0</v>
      </c>
      <c r="R62" s="104">
        <v>0</v>
      </c>
      <c r="S62" s="104">
        <v>0</v>
      </c>
      <c r="T62" s="104">
        <v>0</v>
      </c>
      <c r="U62" s="104">
        <v>0</v>
      </c>
      <c r="V62" s="104">
        <v>0</v>
      </c>
      <c r="W62" s="104">
        <v>0</v>
      </c>
      <c r="X62" s="104">
        <v>0</v>
      </c>
      <c r="Y62" s="104">
        <v>0</v>
      </c>
      <c r="Z62" s="104">
        <v>0</v>
      </c>
      <c r="AA62" s="104">
        <v>0</v>
      </c>
      <c r="AB62" s="86">
        <f t="shared" si="5"/>
        <v>0</v>
      </c>
      <c r="AC62" s="85">
        <f t="shared" si="6"/>
        <v>0</v>
      </c>
    </row>
    <row r="63" spans="1:29" x14ac:dyDescent="0.25">
      <c r="A63" s="32" t="s">
        <v>204</v>
      </c>
      <c r="B63" s="33" t="s">
        <v>206</v>
      </c>
      <c r="C63" s="86">
        <v>0</v>
      </c>
      <c r="D63" s="86">
        <v>0</v>
      </c>
      <c r="E63" s="86">
        <v>0</v>
      </c>
      <c r="F63" s="86">
        <v>0</v>
      </c>
      <c r="G63" s="86">
        <v>0</v>
      </c>
      <c r="H63" s="86">
        <v>0</v>
      </c>
      <c r="I63" s="86">
        <v>0</v>
      </c>
      <c r="J63" s="86">
        <v>0</v>
      </c>
      <c r="K63" s="86">
        <v>0</v>
      </c>
      <c r="L63" s="86">
        <v>0</v>
      </c>
      <c r="M63" s="86">
        <v>0</v>
      </c>
      <c r="N63" s="86">
        <v>0</v>
      </c>
      <c r="O63" s="86">
        <v>0</v>
      </c>
      <c r="P63" s="86">
        <v>0</v>
      </c>
      <c r="Q63" s="86">
        <v>0</v>
      </c>
      <c r="R63" s="104">
        <v>0</v>
      </c>
      <c r="S63" s="104">
        <v>0</v>
      </c>
      <c r="T63" s="104">
        <v>0</v>
      </c>
      <c r="U63" s="104">
        <v>0</v>
      </c>
      <c r="V63" s="104">
        <v>0</v>
      </c>
      <c r="W63" s="104">
        <v>0</v>
      </c>
      <c r="X63" s="104">
        <v>0</v>
      </c>
      <c r="Y63" s="104">
        <v>0</v>
      </c>
      <c r="Z63" s="104">
        <v>0</v>
      </c>
      <c r="AA63" s="104">
        <v>0</v>
      </c>
      <c r="AB63" s="86">
        <f t="shared" si="5"/>
        <v>0</v>
      </c>
      <c r="AC63" s="85">
        <f t="shared" si="6"/>
        <v>0</v>
      </c>
    </row>
    <row r="64" spans="1:29" ht="18.75" x14ac:dyDescent="0.25">
      <c r="A64" s="32" t="s">
        <v>205</v>
      </c>
      <c r="B64" s="31" t="s">
        <v>561</v>
      </c>
      <c r="C64" s="86">
        <v>0</v>
      </c>
      <c r="D64" s="86">
        <v>0</v>
      </c>
      <c r="E64" s="86">
        <f>C64</f>
        <v>0</v>
      </c>
      <c r="F64" s="267">
        <f>E64-H64</f>
        <v>0</v>
      </c>
      <c r="G64" s="86">
        <v>0</v>
      </c>
      <c r="H64" s="86">
        <v>0</v>
      </c>
      <c r="I64" s="86">
        <v>0</v>
      </c>
      <c r="J64" s="86">
        <v>0</v>
      </c>
      <c r="K64" s="86">
        <v>0</v>
      </c>
      <c r="L64" s="86">
        <v>0</v>
      </c>
      <c r="M64" s="86">
        <v>0</v>
      </c>
      <c r="N64" s="86">
        <v>0</v>
      </c>
      <c r="O64" s="86">
        <v>0</v>
      </c>
      <c r="P64" s="86">
        <v>0</v>
      </c>
      <c r="Q64" s="86">
        <v>0</v>
      </c>
      <c r="R64" s="104">
        <v>0</v>
      </c>
      <c r="S64" s="104">
        <v>0</v>
      </c>
      <c r="T64" s="86">
        <f>C64</f>
        <v>0</v>
      </c>
      <c r="U64" s="104">
        <v>0</v>
      </c>
      <c r="V64" s="104">
        <v>0</v>
      </c>
      <c r="W64" s="104">
        <v>0</v>
      </c>
      <c r="X64" s="104">
        <v>0</v>
      </c>
      <c r="Y64" s="104">
        <v>0</v>
      </c>
      <c r="Z64" s="104">
        <v>0</v>
      </c>
      <c r="AA64" s="104">
        <v>0</v>
      </c>
      <c r="AB64" s="86">
        <f t="shared" si="5"/>
        <v>0</v>
      </c>
      <c r="AC64" s="85">
        <f t="shared" si="6"/>
        <v>0</v>
      </c>
    </row>
    <row r="65" spans="1:28" x14ac:dyDescent="0.25">
      <c r="A65" s="28"/>
      <c r="B65" s="29"/>
      <c r="C65" s="29"/>
      <c r="D65" s="29"/>
      <c r="E65" s="29"/>
      <c r="F65" s="29"/>
      <c r="G65" s="29"/>
      <c r="H65" s="29"/>
      <c r="I65" s="29"/>
      <c r="J65" s="29"/>
      <c r="K65" s="29"/>
      <c r="L65" s="28"/>
      <c r="M65" s="28"/>
      <c r="N65" s="19"/>
      <c r="O65" s="19"/>
      <c r="P65" s="19"/>
      <c r="Q65" s="19"/>
      <c r="R65" s="19"/>
      <c r="S65" s="19"/>
      <c r="T65" s="19"/>
      <c r="U65" s="19"/>
      <c r="V65" s="19"/>
      <c r="W65" s="19"/>
      <c r="X65" s="19"/>
      <c r="Y65" s="19"/>
      <c r="Z65" s="19"/>
      <c r="AA65" s="19"/>
      <c r="AB65" s="19"/>
    </row>
    <row r="66" spans="1:28" ht="54" customHeight="1" x14ac:dyDescent="0.25">
      <c r="A66" s="19"/>
      <c r="B66" s="408"/>
      <c r="C66" s="408"/>
      <c r="D66" s="408"/>
      <c r="E66" s="408"/>
      <c r="F66" s="408"/>
      <c r="G66" s="408"/>
      <c r="H66" s="408"/>
      <c r="I66" s="408"/>
      <c r="J66" s="23"/>
      <c r="K66" s="23"/>
      <c r="L66" s="27"/>
      <c r="M66" s="27"/>
      <c r="N66" s="27"/>
      <c r="O66" s="27"/>
      <c r="P66" s="27"/>
      <c r="Q66" s="27"/>
      <c r="R66" s="27"/>
      <c r="S66" s="27"/>
      <c r="T66" s="27"/>
      <c r="U66" s="27"/>
      <c r="V66" s="27"/>
      <c r="W66" s="27"/>
      <c r="X66" s="27"/>
      <c r="Y66" s="27"/>
      <c r="Z66" s="27"/>
      <c r="AA66" s="27"/>
      <c r="AB66" s="27"/>
    </row>
    <row r="67" spans="1:28" x14ac:dyDescent="0.25">
      <c r="A67" s="19"/>
      <c r="B67" s="19"/>
      <c r="C67" s="19"/>
      <c r="D67" s="19"/>
      <c r="E67" s="19"/>
      <c r="F67" s="19"/>
      <c r="L67" s="19"/>
      <c r="M67" s="19"/>
      <c r="N67" s="19"/>
      <c r="O67" s="19"/>
      <c r="P67" s="19"/>
      <c r="Q67" s="19"/>
      <c r="R67" s="19"/>
      <c r="S67" s="19"/>
      <c r="T67" s="19"/>
      <c r="U67" s="19"/>
      <c r="V67" s="19"/>
      <c r="W67" s="19"/>
      <c r="X67" s="19"/>
      <c r="Y67" s="19"/>
      <c r="Z67" s="19"/>
      <c r="AA67" s="19"/>
      <c r="AB67" s="19"/>
    </row>
    <row r="68" spans="1:28" ht="50.25" customHeight="1" x14ac:dyDescent="0.25">
      <c r="A68" s="19"/>
      <c r="B68" s="409"/>
      <c r="C68" s="409"/>
      <c r="D68" s="409"/>
      <c r="E68" s="409"/>
      <c r="F68" s="409"/>
      <c r="G68" s="409"/>
      <c r="H68" s="409"/>
      <c r="I68" s="409"/>
      <c r="J68" s="24"/>
      <c r="K68" s="24"/>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L69" s="19"/>
      <c r="M69" s="19"/>
      <c r="N69" s="19"/>
      <c r="O69" s="19"/>
      <c r="P69" s="19"/>
      <c r="Q69" s="19"/>
      <c r="R69" s="19"/>
      <c r="S69" s="19"/>
      <c r="T69" s="19"/>
      <c r="U69" s="19"/>
      <c r="V69" s="19"/>
      <c r="W69" s="19"/>
      <c r="X69" s="19"/>
      <c r="Y69" s="19"/>
      <c r="Z69" s="19"/>
      <c r="AA69" s="19"/>
      <c r="AB69" s="19"/>
    </row>
    <row r="70" spans="1:28" ht="36.75" customHeight="1" x14ac:dyDescent="0.25">
      <c r="A70" s="19"/>
      <c r="B70" s="408"/>
      <c r="C70" s="408"/>
      <c r="D70" s="408"/>
      <c r="E70" s="408"/>
      <c r="F70" s="408"/>
      <c r="G70" s="408"/>
      <c r="H70" s="408"/>
      <c r="I70" s="408"/>
      <c r="J70" s="23"/>
      <c r="K70" s="23"/>
      <c r="L70" s="19"/>
      <c r="M70" s="19"/>
      <c r="N70" s="19"/>
      <c r="O70" s="19"/>
      <c r="P70" s="19"/>
      <c r="Q70" s="19"/>
      <c r="R70" s="19"/>
      <c r="S70" s="19"/>
      <c r="T70" s="19"/>
      <c r="U70" s="19"/>
      <c r="V70" s="19"/>
      <c r="W70" s="19"/>
      <c r="X70" s="19"/>
      <c r="Y70" s="19"/>
      <c r="Z70" s="19"/>
      <c r="AA70" s="19"/>
      <c r="AB70" s="19"/>
    </row>
    <row r="71" spans="1:28" x14ac:dyDescent="0.25">
      <c r="A71" s="19"/>
      <c r="B71" s="26"/>
      <c r="C71" s="26"/>
      <c r="D71" s="26"/>
      <c r="E71" s="26"/>
      <c r="F71" s="26"/>
      <c r="L71" s="19"/>
      <c r="M71" s="19"/>
      <c r="N71" s="25"/>
      <c r="O71" s="19"/>
      <c r="P71" s="19"/>
      <c r="Q71" s="19"/>
      <c r="R71" s="19"/>
      <c r="S71" s="19"/>
      <c r="T71" s="19"/>
      <c r="U71" s="19"/>
      <c r="V71" s="19"/>
      <c r="W71" s="19"/>
      <c r="X71" s="19"/>
      <c r="Y71" s="19"/>
      <c r="Z71" s="19"/>
      <c r="AA71" s="19"/>
      <c r="AB71" s="19"/>
    </row>
    <row r="72" spans="1:28" ht="51" customHeight="1" x14ac:dyDescent="0.25">
      <c r="A72" s="19"/>
      <c r="B72" s="408"/>
      <c r="C72" s="408"/>
      <c r="D72" s="408"/>
      <c r="E72" s="408"/>
      <c r="F72" s="408"/>
      <c r="G72" s="408"/>
      <c r="H72" s="408"/>
      <c r="I72" s="408"/>
      <c r="J72" s="23"/>
      <c r="K72" s="23"/>
      <c r="L72" s="19"/>
      <c r="M72" s="19"/>
      <c r="N72" s="25"/>
      <c r="O72" s="19"/>
      <c r="P72" s="19"/>
      <c r="Q72" s="19"/>
      <c r="R72" s="19"/>
      <c r="S72" s="19"/>
      <c r="T72" s="19"/>
      <c r="U72" s="19"/>
      <c r="V72" s="19"/>
      <c r="W72" s="19"/>
      <c r="X72" s="19"/>
      <c r="Y72" s="19"/>
      <c r="Z72" s="19"/>
      <c r="AA72" s="19"/>
      <c r="AB72" s="19"/>
    </row>
    <row r="73" spans="1:28" ht="32.25" customHeight="1" x14ac:dyDescent="0.25">
      <c r="A73" s="19"/>
      <c r="B73" s="409"/>
      <c r="C73" s="409"/>
      <c r="D73" s="409"/>
      <c r="E73" s="409"/>
      <c r="F73" s="409"/>
      <c r="G73" s="409"/>
      <c r="H73" s="409"/>
      <c r="I73" s="409"/>
      <c r="J73" s="24"/>
      <c r="K73" s="24"/>
      <c r="L73" s="19"/>
      <c r="M73" s="19"/>
      <c r="N73" s="19"/>
      <c r="O73" s="19"/>
      <c r="P73" s="19"/>
      <c r="Q73" s="19"/>
      <c r="R73" s="19"/>
      <c r="S73" s="19"/>
      <c r="T73" s="19"/>
      <c r="U73" s="19"/>
      <c r="V73" s="19"/>
      <c r="W73" s="19"/>
      <c r="X73" s="19"/>
      <c r="Y73" s="19"/>
      <c r="Z73" s="19"/>
      <c r="AA73" s="19"/>
      <c r="AB73" s="19"/>
    </row>
    <row r="74" spans="1:28" ht="51.75" customHeight="1" x14ac:dyDescent="0.25">
      <c r="A74" s="19"/>
      <c r="B74" s="408"/>
      <c r="C74" s="408"/>
      <c r="D74" s="408"/>
      <c r="E74" s="408"/>
      <c r="F74" s="408"/>
      <c r="G74" s="408"/>
      <c r="H74" s="408"/>
      <c r="I74" s="408"/>
      <c r="J74" s="23"/>
      <c r="K74" s="23"/>
      <c r="L74" s="19"/>
      <c r="M74" s="19"/>
      <c r="N74" s="19"/>
      <c r="O74" s="19"/>
      <c r="P74" s="19"/>
      <c r="Q74" s="19"/>
      <c r="R74" s="19"/>
      <c r="S74" s="19"/>
      <c r="T74" s="19"/>
      <c r="U74" s="19"/>
      <c r="V74" s="19"/>
      <c r="W74" s="19"/>
      <c r="X74" s="19"/>
      <c r="Y74" s="19"/>
      <c r="Z74" s="19"/>
      <c r="AA74" s="19"/>
      <c r="AB74" s="19"/>
    </row>
    <row r="75" spans="1:28" ht="21.75" customHeight="1" x14ac:dyDescent="0.25">
      <c r="A75" s="19"/>
      <c r="B75" s="406"/>
      <c r="C75" s="406"/>
      <c r="D75" s="406"/>
      <c r="E75" s="406"/>
      <c r="F75" s="406"/>
      <c r="G75" s="406"/>
      <c r="H75" s="406"/>
      <c r="I75" s="406"/>
      <c r="J75" s="22"/>
      <c r="K75" s="22"/>
      <c r="L75" s="21"/>
      <c r="M75" s="21"/>
      <c r="N75" s="19"/>
      <c r="O75" s="19"/>
      <c r="P75" s="19"/>
      <c r="Q75" s="19"/>
      <c r="R75" s="19"/>
      <c r="S75" s="19"/>
      <c r="T75" s="19"/>
      <c r="U75" s="19"/>
      <c r="V75" s="19"/>
      <c r="W75" s="19"/>
      <c r="X75" s="19"/>
      <c r="Y75" s="19"/>
      <c r="Z75" s="19"/>
      <c r="AA75" s="19"/>
      <c r="AB75" s="19"/>
    </row>
    <row r="76" spans="1:28" ht="23.25" customHeight="1" x14ac:dyDescent="0.25">
      <c r="A76" s="19"/>
      <c r="B76" s="21"/>
      <c r="C76" s="21"/>
      <c r="D76" s="21"/>
      <c r="E76" s="21"/>
      <c r="F76" s="21"/>
      <c r="L76" s="19"/>
      <c r="M76" s="19"/>
      <c r="N76" s="19"/>
      <c r="O76" s="19"/>
      <c r="P76" s="19"/>
      <c r="Q76" s="19"/>
      <c r="R76" s="19"/>
      <c r="S76" s="19"/>
      <c r="T76" s="19"/>
      <c r="U76" s="19"/>
      <c r="V76" s="19"/>
      <c r="W76" s="19"/>
      <c r="X76" s="19"/>
      <c r="Y76" s="19"/>
      <c r="Z76" s="19"/>
      <c r="AA76" s="19"/>
      <c r="AB76" s="19"/>
    </row>
    <row r="77" spans="1:28" ht="18.75" customHeight="1" x14ac:dyDescent="0.25">
      <c r="A77" s="19"/>
      <c r="B77" s="407"/>
      <c r="C77" s="407"/>
      <c r="D77" s="407"/>
      <c r="E77" s="407"/>
      <c r="F77" s="407"/>
      <c r="G77" s="407"/>
      <c r="H77" s="407"/>
      <c r="I77" s="407"/>
      <c r="J77" s="20"/>
      <c r="K77" s="20"/>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L79" s="19"/>
      <c r="M79" s="19"/>
      <c r="N79" s="19"/>
      <c r="O79" s="19"/>
      <c r="P79" s="19"/>
      <c r="Q79" s="19"/>
      <c r="R79" s="19"/>
      <c r="S79" s="19"/>
      <c r="T79" s="19"/>
      <c r="U79" s="19"/>
      <c r="V79" s="19"/>
      <c r="W79" s="19"/>
      <c r="X79" s="19"/>
      <c r="Y79" s="19"/>
      <c r="Z79" s="19"/>
      <c r="AA79" s="19"/>
      <c r="AB79" s="19"/>
    </row>
    <row r="80" spans="1:28"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E24:G64 C24:C64 H64:S64 H56:S57 H40:S50 U40:Y50 U56:Y57 U64:Y64 H58:Y63 AB24:AB64 H51:Y55 H24:Y39">
    <cfRule type="cellIs" dxfId="47" priority="13" operator="greaterThan">
      <formula>0</formula>
    </cfRule>
  </conditionalFormatting>
  <conditionalFormatting sqref="T39:T46">
    <cfRule type="cellIs" dxfId="46" priority="9" operator="greaterThan">
      <formula>0</formula>
    </cfRule>
  </conditionalFormatting>
  <conditionalFormatting sqref="T47:T50">
    <cfRule type="cellIs" dxfId="45" priority="6" operator="greaterThan">
      <formula>0</formula>
    </cfRule>
  </conditionalFormatting>
  <conditionalFormatting sqref="T56:T57">
    <cfRule type="cellIs" dxfId="44" priority="5" operator="greaterThan">
      <formula>0</formula>
    </cfRule>
  </conditionalFormatting>
  <conditionalFormatting sqref="T64">
    <cfRule type="cellIs" dxfId="43" priority="4" operator="greaterThan">
      <formula>0</formula>
    </cfRule>
  </conditionalFormatting>
  <conditionalFormatting sqref="D24:D64">
    <cfRule type="cellIs" dxfId="42" priority="3" operator="greaterThan">
      <formula>0</formula>
    </cfRule>
  </conditionalFormatting>
  <conditionalFormatting sqref="Z24:AA64">
    <cfRule type="cellIs" dxfId="41" priority="2" operator="greaterThan">
      <formula>0</formula>
    </cfRule>
  </conditionalFormatting>
  <conditionalFormatting sqref="AC24:AC64">
    <cfRule type="cellIs" dxfId="40"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0" sqref="G1:J1048576"/>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6" width="19" style="18" customWidth="1"/>
    <col min="7" max="10" width="12" style="19" hidden="1" customWidth="1"/>
    <col min="11" max="11" width="12" style="19" customWidth="1"/>
    <col min="12" max="19" width="9.28515625" style="18" customWidth="1"/>
    <col min="20" max="21" width="8" style="18" customWidth="1"/>
    <col min="22" max="23" width="8.5703125" style="18" customWidth="1"/>
    <col min="24" max="25" width="8" style="18" customWidth="1"/>
    <col min="26" max="27" width="8.5703125" style="18" customWidth="1"/>
    <col min="28" max="29" width="8" style="18" customWidth="1"/>
    <col min="30" max="31" width="8.5703125" style="18" customWidth="1"/>
    <col min="32" max="32" width="13.140625" style="18" customWidth="1"/>
    <col min="33" max="33" width="24.85546875" style="18" customWidth="1"/>
    <col min="34" max="16384" width="9.140625" style="18"/>
  </cols>
  <sheetData>
    <row r="1" spans="1:33" ht="18.75" x14ac:dyDescent="0.25">
      <c r="A1" s="19"/>
      <c r="B1" s="19"/>
      <c r="C1" s="19"/>
      <c r="D1" s="19"/>
      <c r="E1" s="19"/>
      <c r="F1" s="19"/>
      <c r="AG1" s="6" t="s">
        <v>68</v>
      </c>
    </row>
    <row r="2" spans="1:33" ht="18.75" x14ac:dyDescent="0.3">
      <c r="A2" s="19"/>
      <c r="B2" s="19"/>
      <c r="C2" s="19"/>
      <c r="D2" s="19"/>
      <c r="E2" s="19"/>
      <c r="F2" s="19"/>
      <c r="AG2" s="3" t="s">
        <v>10</v>
      </c>
    </row>
    <row r="3" spans="1:33" ht="18.75" x14ac:dyDescent="0.3">
      <c r="A3" s="19"/>
      <c r="B3" s="19"/>
      <c r="C3" s="19"/>
      <c r="D3" s="19"/>
      <c r="E3" s="19"/>
      <c r="F3" s="19"/>
      <c r="AG3" s="3" t="s">
        <v>67</v>
      </c>
    </row>
    <row r="4" spans="1:33" ht="18.75" customHeight="1" x14ac:dyDescent="0.25">
      <c r="A4" s="340" t="str">
        <f>'6.1. Паспорт сетевой график'!A5:K5</f>
        <v>Год раскрытия информации: 2018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row>
    <row r="5" spans="1:33" ht="18.75" x14ac:dyDescent="0.3">
      <c r="A5" s="19"/>
      <c r="B5" s="19"/>
      <c r="C5" s="19"/>
      <c r="D5" s="19"/>
      <c r="E5" s="19"/>
      <c r="F5" s="19"/>
      <c r="AG5" s="3"/>
    </row>
    <row r="6" spans="1:33" ht="18.75" x14ac:dyDescent="0.25">
      <c r="A6" s="344" t="s">
        <v>9</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c r="AD6" s="344"/>
      <c r="AE6" s="344"/>
      <c r="AF6" s="344"/>
      <c r="AG6" s="344"/>
    </row>
    <row r="7" spans="1:33" ht="18.75" x14ac:dyDescent="0.25">
      <c r="A7" s="99"/>
      <c r="B7" s="99"/>
      <c r="C7" s="99"/>
      <c r="D7" s="99"/>
      <c r="E7" s="99"/>
      <c r="F7" s="99"/>
      <c r="G7" s="99"/>
      <c r="H7" s="99"/>
      <c r="I7" s="99"/>
      <c r="J7" s="99"/>
      <c r="K7" s="99"/>
      <c r="L7" s="317"/>
      <c r="M7" s="317"/>
      <c r="N7" s="317"/>
      <c r="O7" s="317"/>
      <c r="P7" s="317"/>
      <c r="Q7" s="317"/>
      <c r="R7" s="317"/>
      <c r="S7" s="317"/>
      <c r="T7" s="317"/>
      <c r="U7" s="317"/>
      <c r="V7" s="317"/>
      <c r="W7" s="317"/>
      <c r="X7" s="317"/>
      <c r="Y7" s="317"/>
      <c r="Z7" s="317"/>
      <c r="AA7" s="317"/>
      <c r="AB7" s="317"/>
      <c r="AC7" s="317"/>
      <c r="AD7" s="317"/>
      <c r="AE7" s="317"/>
      <c r="AF7" s="317"/>
      <c r="AG7" s="317"/>
    </row>
    <row r="8" spans="1:33" x14ac:dyDescent="0.25">
      <c r="A8" s="346" t="str">
        <f>'6.1. Паспорт сетевой график'!A9</f>
        <v>Акционерное общество "Янтарьэнерго" ДЗО  ПАО "Россети"</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row>
    <row r="9" spans="1:33" ht="18.75" customHeight="1" x14ac:dyDescent="0.25">
      <c r="A9" s="341" t="s">
        <v>8</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row>
    <row r="10" spans="1:33" ht="18.75" x14ac:dyDescent="0.25">
      <c r="A10" s="99"/>
      <c r="B10" s="99"/>
      <c r="C10" s="99"/>
      <c r="D10" s="99"/>
      <c r="E10" s="99"/>
      <c r="F10" s="99"/>
      <c r="G10" s="99"/>
      <c r="H10" s="99"/>
      <c r="I10" s="99"/>
      <c r="J10" s="99"/>
      <c r="K10" s="99"/>
      <c r="L10" s="317"/>
      <c r="M10" s="317"/>
      <c r="N10" s="317"/>
      <c r="O10" s="317"/>
      <c r="P10" s="317"/>
      <c r="Q10" s="317"/>
      <c r="R10" s="317"/>
      <c r="S10" s="317"/>
      <c r="T10" s="317"/>
      <c r="U10" s="317"/>
      <c r="V10" s="317"/>
      <c r="W10" s="317"/>
      <c r="X10" s="317"/>
      <c r="Y10" s="317"/>
      <c r="Z10" s="317"/>
      <c r="AA10" s="317"/>
      <c r="AB10" s="317"/>
      <c r="AC10" s="317"/>
      <c r="AD10" s="317"/>
      <c r="AE10" s="317"/>
      <c r="AF10" s="317"/>
      <c r="AG10" s="317"/>
    </row>
    <row r="11" spans="1:33" x14ac:dyDescent="0.25">
      <c r="A11" s="346" t="str">
        <f>'6.1. Паспорт сетевой график'!A12</f>
        <v>F_17-1590</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row>
    <row r="12" spans="1:33" x14ac:dyDescent="0.25">
      <c r="A12" s="341" t="s">
        <v>7</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row>
    <row r="13" spans="1:33" ht="16.5" customHeight="1" x14ac:dyDescent="0.3">
      <c r="A13" s="144"/>
      <c r="B13" s="144"/>
      <c r="C13" s="144"/>
      <c r="D13" s="144"/>
      <c r="E13" s="144"/>
      <c r="F13" s="144"/>
      <c r="G13" s="144"/>
      <c r="H13" s="144"/>
      <c r="I13" s="144"/>
      <c r="J13" s="144"/>
      <c r="K13" s="144"/>
      <c r="L13" s="41"/>
      <c r="M13" s="41"/>
      <c r="N13" s="41"/>
      <c r="O13" s="41"/>
      <c r="P13" s="41"/>
      <c r="Q13" s="41"/>
      <c r="R13" s="41"/>
      <c r="S13" s="41"/>
      <c r="T13" s="41"/>
      <c r="U13" s="41"/>
      <c r="V13" s="41"/>
      <c r="W13" s="41"/>
      <c r="X13" s="41"/>
      <c r="Y13" s="41"/>
      <c r="Z13" s="41"/>
      <c r="AA13" s="41"/>
      <c r="AB13" s="41"/>
      <c r="AC13" s="41"/>
      <c r="AD13" s="41"/>
      <c r="AE13" s="41"/>
      <c r="AF13" s="41"/>
      <c r="AG13" s="41"/>
    </row>
    <row r="14" spans="1:33" ht="36" customHeight="1" x14ac:dyDescent="0.25">
      <c r="A14" s="351" t="str">
        <f>'6.1. Паспорт сетевой график'!A15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row>
    <row r="15" spans="1:33" ht="15.75" customHeight="1" x14ac:dyDescent="0.25">
      <c r="A15" s="341" t="s">
        <v>6</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row>
    <row r="16" spans="1:33"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row>
    <row r="17" spans="1:36" x14ac:dyDescent="0.25">
      <c r="A17" s="19"/>
      <c r="L17" s="19"/>
      <c r="M17" s="19"/>
      <c r="N17" s="19"/>
      <c r="O17" s="19"/>
      <c r="P17" s="19"/>
      <c r="Q17" s="19"/>
      <c r="R17" s="19"/>
      <c r="S17" s="19"/>
      <c r="T17" s="19"/>
      <c r="U17" s="19"/>
      <c r="V17" s="19"/>
      <c r="W17" s="19"/>
      <c r="X17" s="19"/>
      <c r="Y17" s="19"/>
      <c r="Z17" s="19"/>
      <c r="AA17" s="19"/>
      <c r="AB17" s="19"/>
      <c r="AC17" s="19"/>
      <c r="AD17" s="19"/>
      <c r="AE17" s="19"/>
      <c r="AF17" s="19"/>
    </row>
    <row r="18" spans="1:36" x14ac:dyDescent="0.25">
      <c r="A18" s="417" t="s">
        <v>368</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row>
    <row r="19" spans="1:36" x14ac:dyDescent="0.25">
      <c r="A19" s="19"/>
      <c r="B19" s="19"/>
      <c r="C19" s="19"/>
      <c r="D19" s="19"/>
      <c r="E19" s="19"/>
      <c r="F19" s="19"/>
      <c r="L19" s="19"/>
      <c r="M19" s="19"/>
      <c r="N19" s="19"/>
      <c r="O19" s="19"/>
      <c r="P19" s="19"/>
      <c r="Q19" s="19"/>
      <c r="R19" s="19"/>
      <c r="S19" s="19"/>
      <c r="T19" s="19"/>
      <c r="U19" s="19"/>
      <c r="V19" s="19"/>
      <c r="W19" s="19"/>
      <c r="X19" s="19"/>
      <c r="Y19" s="19"/>
      <c r="Z19" s="19"/>
      <c r="AA19" s="19"/>
      <c r="AB19" s="19"/>
      <c r="AC19" s="19"/>
      <c r="AD19" s="19"/>
      <c r="AE19" s="19"/>
      <c r="AF19" s="19"/>
    </row>
    <row r="20" spans="1:36" ht="33" customHeight="1" x14ac:dyDescent="0.25">
      <c r="A20" s="413" t="s">
        <v>187</v>
      </c>
      <c r="B20" s="413" t="s">
        <v>186</v>
      </c>
      <c r="C20" s="423" t="s">
        <v>185</v>
      </c>
      <c r="D20" s="423"/>
      <c r="E20" s="424" t="s">
        <v>184</v>
      </c>
      <c r="F20" s="424"/>
      <c r="G20" s="413" t="s">
        <v>587</v>
      </c>
      <c r="H20" s="413" t="s">
        <v>588</v>
      </c>
      <c r="I20" s="413" t="s">
        <v>589</v>
      </c>
      <c r="J20" s="413" t="s">
        <v>590</v>
      </c>
      <c r="K20" s="413" t="s">
        <v>591</v>
      </c>
      <c r="L20" s="422">
        <v>2019</v>
      </c>
      <c r="M20" s="404"/>
      <c r="N20" s="404"/>
      <c r="O20" s="404"/>
      <c r="P20" s="422">
        <v>2020</v>
      </c>
      <c r="Q20" s="404"/>
      <c r="R20" s="404"/>
      <c r="S20" s="404"/>
      <c r="T20" s="422">
        <v>2021</v>
      </c>
      <c r="U20" s="404"/>
      <c r="V20" s="404"/>
      <c r="W20" s="404"/>
      <c r="X20" s="422">
        <v>2022</v>
      </c>
      <c r="Y20" s="404"/>
      <c r="Z20" s="404"/>
      <c r="AA20" s="404"/>
      <c r="AB20" s="422">
        <v>2023</v>
      </c>
      <c r="AC20" s="404"/>
      <c r="AD20" s="404"/>
      <c r="AE20" s="404"/>
      <c r="AF20" s="418" t="s">
        <v>183</v>
      </c>
      <c r="AG20" s="418"/>
      <c r="AH20" s="40"/>
      <c r="AI20" s="40"/>
      <c r="AJ20" s="40"/>
    </row>
    <row r="21" spans="1:36" ht="99.75" customHeight="1" x14ac:dyDescent="0.25">
      <c r="A21" s="414"/>
      <c r="B21" s="414"/>
      <c r="C21" s="423"/>
      <c r="D21" s="423"/>
      <c r="E21" s="424"/>
      <c r="F21" s="424"/>
      <c r="G21" s="414"/>
      <c r="H21" s="414"/>
      <c r="I21" s="414"/>
      <c r="J21" s="414"/>
      <c r="K21" s="414"/>
      <c r="L21" s="423" t="s">
        <v>592</v>
      </c>
      <c r="M21" s="423"/>
      <c r="N21" s="423" t="s">
        <v>593</v>
      </c>
      <c r="O21" s="423"/>
      <c r="P21" s="423" t="s">
        <v>592</v>
      </c>
      <c r="Q21" s="423"/>
      <c r="R21" s="423" t="s">
        <v>593</v>
      </c>
      <c r="S21" s="423"/>
      <c r="T21" s="423" t="s">
        <v>2</v>
      </c>
      <c r="U21" s="423"/>
      <c r="V21" s="423" t="s">
        <v>182</v>
      </c>
      <c r="W21" s="423"/>
      <c r="X21" s="423" t="s">
        <v>2</v>
      </c>
      <c r="Y21" s="423"/>
      <c r="Z21" s="423" t="s">
        <v>182</v>
      </c>
      <c r="AA21" s="423"/>
      <c r="AB21" s="423" t="s">
        <v>2</v>
      </c>
      <c r="AC21" s="423"/>
      <c r="AD21" s="423" t="s">
        <v>182</v>
      </c>
      <c r="AE21" s="423"/>
      <c r="AF21" s="418"/>
      <c r="AG21" s="418"/>
    </row>
    <row r="22" spans="1:36" ht="89.25" customHeight="1" x14ac:dyDescent="0.25">
      <c r="A22" s="415"/>
      <c r="B22" s="415"/>
      <c r="C22" s="316" t="s">
        <v>2</v>
      </c>
      <c r="D22" s="337" t="s">
        <v>593</v>
      </c>
      <c r="E22" s="39" t="s">
        <v>594</v>
      </c>
      <c r="F22" s="39" t="s">
        <v>594</v>
      </c>
      <c r="G22" s="415"/>
      <c r="H22" s="415"/>
      <c r="I22" s="415"/>
      <c r="J22" s="415"/>
      <c r="K22" s="415"/>
      <c r="L22" s="318" t="s">
        <v>349</v>
      </c>
      <c r="M22" s="318" t="s">
        <v>350</v>
      </c>
      <c r="N22" s="318" t="s">
        <v>349</v>
      </c>
      <c r="O22" s="318" t="s">
        <v>350</v>
      </c>
      <c r="P22" s="318" t="s">
        <v>349</v>
      </c>
      <c r="Q22" s="318" t="s">
        <v>350</v>
      </c>
      <c r="R22" s="318" t="s">
        <v>349</v>
      </c>
      <c r="S22" s="318" t="s">
        <v>350</v>
      </c>
      <c r="T22" s="318" t="s">
        <v>349</v>
      </c>
      <c r="U22" s="318" t="s">
        <v>350</v>
      </c>
      <c r="V22" s="318" t="s">
        <v>349</v>
      </c>
      <c r="W22" s="318" t="s">
        <v>350</v>
      </c>
      <c r="X22" s="318" t="s">
        <v>349</v>
      </c>
      <c r="Y22" s="318" t="s">
        <v>350</v>
      </c>
      <c r="Z22" s="318" t="s">
        <v>349</v>
      </c>
      <c r="AA22" s="318" t="s">
        <v>350</v>
      </c>
      <c r="AB22" s="318" t="s">
        <v>349</v>
      </c>
      <c r="AC22" s="318" t="s">
        <v>350</v>
      </c>
      <c r="AD22" s="318" t="s">
        <v>349</v>
      </c>
      <c r="AE22" s="318" t="s">
        <v>350</v>
      </c>
      <c r="AF22" s="316" t="s">
        <v>592</v>
      </c>
      <c r="AG22" s="316" t="s">
        <v>595</v>
      </c>
    </row>
    <row r="23" spans="1:36" ht="19.5" customHeight="1" x14ac:dyDescent="0.25">
      <c r="A23" s="319">
        <v>1</v>
      </c>
      <c r="B23" s="319">
        <v>2</v>
      </c>
      <c r="C23" s="319">
        <v>3</v>
      </c>
      <c r="D23" s="319">
        <v>4</v>
      </c>
      <c r="E23" s="319">
        <v>5</v>
      </c>
      <c r="F23" s="319">
        <v>6</v>
      </c>
      <c r="G23" s="319"/>
      <c r="H23" s="319"/>
      <c r="I23" s="319"/>
      <c r="J23" s="319">
        <v>16</v>
      </c>
      <c r="K23" s="319">
        <v>7</v>
      </c>
      <c r="L23" s="319">
        <v>8</v>
      </c>
      <c r="M23" s="319">
        <v>9</v>
      </c>
      <c r="N23" s="319">
        <v>10</v>
      </c>
      <c r="O23" s="319">
        <v>11</v>
      </c>
      <c r="P23" s="319">
        <v>12</v>
      </c>
      <c r="Q23" s="319">
        <v>13</v>
      </c>
      <c r="R23" s="319">
        <v>14</v>
      </c>
      <c r="S23" s="319">
        <v>15</v>
      </c>
      <c r="T23" s="319">
        <v>16</v>
      </c>
      <c r="U23" s="319">
        <v>17</v>
      </c>
      <c r="V23" s="319">
        <v>18</v>
      </c>
      <c r="W23" s="319">
        <v>19</v>
      </c>
      <c r="X23" s="319">
        <v>20</v>
      </c>
      <c r="Y23" s="319">
        <v>21</v>
      </c>
      <c r="Z23" s="319">
        <v>22</v>
      </c>
      <c r="AA23" s="319">
        <v>23</v>
      </c>
      <c r="AB23" s="319">
        <v>24</v>
      </c>
      <c r="AC23" s="319">
        <v>25</v>
      </c>
      <c r="AD23" s="319">
        <v>26</v>
      </c>
      <c r="AE23" s="319">
        <v>27</v>
      </c>
      <c r="AF23" s="319">
        <v>28</v>
      </c>
      <c r="AG23" s="319">
        <v>29</v>
      </c>
    </row>
    <row r="24" spans="1:36" ht="47.25" customHeight="1" x14ac:dyDescent="0.25">
      <c r="A24" s="320">
        <v>1</v>
      </c>
      <c r="B24" s="321" t="s">
        <v>181</v>
      </c>
      <c r="C24" s="322">
        <f>'6.2. Паспорт фин осв ввод факт'!C24</f>
        <v>100.808997446223</v>
      </c>
      <c r="D24" s="322">
        <f>C24</f>
        <v>100.808997446223</v>
      </c>
      <c r="E24" s="322">
        <f>D24-G24-H24-I24</f>
        <v>0</v>
      </c>
      <c r="F24" s="322">
        <f>E24</f>
        <v>0</v>
      </c>
      <c r="G24" s="322">
        <f>'6.2. Паспорт фин осв ввод факт'!G24</f>
        <v>0</v>
      </c>
      <c r="H24" s="322">
        <f>'6.2. Паспорт фин осв ввод факт'!J24</f>
        <v>24</v>
      </c>
      <c r="I24" s="322">
        <v>76.808997446223003</v>
      </c>
      <c r="J24" s="322">
        <f>'6.2. Паспорт фин осв ввод факт'!P24</f>
        <v>15.345576144976704</v>
      </c>
      <c r="K24" s="322">
        <v>0</v>
      </c>
      <c r="L24" s="322">
        <f>'6.2. Паспорт фин осв ввод факт'!T24</f>
        <v>0</v>
      </c>
      <c r="M24" s="322">
        <f t="shared" ref="M24:AC24" si="0">SUM(M25:M29)</f>
        <v>0</v>
      </c>
      <c r="N24" s="322">
        <f t="shared" si="0"/>
        <v>0</v>
      </c>
      <c r="O24" s="322">
        <f t="shared" si="0"/>
        <v>0</v>
      </c>
      <c r="P24" s="322">
        <f>'6.2. Паспорт фин осв ввод факт'!X24</f>
        <v>0</v>
      </c>
      <c r="Q24" s="322">
        <f t="shared" si="0"/>
        <v>0</v>
      </c>
      <c r="R24" s="322">
        <f t="shared" si="0"/>
        <v>0</v>
      </c>
      <c r="S24" s="322">
        <f t="shared" si="0"/>
        <v>0</v>
      </c>
      <c r="T24" s="322">
        <f t="shared" si="0"/>
        <v>0</v>
      </c>
      <c r="U24" s="322">
        <f t="shared" si="0"/>
        <v>0</v>
      </c>
      <c r="V24" s="322" t="s">
        <v>596</v>
      </c>
      <c r="W24" s="322" t="s">
        <v>596</v>
      </c>
      <c r="X24" s="322">
        <f t="shared" si="0"/>
        <v>0</v>
      </c>
      <c r="Y24" s="322">
        <f t="shared" si="0"/>
        <v>0</v>
      </c>
      <c r="Z24" s="322" t="s">
        <v>596</v>
      </c>
      <c r="AA24" s="322" t="s">
        <v>596</v>
      </c>
      <c r="AB24" s="322">
        <f t="shared" si="0"/>
        <v>0</v>
      </c>
      <c r="AC24" s="322">
        <f t="shared" si="0"/>
        <v>0</v>
      </c>
      <c r="AD24" s="322" t="s">
        <v>596</v>
      </c>
      <c r="AE24" s="322" t="s">
        <v>596</v>
      </c>
      <c r="AF24" s="322">
        <f t="shared" ref="AF24:AF64" si="1">J24+L24+P24</f>
        <v>15.345576144976704</v>
      </c>
      <c r="AG24" s="333">
        <f>N24+R24+T24+X24+AB24</f>
        <v>0</v>
      </c>
    </row>
    <row r="25" spans="1:36" ht="24" customHeight="1" x14ac:dyDescent="0.25">
      <c r="A25" s="323" t="s">
        <v>180</v>
      </c>
      <c r="B25" s="324" t="s">
        <v>179</v>
      </c>
      <c r="C25" s="322">
        <f>'6.2. Паспорт фин осв ввод факт'!C25</f>
        <v>0</v>
      </c>
      <c r="D25" s="322">
        <f t="shared" ref="D25:D64" si="2">C25</f>
        <v>0</v>
      </c>
      <c r="E25" s="322">
        <f t="shared" ref="E25:E64" si="3">D25-G25-H25-I25</f>
        <v>0</v>
      </c>
      <c r="F25" s="322">
        <f t="shared" ref="F25:F64" si="4">E25</f>
        <v>0</v>
      </c>
      <c r="G25" s="325">
        <f>'6.2. Паспорт фин осв ввод факт'!G25</f>
        <v>0</v>
      </c>
      <c r="H25" s="325">
        <f>'6.2. Паспорт фин осв ввод факт'!J25</f>
        <v>0</v>
      </c>
      <c r="I25" s="325">
        <v>0</v>
      </c>
      <c r="J25" s="325">
        <f>'6.2. Паспорт фин осв ввод факт'!P25</f>
        <v>0</v>
      </c>
      <c r="K25" s="325">
        <v>0</v>
      </c>
      <c r="L25" s="325">
        <f>'6.2. Паспорт фин осв ввод факт'!T25</f>
        <v>0</v>
      </c>
      <c r="M25" s="325">
        <v>0</v>
      </c>
      <c r="N25" s="325">
        <v>0</v>
      </c>
      <c r="O25" s="325">
        <v>0</v>
      </c>
      <c r="P25" s="325">
        <f>'6.2. Паспорт фин осв ввод факт'!X25</f>
        <v>0</v>
      </c>
      <c r="Q25" s="325">
        <v>0</v>
      </c>
      <c r="R25" s="325">
        <v>0</v>
      </c>
      <c r="S25" s="325">
        <v>0</v>
      </c>
      <c r="T25" s="325">
        <v>0</v>
      </c>
      <c r="U25" s="325">
        <v>0</v>
      </c>
      <c r="V25" s="322" t="s">
        <v>596</v>
      </c>
      <c r="W25" s="322" t="s">
        <v>596</v>
      </c>
      <c r="X25" s="325">
        <v>0</v>
      </c>
      <c r="Y25" s="325">
        <v>0</v>
      </c>
      <c r="Z25" s="322" t="s">
        <v>596</v>
      </c>
      <c r="AA25" s="322" t="s">
        <v>596</v>
      </c>
      <c r="AB25" s="325">
        <v>0</v>
      </c>
      <c r="AC25" s="325">
        <v>0</v>
      </c>
      <c r="AD25" s="322" t="s">
        <v>596</v>
      </c>
      <c r="AE25" s="322" t="s">
        <v>596</v>
      </c>
      <c r="AF25" s="322">
        <f t="shared" si="1"/>
        <v>0</v>
      </c>
      <c r="AG25" s="333">
        <f t="shared" ref="AG25:AG64" si="5">N25+R25+T25+X25+AB25</f>
        <v>0</v>
      </c>
    </row>
    <row r="26" spans="1:36" x14ac:dyDescent="0.25">
      <c r="A26" s="323" t="s">
        <v>178</v>
      </c>
      <c r="B26" s="324" t="s">
        <v>177</v>
      </c>
      <c r="C26" s="322">
        <f>'6.2. Паспорт фин осв ввод факт'!C26</f>
        <v>0</v>
      </c>
      <c r="D26" s="322">
        <f t="shared" si="2"/>
        <v>0</v>
      </c>
      <c r="E26" s="322">
        <f t="shared" si="3"/>
        <v>0</v>
      </c>
      <c r="F26" s="322">
        <f t="shared" si="4"/>
        <v>0</v>
      </c>
      <c r="G26" s="325">
        <f>'6.2. Паспорт фин осв ввод факт'!G26</f>
        <v>0</v>
      </c>
      <c r="H26" s="325">
        <f>'6.2. Паспорт фин осв ввод факт'!J26</f>
        <v>0</v>
      </c>
      <c r="I26" s="325">
        <v>0</v>
      </c>
      <c r="J26" s="325">
        <f>'6.2. Паспорт фин осв ввод факт'!P26</f>
        <v>0</v>
      </c>
      <c r="K26" s="325">
        <v>0</v>
      </c>
      <c r="L26" s="325">
        <f>'6.2. Паспорт фин осв ввод факт'!T26</f>
        <v>0</v>
      </c>
      <c r="M26" s="325">
        <v>0</v>
      </c>
      <c r="N26" s="325">
        <v>0</v>
      </c>
      <c r="O26" s="325">
        <v>0</v>
      </c>
      <c r="P26" s="325">
        <f>'6.2. Паспорт фин осв ввод факт'!X26</f>
        <v>0</v>
      </c>
      <c r="Q26" s="325">
        <v>0</v>
      </c>
      <c r="R26" s="325">
        <v>0</v>
      </c>
      <c r="S26" s="325">
        <v>0</v>
      </c>
      <c r="T26" s="325">
        <v>0</v>
      </c>
      <c r="U26" s="325">
        <v>0</v>
      </c>
      <c r="V26" s="322" t="s">
        <v>596</v>
      </c>
      <c r="W26" s="322" t="s">
        <v>596</v>
      </c>
      <c r="X26" s="325">
        <v>0</v>
      </c>
      <c r="Y26" s="325">
        <v>0</v>
      </c>
      <c r="Z26" s="322" t="s">
        <v>596</v>
      </c>
      <c r="AA26" s="322" t="s">
        <v>596</v>
      </c>
      <c r="AB26" s="325">
        <v>0</v>
      </c>
      <c r="AC26" s="325">
        <v>0</v>
      </c>
      <c r="AD26" s="322" t="s">
        <v>596</v>
      </c>
      <c r="AE26" s="322" t="s">
        <v>596</v>
      </c>
      <c r="AF26" s="322">
        <f t="shared" si="1"/>
        <v>0</v>
      </c>
      <c r="AG26" s="333">
        <f t="shared" si="5"/>
        <v>0</v>
      </c>
    </row>
    <row r="27" spans="1:36" ht="31.5" x14ac:dyDescent="0.25">
      <c r="A27" s="323" t="s">
        <v>176</v>
      </c>
      <c r="B27" s="324" t="s">
        <v>330</v>
      </c>
      <c r="C27" s="322">
        <f>'6.2. Паспорт фин осв ввод факт'!C27</f>
        <v>0</v>
      </c>
      <c r="D27" s="322">
        <f t="shared" si="2"/>
        <v>0</v>
      </c>
      <c r="E27" s="322">
        <f t="shared" si="3"/>
        <v>0</v>
      </c>
      <c r="F27" s="322">
        <f t="shared" si="4"/>
        <v>0</v>
      </c>
      <c r="G27" s="325">
        <f>'6.2. Паспорт фин осв ввод факт'!G27</f>
        <v>0</v>
      </c>
      <c r="H27" s="325">
        <f>'6.2. Паспорт фин осв ввод факт'!J27</f>
        <v>0</v>
      </c>
      <c r="I27" s="325">
        <v>0</v>
      </c>
      <c r="J27" s="325">
        <f>'6.2. Паспорт фин осв ввод факт'!P27</f>
        <v>0</v>
      </c>
      <c r="K27" s="325">
        <v>0</v>
      </c>
      <c r="L27" s="325">
        <f>'6.2. Паспорт фин осв ввод факт'!T27</f>
        <v>0</v>
      </c>
      <c r="M27" s="325">
        <v>0</v>
      </c>
      <c r="N27" s="325">
        <v>0</v>
      </c>
      <c r="O27" s="325">
        <v>0</v>
      </c>
      <c r="P27" s="325">
        <f>'6.2. Паспорт фин осв ввод факт'!X27</f>
        <v>0</v>
      </c>
      <c r="Q27" s="325">
        <v>0</v>
      </c>
      <c r="R27" s="325">
        <v>0</v>
      </c>
      <c r="S27" s="325">
        <v>0</v>
      </c>
      <c r="T27" s="325">
        <v>0</v>
      </c>
      <c r="U27" s="325">
        <v>0</v>
      </c>
      <c r="V27" s="322" t="s">
        <v>596</v>
      </c>
      <c r="W27" s="322" t="s">
        <v>596</v>
      </c>
      <c r="X27" s="325">
        <v>0</v>
      </c>
      <c r="Y27" s="325">
        <v>0</v>
      </c>
      <c r="Z27" s="322" t="s">
        <v>596</v>
      </c>
      <c r="AA27" s="322" t="s">
        <v>596</v>
      </c>
      <c r="AB27" s="325">
        <v>0</v>
      </c>
      <c r="AC27" s="325">
        <v>0</v>
      </c>
      <c r="AD27" s="322" t="s">
        <v>596</v>
      </c>
      <c r="AE27" s="322" t="s">
        <v>596</v>
      </c>
      <c r="AF27" s="322">
        <f t="shared" si="1"/>
        <v>0</v>
      </c>
      <c r="AG27" s="333">
        <f t="shared" si="5"/>
        <v>0</v>
      </c>
    </row>
    <row r="28" spans="1:36" x14ac:dyDescent="0.25">
      <c r="A28" s="323" t="s">
        <v>175</v>
      </c>
      <c r="B28" s="324" t="s">
        <v>597</v>
      </c>
      <c r="C28" s="322">
        <f>'6.2. Паспорт фин осв ввод факт'!C28</f>
        <v>0</v>
      </c>
      <c r="D28" s="322">
        <f t="shared" si="2"/>
        <v>0</v>
      </c>
      <c r="E28" s="322">
        <f t="shared" si="3"/>
        <v>0</v>
      </c>
      <c r="F28" s="322">
        <f t="shared" si="4"/>
        <v>0</v>
      </c>
      <c r="G28" s="325">
        <f>'6.2. Паспорт фин осв ввод факт'!G28</f>
        <v>0</v>
      </c>
      <c r="H28" s="325">
        <f>'6.2. Паспорт фин осв ввод факт'!J28</f>
        <v>0</v>
      </c>
      <c r="I28" s="325">
        <v>0</v>
      </c>
      <c r="J28" s="325">
        <f>'6.2. Паспорт фин осв ввод факт'!P28</f>
        <v>0</v>
      </c>
      <c r="K28" s="325">
        <v>0</v>
      </c>
      <c r="L28" s="325">
        <f>'6.2. Паспорт фин осв ввод факт'!T28</f>
        <v>0</v>
      </c>
      <c r="M28" s="325">
        <v>0</v>
      </c>
      <c r="N28" s="325">
        <v>0</v>
      </c>
      <c r="O28" s="325">
        <v>0</v>
      </c>
      <c r="P28" s="325">
        <f>'6.2. Паспорт фин осв ввод факт'!X28</f>
        <v>0</v>
      </c>
      <c r="Q28" s="325">
        <v>0</v>
      </c>
      <c r="R28" s="325">
        <v>0</v>
      </c>
      <c r="S28" s="325">
        <v>0</v>
      </c>
      <c r="T28" s="325">
        <v>0</v>
      </c>
      <c r="U28" s="325">
        <v>0</v>
      </c>
      <c r="V28" s="322" t="s">
        <v>596</v>
      </c>
      <c r="W28" s="322" t="s">
        <v>596</v>
      </c>
      <c r="X28" s="325">
        <v>0</v>
      </c>
      <c r="Y28" s="325">
        <v>0</v>
      </c>
      <c r="Z28" s="322" t="s">
        <v>596</v>
      </c>
      <c r="AA28" s="322" t="s">
        <v>596</v>
      </c>
      <c r="AB28" s="325">
        <v>0</v>
      </c>
      <c r="AC28" s="325">
        <v>0</v>
      </c>
      <c r="AD28" s="322" t="s">
        <v>596</v>
      </c>
      <c r="AE28" s="322" t="s">
        <v>596</v>
      </c>
      <c r="AF28" s="322">
        <f t="shared" si="1"/>
        <v>0</v>
      </c>
      <c r="AG28" s="333">
        <f t="shared" si="5"/>
        <v>0</v>
      </c>
    </row>
    <row r="29" spans="1:36" x14ac:dyDescent="0.25">
      <c r="A29" s="323" t="s">
        <v>173</v>
      </c>
      <c r="B29" s="36" t="s">
        <v>172</v>
      </c>
      <c r="C29" s="322">
        <f>'6.2. Паспорт фин осв ввод факт'!C29</f>
        <v>100.808997446223</v>
      </c>
      <c r="D29" s="322">
        <f t="shared" si="2"/>
        <v>100.808997446223</v>
      </c>
      <c r="E29" s="322">
        <f t="shared" si="3"/>
        <v>0</v>
      </c>
      <c r="F29" s="322">
        <f t="shared" si="4"/>
        <v>0</v>
      </c>
      <c r="G29" s="325">
        <f>'6.2. Паспорт фин осв ввод факт'!G29</f>
        <v>0</v>
      </c>
      <c r="H29" s="325">
        <f>'6.2. Паспорт фин осв ввод факт'!J29</f>
        <v>24</v>
      </c>
      <c r="I29" s="325">
        <v>76.808997446223003</v>
      </c>
      <c r="J29" s="325">
        <f>'6.2. Паспорт фин осв ввод факт'!P29</f>
        <v>15.345576144976704</v>
      </c>
      <c r="K29" s="325">
        <v>0</v>
      </c>
      <c r="L29" s="325">
        <f>'6.2. Паспорт фин осв ввод факт'!T29</f>
        <v>0</v>
      </c>
      <c r="M29" s="325">
        <v>0</v>
      </c>
      <c r="N29" s="326">
        <v>0</v>
      </c>
      <c r="O29" s="325">
        <v>0</v>
      </c>
      <c r="P29" s="325">
        <f>'6.2. Паспорт фин осв ввод факт'!X29</f>
        <v>0</v>
      </c>
      <c r="Q29" s="325">
        <v>0</v>
      </c>
      <c r="R29" s="325">
        <v>0</v>
      </c>
      <c r="S29" s="325">
        <v>0</v>
      </c>
      <c r="T29" s="325">
        <v>0</v>
      </c>
      <c r="U29" s="325">
        <v>0</v>
      </c>
      <c r="V29" s="322" t="s">
        <v>596</v>
      </c>
      <c r="W29" s="322" t="s">
        <v>596</v>
      </c>
      <c r="X29" s="325">
        <v>0</v>
      </c>
      <c r="Y29" s="325">
        <v>0</v>
      </c>
      <c r="Z29" s="322" t="s">
        <v>596</v>
      </c>
      <c r="AA29" s="322" t="s">
        <v>596</v>
      </c>
      <c r="AB29" s="325">
        <v>0</v>
      </c>
      <c r="AC29" s="325">
        <v>0</v>
      </c>
      <c r="AD29" s="322" t="s">
        <v>596</v>
      </c>
      <c r="AE29" s="322" t="s">
        <v>596</v>
      </c>
      <c r="AF29" s="322">
        <f t="shared" si="1"/>
        <v>15.345576144976704</v>
      </c>
      <c r="AG29" s="333">
        <f t="shared" si="5"/>
        <v>0</v>
      </c>
    </row>
    <row r="30" spans="1:36" s="84" customFormat="1" ht="47.25" x14ac:dyDescent="0.25">
      <c r="A30" s="320" t="s">
        <v>63</v>
      </c>
      <c r="B30" s="321" t="s">
        <v>171</v>
      </c>
      <c r="C30" s="322">
        <f>'6.2. Паспорт фин осв ввод факт'!C30</f>
        <v>85.477015942985858</v>
      </c>
      <c r="D30" s="322">
        <f t="shared" si="2"/>
        <v>85.477015942985858</v>
      </c>
      <c r="E30" s="322">
        <f t="shared" si="3"/>
        <v>0</v>
      </c>
      <c r="F30" s="322">
        <f t="shared" si="4"/>
        <v>0</v>
      </c>
      <c r="G30" s="322">
        <f>'6.2. Паспорт фин осв ввод факт'!G30</f>
        <v>0</v>
      </c>
      <c r="H30" s="322">
        <f>'6.2. Паспорт фин осв ввод факт'!J30</f>
        <v>0</v>
      </c>
      <c r="I30" s="322">
        <v>85.477015942985858</v>
      </c>
      <c r="J30" s="322">
        <f>'6.2. Паспорт фин осв ввод факт'!P30</f>
        <v>0</v>
      </c>
      <c r="K30" s="322">
        <f t="shared" ref="K30:K64" si="6">J30</f>
        <v>0</v>
      </c>
      <c r="L30" s="322">
        <f>'6.2. Паспорт фин осв ввод факт'!T30</f>
        <v>0</v>
      </c>
      <c r="M30" s="322">
        <v>0</v>
      </c>
      <c r="N30" s="322">
        <v>0</v>
      </c>
      <c r="O30" s="322">
        <v>0</v>
      </c>
      <c r="P30" s="322">
        <f>'6.2. Паспорт фин осв ввод факт'!X30</f>
        <v>0</v>
      </c>
      <c r="Q30" s="322">
        <v>0</v>
      </c>
      <c r="R30" s="322">
        <v>0</v>
      </c>
      <c r="S30" s="322">
        <v>0</v>
      </c>
      <c r="T30" s="322">
        <v>0</v>
      </c>
      <c r="U30" s="322">
        <v>0</v>
      </c>
      <c r="V30" s="322" t="s">
        <v>596</v>
      </c>
      <c r="W30" s="322" t="s">
        <v>596</v>
      </c>
      <c r="X30" s="322">
        <v>0</v>
      </c>
      <c r="Y30" s="322">
        <v>0</v>
      </c>
      <c r="Z30" s="322" t="s">
        <v>596</v>
      </c>
      <c r="AA30" s="322" t="s">
        <v>596</v>
      </c>
      <c r="AB30" s="322">
        <v>0</v>
      </c>
      <c r="AC30" s="322">
        <v>0</v>
      </c>
      <c r="AD30" s="322" t="s">
        <v>596</v>
      </c>
      <c r="AE30" s="322" t="s">
        <v>596</v>
      </c>
      <c r="AF30" s="322">
        <f t="shared" si="1"/>
        <v>0</v>
      </c>
      <c r="AG30" s="333">
        <f t="shared" si="5"/>
        <v>0</v>
      </c>
    </row>
    <row r="31" spans="1:36" x14ac:dyDescent="0.25">
      <c r="A31" s="320" t="s">
        <v>170</v>
      </c>
      <c r="B31" s="324" t="s">
        <v>169</v>
      </c>
      <c r="C31" s="322">
        <f>'6.2. Паспорт фин осв ввод факт'!C31</f>
        <v>0</v>
      </c>
      <c r="D31" s="322">
        <f t="shared" si="2"/>
        <v>0</v>
      </c>
      <c r="E31" s="322">
        <f t="shared" si="3"/>
        <v>0</v>
      </c>
      <c r="F31" s="322">
        <f t="shared" si="4"/>
        <v>0</v>
      </c>
      <c r="G31" s="325">
        <f>'6.2. Паспорт фин осв ввод факт'!G31</f>
        <v>0</v>
      </c>
      <c r="H31" s="325">
        <f>'6.2. Паспорт фин осв ввод факт'!J31</f>
        <v>0</v>
      </c>
      <c r="I31" s="325">
        <v>0</v>
      </c>
      <c r="J31" s="325">
        <f>'6.2. Паспорт фин осв ввод факт'!P31</f>
        <v>0</v>
      </c>
      <c r="K31" s="325">
        <f t="shared" si="6"/>
        <v>0</v>
      </c>
      <c r="L31" s="325">
        <f>'6.2. Паспорт фин осв ввод факт'!T31</f>
        <v>0</v>
      </c>
      <c r="M31" s="325">
        <v>0</v>
      </c>
      <c r="N31" s="325">
        <v>0</v>
      </c>
      <c r="O31" s="325">
        <v>0</v>
      </c>
      <c r="P31" s="325">
        <f>'6.2. Паспорт фин осв ввод факт'!X31</f>
        <v>0</v>
      </c>
      <c r="Q31" s="325">
        <v>0</v>
      </c>
      <c r="R31" s="325">
        <v>0</v>
      </c>
      <c r="S31" s="325">
        <v>0</v>
      </c>
      <c r="T31" s="325">
        <v>0</v>
      </c>
      <c r="U31" s="325">
        <v>0</v>
      </c>
      <c r="V31" s="322" t="s">
        <v>596</v>
      </c>
      <c r="W31" s="322" t="s">
        <v>596</v>
      </c>
      <c r="X31" s="325">
        <v>0</v>
      </c>
      <c r="Y31" s="325">
        <v>0</v>
      </c>
      <c r="Z31" s="322" t="s">
        <v>596</v>
      </c>
      <c r="AA31" s="322" t="s">
        <v>596</v>
      </c>
      <c r="AB31" s="325">
        <v>0</v>
      </c>
      <c r="AC31" s="325">
        <v>0</v>
      </c>
      <c r="AD31" s="322" t="s">
        <v>596</v>
      </c>
      <c r="AE31" s="322" t="s">
        <v>596</v>
      </c>
      <c r="AF31" s="322">
        <f t="shared" si="1"/>
        <v>0</v>
      </c>
      <c r="AG31" s="333">
        <f t="shared" si="5"/>
        <v>0</v>
      </c>
    </row>
    <row r="32" spans="1:36" ht="31.5" x14ac:dyDescent="0.25">
      <c r="A32" s="320" t="s">
        <v>168</v>
      </c>
      <c r="B32" s="324" t="s">
        <v>167</v>
      </c>
      <c r="C32" s="322">
        <f>'6.2. Паспорт фин осв ввод факт'!C32</f>
        <v>6.0285581415313798</v>
      </c>
      <c r="D32" s="322">
        <f t="shared" si="2"/>
        <v>6.0285581415313798</v>
      </c>
      <c r="E32" s="322">
        <f t="shared" si="3"/>
        <v>0</v>
      </c>
      <c r="F32" s="322">
        <f t="shared" si="4"/>
        <v>0</v>
      </c>
      <c r="G32" s="325">
        <f>'6.2. Паспорт фин осв ввод факт'!G32</f>
        <v>0</v>
      </c>
      <c r="H32" s="325">
        <f>'6.2. Паспорт фин осв ввод факт'!J32</f>
        <v>0</v>
      </c>
      <c r="I32" s="325">
        <v>6.0285581415313798</v>
      </c>
      <c r="J32" s="325">
        <f>'6.2. Паспорт фин осв ввод факт'!P32</f>
        <v>0</v>
      </c>
      <c r="K32" s="325">
        <f t="shared" si="6"/>
        <v>0</v>
      </c>
      <c r="L32" s="325">
        <f>'6.2. Паспорт фин осв ввод факт'!T32</f>
        <v>0</v>
      </c>
      <c r="M32" s="325">
        <v>0</v>
      </c>
      <c r="N32" s="325">
        <v>0</v>
      </c>
      <c r="O32" s="325">
        <v>0</v>
      </c>
      <c r="P32" s="325">
        <f>'6.2. Паспорт фин осв ввод факт'!X32</f>
        <v>0</v>
      </c>
      <c r="Q32" s="325">
        <v>0</v>
      </c>
      <c r="R32" s="325">
        <v>0</v>
      </c>
      <c r="S32" s="325">
        <v>0</v>
      </c>
      <c r="T32" s="325">
        <v>0</v>
      </c>
      <c r="U32" s="325">
        <v>0</v>
      </c>
      <c r="V32" s="322" t="s">
        <v>596</v>
      </c>
      <c r="W32" s="322" t="s">
        <v>596</v>
      </c>
      <c r="X32" s="325">
        <v>0</v>
      </c>
      <c r="Y32" s="325">
        <v>0</v>
      </c>
      <c r="Z32" s="322" t="s">
        <v>596</v>
      </c>
      <c r="AA32" s="322" t="s">
        <v>596</v>
      </c>
      <c r="AB32" s="325">
        <v>0</v>
      </c>
      <c r="AC32" s="325">
        <v>0</v>
      </c>
      <c r="AD32" s="322" t="s">
        <v>596</v>
      </c>
      <c r="AE32" s="322" t="s">
        <v>596</v>
      </c>
      <c r="AF32" s="322">
        <f t="shared" si="1"/>
        <v>0</v>
      </c>
      <c r="AG32" s="333">
        <f t="shared" si="5"/>
        <v>0</v>
      </c>
    </row>
    <row r="33" spans="1:33" x14ac:dyDescent="0.25">
      <c r="A33" s="320" t="s">
        <v>166</v>
      </c>
      <c r="B33" s="324" t="s">
        <v>165</v>
      </c>
      <c r="C33" s="322">
        <f>'6.2. Паспорт фин осв ввод факт'!C33</f>
        <v>71.479253115013805</v>
      </c>
      <c r="D33" s="322">
        <f t="shared" si="2"/>
        <v>71.479253115013805</v>
      </c>
      <c r="E33" s="322">
        <f t="shared" si="3"/>
        <v>0</v>
      </c>
      <c r="F33" s="322">
        <f t="shared" si="4"/>
        <v>0</v>
      </c>
      <c r="G33" s="325">
        <f>'6.2. Паспорт фин осв ввод факт'!G33</f>
        <v>0</v>
      </c>
      <c r="H33" s="325">
        <f>'6.2. Паспорт фин осв ввод факт'!J33</f>
        <v>0</v>
      </c>
      <c r="I33" s="325">
        <v>71.479253115013805</v>
      </c>
      <c r="J33" s="325">
        <f>'6.2. Паспорт фин осв ввод факт'!P33</f>
        <v>0</v>
      </c>
      <c r="K33" s="325">
        <f t="shared" si="6"/>
        <v>0</v>
      </c>
      <c r="L33" s="325">
        <f>'6.2. Паспорт фин осв ввод факт'!T33</f>
        <v>0</v>
      </c>
      <c r="M33" s="325">
        <v>0</v>
      </c>
      <c r="N33" s="325">
        <v>0</v>
      </c>
      <c r="O33" s="325">
        <v>0</v>
      </c>
      <c r="P33" s="325">
        <f>'6.2. Паспорт фин осв ввод факт'!X33</f>
        <v>0</v>
      </c>
      <c r="Q33" s="325">
        <v>0</v>
      </c>
      <c r="R33" s="325">
        <v>0</v>
      </c>
      <c r="S33" s="325">
        <v>0</v>
      </c>
      <c r="T33" s="325">
        <v>0</v>
      </c>
      <c r="U33" s="325">
        <v>0</v>
      </c>
      <c r="V33" s="322" t="s">
        <v>596</v>
      </c>
      <c r="W33" s="322" t="s">
        <v>596</v>
      </c>
      <c r="X33" s="325">
        <v>0</v>
      </c>
      <c r="Y33" s="325">
        <v>0</v>
      </c>
      <c r="Z33" s="322" t="s">
        <v>596</v>
      </c>
      <c r="AA33" s="322" t="s">
        <v>596</v>
      </c>
      <c r="AB33" s="325">
        <v>0</v>
      </c>
      <c r="AC33" s="325">
        <v>0</v>
      </c>
      <c r="AD33" s="322" t="s">
        <v>596</v>
      </c>
      <c r="AE33" s="322" t="s">
        <v>596</v>
      </c>
      <c r="AF33" s="322">
        <f t="shared" si="1"/>
        <v>0</v>
      </c>
      <c r="AG33" s="333">
        <f t="shared" si="5"/>
        <v>0</v>
      </c>
    </row>
    <row r="34" spans="1:33" x14ac:dyDescent="0.25">
      <c r="A34" s="320" t="s">
        <v>164</v>
      </c>
      <c r="B34" s="324" t="s">
        <v>163</v>
      </c>
      <c r="C34" s="322">
        <f>'6.2. Паспорт фин осв ввод факт'!C34</f>
        <v>7.9692046864406798</v>
      </c>
      <c r="D34" s="322">
        <f t="shared" si="2"/>
        <v>7.9692046864406798</v>
      </c>
      <c r="E34" s="322">
        <f t="shared" si="3"/>
        <v>0</v>
      </c>
      <c r="F34" s="322">
        <f t="shared" si="4"/>
        <v>0</v>
      </c>
      <c r="G34" s="325">
        <f>'6.2. Паспорт фин осв ввод факт'!G34</f>
        <v>0</v>
      </c>
      <c r="H34" s="325">
        <f>'6.2. Паспорт фин осв ввод факт'!J34</f>
        <v>0</v>
      </c>
      <c r="I34" s="325">
        <v>7.9692046864406798</v>
      </c>
      <c r="J34" s="325">
        <f>'6.2. Паспорт фин осв ввод факт'!P34</f>
        <v>0</v>
      </c>
      <c r="K34" s="325">
        <f t="shared" si="6"/>
        <v>0</v>
      </c>
      <c r="L34" s="325">
        <f>'6.2. Паспорт фин осв ввод факт'!T34</f>
        <v>0</v>
      </c>
      <c r="M34" s="325">
        <v>0</v>
      </c>
      <c r="N34" s="325">
        <v>0</v>
      </c>
      <c r="O34" s="325">
        <v>0</v>
      </c>
      <c r="P34" s="325">
        <f>'6.2. Паспорт фин осв ввод факт'!X34</f>
        <v>0</v>
      </c>
      <c r="Q34" s="325">
        <v>0</v>
      </c>
      <c r="R34" s="325">
        <v>0</v>
      </c>
      <c r="S34" s="325">
        <v>0</v>
      </c>
      <c r="T34" s="325">
        <v>0</v>
      </c>
      <c r="U34" s="325">
        <v>0</v>
      </c>
      <c r="V34" s="322" t="s">
        <v>596</v>
      </c>
      <c r="W34" s="322" t="s">
        <v>596</v>
      </c>
      <c r="X34" s="325">
        <v>0</v>
      </c>
      <c r="Y34" s="325">
        <v>0</v>
      </c>
      <c r="Z34" s="322" t="s">
        <v>596</v>
      </c>
      <c r="AA34" s="322" t="s">
        <v>596</v>
      </c>
      <c r="AB34" s="325">
        <v>0</v>
      </c>
      <c r="AC34" s="325">
        <v>0</v>
      </c>
      <c r="AD34" s="322" t="s">
        <v>596</v>
      </c>
      <c r="AE34" s="322" t="s">
        <v>596</v>
      </c>
      <c r="AF34" s="322">
        <f t="shared" si="1"/>
        <v>0</v>
      </c>
      <c r="AG34" s="333">
        <f t="shared" si="5"/>
        <v>0</v>
      </c>
    </row>
    <row r="35" spans="1:33" s="84" customFormat="1" ht="31.5" x14ac:dyDescent="0.25">
      <c r="A35" s="320" t="s">
        <v>62</v>
      </c>
      <c r="B35" s="321" t="s">
        <v>162</v>
      </c>
      <c r="C35" s="322">
        <f>'6.2. Паспорт фин осв ввод факт'!C35</f>
        <v>0</v>
      </c>
      <c r="D35" s="322">
        <f t="shared" si="2"/>
        <v>0</v>
      </c>
      <c r="E35" s="322">
        <f t="shared" si="3"/>
        <v>0</v>
      </c>
      <c r="F35" s="322">
        <f t="shared" si="4"/>
        <v>0</v>
      </c>
      <c r="G35" s="322">
        <f>'6.2. Паспорт фин осв ввод факт'!G35</f>
        <v>0</v>
      </c>
      <c r="H35" s="322">
        <f>'6.2. Паспорт фин осв ввод факт'!J35</f>
        <v>0</v>
      </c>
      <c r="I35" s="322">
        <v>0</v>
      </c>
      <c r="J35" s="322">
        <f>'6.2. Паспорт фин осв ввод факт'!P35</f>
        <v>0</v>
      </c>
      <c r="K35" s="322">
        <f t="shared" si="6"/>
        <v>0</v>
      </c>
      <c r="L35" s="322">
        <f>'6.2. Паспорт фин осв ввод факт'!T35</f>
        <v>0</v>
      </c>
      <c r="M35" s="322">
        <v>0</v>
      </c>
      <c r="N35" s="322">
        <v>0</v>
      </c>
      <c r="O35" s="322">
        <v>0</v>
      </c>
      <c r="P35" s="322">
        <f>'6.2. Паспорт фин осв ввод факт'!X35</f>
        <v>0</v>
      </c>
      <c r="Q35" s="322">
        <v>0</v>
      </c>
      <c r="R35" s="322">
        <v>0</v>
      </c>
      <c r="S35" s="322">
        <v>0</v>
      </c>
      <c r="T35" s="322">
        <v>0</v>
      </c>
      <c r="U35" s="322">
        <v>0</v>
      </c>
      <c r="V35" s="322" t="s">
        <v>596</v>
      </c>
      <c r="W35" s="322" t="s">
        <v>596</v>
      </c>
      <c r="X35" s="322">
        <v>0</v>
      </c>
      <c r="Y35" s="322">
        <v>0</v>
      </c>
      <c r="Z35" s="322" t="s">
        <v>596</v>
      </c>
      <c r="AA35" s="322" t="s">
        <v>596</v>
      </c>
      <c r="AB35" s="322">
        <v>0</v>
      </c>
      <c r="AC35" s="322">
        <v>0</v>
      </c>
      <c r="AD35" s="322" t="s">
        <v>596</v>
      </c>
      <c r="AE35" s="322" t="s">
        <v>596</v>
      </c>
      <c r="AF35" s="322">
        <f t="shared" si="1"/>
        <v>0</v>
      </c>
      <c r="AG35" s="333">
        <f t="shared" si="5"/>
        <v>0</v>
      </c>
    </row>
    <row r="36" spans="1:33" ht="31.5" x14ac:dyDescent="0.25">
      <c r="A36" s="323" t="s">
        <v>161</v>
      </c>
      <c r="B36" s="327" t="s">
        <v>160</v>
      </c>
      <c r="C36" s="322">
        <f>'6.2. Паспорт фин осв ввод факт'!C36</f>
        <v>0</v>
      </c>
      <c r="D36" s="322">
        <f t="shared" si="2"/>
        <v>0</v>
      </c>
      <c r="E36" s="322">
        <f t="shared" si="3"/>
        <v>0</v>
      </c>
      <c r="F36" s="322">
        <f t="shared" si="4"/>
        <v>0</v>
      </c>
      <c r="G36" s="325">
        <f>'6.2. Паспорт фин осв ввод факт'!G36</f>
        <v>0</v>
      </c>
      <c r="H36" s="325">
        <f>'6.2. Паспорт фин осв ввод факт'!J36</f>
        <v>0</v>
      </c>
      <c r="I36" s="325">
        <v>0</v>
      </c>
      <c r="J36" s="325">
        <f>'6.2. Паспорт фин осв ввод факт'!P36</f>
        <v>0</v>
      </c>
      <c r="K36" s="325">
        <f t="shared" si="6"/>
        <v>0</v>
      </c>
      <c r="L36" s="325">
        <f>'6.2. Паспорт фин осв ввод факт'!T36</f>
        <v>0</v>
      </c>
      <c r="M36" s="325">
        <v>0</v>
      </c>
      <c r="N36" s="328">
        <f>L36</f>
        <v>0</v>
      </c>
      <c r="O36" s="325">
        <v>0</v>
      </c>
      <c r="P36" s="325">
        <f>'6.2. Паспорт фин осв ввод факт'!X36</f>
        <v>0</v>
      </c>
      <c r="Q36" s="325">
        <v>0</v>
      </c>
      <c r="R36" s="325">
        <v>0</v>
      </c>
      <c r="S36" s="325">
        <v>0</v>
      </c>
      <c r="T36" s="325">
        <v>0</v>
      </c>
      <c r="U36" s="325">
        <v>0</v>
      </c>
      <c r="V36" s="322" t="s">
        <v>596</v>
      </c>
      <c r="W36" s="322" t="s">
        <v>596</v>
      </c>
      <c r="X36" s="325">
        <v>0</v>
      </c>
      <c r="Y36" s="325">
        <v>0</v>
      </c>
      <c r="Z36" s="322" t="s">
        <v>596</v>
      </c>
      <c r="AA36" s="322" t="s">
        <v>596</v>
      </c>
      <c r="AB36" s="325">
        <v>0</v>
      </c>
      <c r="AC36" s="325">
        <v>0</v>
      </c>
      <c r="AD36" s="322" t="s">
        <v>596</v>
      </c>
      <c r="AE36" s="322" t="s">
        <v>596</v>
      </c>
      <c r="AF36" s="322">
        <f t="shared" si="1"/>
        <v>0</v>
      </c>
      <c r="AG36" s="333">
        <f t="shared" si="5"/>
        <v>0</v>
      </c>
    </row>
    <row r="37" spans="1:33" x14ac:dyDescent="0.25">
      <c r="A37" s="323" t="s">
        <v>159</v>
      </c>
      <c r="B37" s="327" t="s">
        <v>149</v>
      </c>
      <c r="C37" s="322">
        <f>'6.2. Паспорт фин осв ввод факт'!C37</f>
        <v>0</v>
      </c>
      <c r="D37" s="322">
        <f t="shared" si="2"/>
        <v>0</v>
      </c>
      <c r="E37" s="322">
        <f t="shared" si="3"/>
        <v>0</v>
      </c>
      <c r="F37" s="322">
        <f t="shared" si="4"/>
        <v>0</v>
      </c>
      <c r="G37" s="325">
        <f>'6.2. Паспорт фин осв ввод факт'!G37</f>
        <v>0</v>
      </c>
      <c r="H37" s="325">
        <f>'6.2. Паспорт фин осв ввод факт'!J37</f>
        <v>0</v>
      </c>
      <c r="I37" s="325">
        <v>0</v>
      </c>
      <c r="J37" s="325">
        <f>'6.2. Паспорт фин осв ввод факт'!P37</f>
        <v>0</v>
      </c>
      <c r="K37" s="325">
        <f t="shared" si="6"/>
        <v>0</v>
      </c>
      <c r="L37" s="325">
        <f>'6.2. Паспорт фин осв ввод факт'!T37</f>
        <v>0</v>
      </c>
      <c r="M37" s="325">
        <v>0</v>
      </c>
      <c r="N37" s="328">
        <f t="shared" ref="N37:N64" si="7">L37</f>
        <v>0</v>
      </c>
      <c r="O37" s="325">
        <v>0</v>
      </c>
      <c r="P37" s="325">
        <f>'6.2. Паспорт фин осв ввод факт'!X37</f>
        <v>0</v>
      </c>
      <c r="Q37" s="325">
        <v>0</v>
      </c>
      <c r="R37" s="325">
        <v>0</v>
      </c>
      <c r="S37" s="325">
        <v>0</v>
      </c>
      <c r="T37" s="325">
        <v>0</v>
      </c>
      <c r="U37" s="325">
        <v>0</v>
      </c>
      <c r="V37" s="322" t="s">
        <v>596</v>
      </c>
      <c r="W37" s="322" t="s">
        <v>596</v>
      </c>
      <c r="X37" s="325">
        <v>0</v>
      </c>
      <c r="Y37" s="325">
        <v>0</v>
      </c>
      <c r="Z37" s="322" t="s">
        <v>596</v>
      </c>
      <c r="AA37" s="322" t="s">
        <v>596</v>
      </c>
      <c r="AB37" s="325">
        <v>0</v>
      </c>
      <c r="AC37" s="325">
        <v>0</v>
      </c>
      <c r="AD37" s="322" t="s">
        <v>596</v>
      </c>
      <c r="AE37" s="322" t="s">
        <v>596</v>
      </c>
      <c r="AF37" s="322">
        <f t="shared" si="1"/>
        <v>0</v>
      </c>
      <c r="AG37" s="333">
        <f t="shared" si="5"/>
        <v>0</v>
      </c>
    </row>
    <row r="38" spans="1:33" x14ac:dyDescent="0.25">
      <c r="A38" s="323" t="s">
        <v>158</v>
      </c>
      <c r="B38" s="327" t="s">
        <v>147</v>
      </c>
      <c r="C38" s="322">
        <f>'6.2. Паспорт фин осв ввод факт'!C38</f>
        <v>0</v>
      </c>
      <c r="D38" s="322">
        <f t="shared" si="2"/>
        <v>0</v>
      </c>
      <c r="E38" s="322">
        <f t="shared" si="3"/>
        <v>0</v>
      </c>
      <c r="F38" s="322">
        <f t="shared" si="4"/>
        <v>0</v>
      </c>
      <c r="G38" s="325">
        <f>'6.2. Паспорт фин осв ввод факт'!G38</f>
        <v>0</v>
      </c>
      <c r="H38" s="325">
        <f>'6.2. Паспорт фин осв ввод факт'!J38</f>
        <v>0</v>
      </c>
      <c r="I38" s="325">
        <v>0</v>
      </c>
      <c r="J38" s="325">
        <f>'6.2. Паспорт фин осв ввод факт'!P38</f>
        <v>0</v>
      </c>
      <c r="K38" s="325">
        <f t="shared" si="6"/>
        <v>0</v>
      </c>
      <c r="L38" s="325">
        <f>'6.2. Паспорт фин осв ввод факт'!T38</f>
        <v>0</v>
      </c>
      <c r="M38" s="325">
        <v>0</v>
      </c>
      <c r="N38" s="328">
        <f t="shared" si="7"/>
        <v>0</v>
      </c>
      <c r="O38" s="325">
        <v>0</v>
      </c>
      <c r="P38" s="325">
        <f>'6.2. Паспорт фин осв ввод факт'!X38</f>
        <v>0</v>
      </c>
      <c r="Q38" s="325">
        <v>0</v>
      </c>
      <c r="R38" s="325">
        <v>0</v>
      </c>
      <c r="S38" s="325">
        <v>0</v>
      </c>
      <c r="T38" s="325">
        <v>0</v>
      </c>
      <c r="U38" s="325">
        <v>0</v>
      </c>
      <c r="V38" s="322" t="s">
        <v>596</v>
      </c>
      <c r="W38" s="322" t="s">
        <v>596</v>
      </c>
      <c r="X38" s="325">
        <v>0</v>
      </c>
      <c r="Y38" s="325">
        <v>0</v>
      </c>
      <c r="Z38" s="322" t="s">
        <v>596</v>
      </c>
      <c r="AA38" s="322" t="s">
        <v>596</v>
      </c>
      <c r="AB38" s="325">
        <v>0</v>
      </c>
      <c r="AC38" s="325">
        <v>0</v>
      </c>
      <c r="AD38" s="322" t="s">
        <v>596</v>
      </c>
      <c r="AE38" s="322" t="s">
        <v>596</v>
      </c>
      <c r="AF38" s="322">
        <f t="shared" si="1"/>
        <v>0</v>
      </c>
      <c r="AG38" s="333">
        <f t="shared" si="5"/>
        <v>0</v>
      </c>
    </row>
    <row r="39" spans="1:33" ht="31.5" x14ac:dyDescent="0.25">
      <c r="A39" s="323" t="s">
        <v>157</v>
      </c>
      <c r="B39" s="324" t="s">
        <v>145</v>
      </c>
      <c r="C39" s="322">
        <f>'6.2. Паспорт фин осв ввод факт'!C39</f>
        <v>0</v>
      </c>
      <c r="D39" s="322">
        <f t="shared" si="2"/>
        <v>0</v>
      </c>
      <c r="E39" s="322">
        <f t="shared" si="3"/>
        <v>0</v>
      </c>
      <c r="F39" s="322">
        <f t="shared" si="4"/>
        <v>0</v>
      </c>
      <c r="G39" s="325">
        <f>'6.2. Паспорт фин осв ввод факт'!G39</f>
        <v>0</v>
      </c>
      <c r="H39" s="325">
        <f>'6.2. Паспорт фин осв ввод факт'!J39</f>
        <v>0</v>
      </c>
      <c r="I39" s="325">
        <v>0</v>
      </c>
      <c r="J39" s="325">
        <f>'6.2. Паспорт фин осв ввод факт'!P39</f>
        <v>0</v>
      </c>
      <c r="K39" s="325">
        <f t="shared" si="6"/>
        <v>0</v>
      </c>
      <c r="L39" s="325">
        <f>'6.2. Паспорт фин осв ввод факт'!T39</f>
        <v>0</v>
      </c>
      <c r="M39" s="325">
        <v>0</v>
      </c>
      <c r="N39" s="325">
        <f t="shared" si="7"/>
        <v>0</v>
      </c>
      <c r="O39" s="325">
        <v>0</v>
      </c>
      <c r="P39" s="325">
        <f>'6.2. Паспорт фин осв ввод факт'!X39</f>
        <v>0</v>
      </c>
      <c r="Q39" s="325">
        <v>0</v>
      </c>
      <c r="R39" s="325">
        <v>0</v>
      </c>
      <c r="S39" s="325">
        <v>0</v>
      </c>
      <c r="T39" s="325">
        <v>0</v>
      </c>
      <c r="U39" s="325">
        <v>0</v>
      </c>
      <c r="V39" s="322" t="s">
        <v>596</v>
      </c>
      <c r="W39" s="322" t="s">
        <v>596</v>
      </c>
      <c r="X39" s="325">
        <v>0</v>
      </c>
      <c r="Y39" s="325">
        <v>0</v>
      </c>
      <c r="Z39" s="322" t="s">
        <v>596</v>
      </c>
      <c r="AA39" s="322" t="s">
        <v>596</v>
      </c>
      <c r="AB39" s="325">
        <v>0</v>
      </c>
      <c r="AC39" s="325">
        <v>0</v>
      </c>
      <c r="AD39" s="322" t="s">
        <v>596</v>
      </c>
      <c r="AE39" s="322" t="s">
        <v>596</v>
      </c>
      <c r="AF39" s="322">
        <f t="shared" si="1"/>
        <v>0</v>
      </c>
      <c r="AG39" s="333">
        <f t="shared" si="5"/>
        <v>0</v>
      </c>
    </row>
    <row r="40" spans="1:33" ht="31.5" x14ac:dyDescent="0.25">
      <c r="A40" s="323" t="s">
        <v>156</v>
      </c>
      <c r="B40" s="324" t="s">
        <v>143</v>
      </c>
      <c r="C40" s="322">
        <f>'6.2. Паспорт фин осв ввод факт'!C40</f>
        <v>0</v>
      </c>
      <c r="D40" s="322">
        <f t="shared" si="2"/>
        <v>0</v>
      </c>
      <c r="E40" s="322">
        <f t="shared" si="3"/>
        <v>0</v>
      </c>
      <c r="F40" s="322">
        <f t="shared" si="4"/>
        <v>0</v>
      </c>
      <c r="G40" s="325">
        <f>'6.2. Паспорт фин осв ввод факт'!G40</f>
        <v>0</v>
      </c>
      <c r="H40" s="325">
        <f>'6.2. Паспорт фин осв ввод факт'!J40</f>
        <v>0</v>
      </c>
      <c r="I40" s="325">
        <v>0</v>
      </c>
      <c r="J40" s="325">
        <f>'6.2. Паспорт фин осв ввод факт'!P40</f>
        <v>0</v>
      </c>
      <c r="K40" s="325">
        <f t="shared" si="6"/>
        <v>0</v>
      </c>
      <c r="L40" s="325">
        <f>'6.2. Паспорт фин осв ввод факт'!T40</f>
        <v>0</v>
      </c>
      <c r="M40" s="325">
        <v>0</v>
      </c>
      <c r="N40" s="325">
        <f t="shared" si="7"/>
        <v>0</v>
      </c>
      <c r="O40" s="325">
        <v>0</v>
      </c>
      <c r="P40" s="325">
        <f>'6.2. Паспорт фин осв ввод факт'!X40</f>
        <v>0</v>
      </c>
      <c r="Q40" s="325">
        <v>0</v>
      </c>
      <c r="R40" s="325">
        <v>0</v>
      </c>
      <c r="S40" s="325">
        <v>0</v>
      </c>
      <c r="T40" s="325">
        <v>0</v>
      </c>
      <c r="U40" s="325">
        <v>0</v>
      </c>
      <c r="V40" s="322" t="s">
        <v>596</v>
      </c>
      <c r="W40" s="322" t="s">
        <v>596</v>
      </c>
      <c r="X40" s="325">
        <v>0</v>
      </c>
      <c r="Y40" s="325">
        <v>0</v>
      </c>
      <c r="Z40" s="322" t="s">
        <v>596</v>
      </c>
      <c r="AA40" s="322" t="s">
        <v>596</v>
      </c>
      <c r="AB40" s="325">
        <v>0</v>
      </c>
      <c r="AC40" s="325">
        <v>0</v>
      </c>
      <c r="AD40" s="322" t="s">
        <v>596</v>
      </c>
      <c r="AE40" s="322" t="s">
        <v>596</v>
      </c>
      <c r="AF40" s="322">
        <f t="shared" si="1"/>
        <v>0</v>
      </c>
      <c r="AG40" s="333">
        <f t="shared" si="5"/>
        <v>0</v>
      </c>
    </row>
    <row r="41" spans="1:33" x14ac:dyDescent="0.25">
      <c r="A41" s="323" t="s">
        <v>155</v>
      </c>
      <c r="B41" s="324" t="s">
        <v>141</v>
      </c>
      <c r="C41" s="322">
        <f>'6.2. Паспорт фин осв ввод факт'!C41</f>
        <v>0</v>
      </c>
      <c r="D41" s="322">
        <f t="shared" si="2"/>
        <v>0</v>
      </c>
      <c r="E41" s="322">
        <f t="shared" si="3"/>
        <v>0</v>
      </c>
      <c r="F41" s="322">
        <f t="shared" si="4"/>
        <v>0</v>
      </c>
      <c r="G41" s="325">
        <f>'6.2. Паспорт фин осв ввод факт'!G41</f>
        <v>0</v>
      </c>
      <c r="H41" s="325">
        <f>'6.2. Паспорт фин осв ввод факт'!J41</f>
        <v>0</v>
      </c>
      <c r="I41" s="325">
        <v>0</v>
      </c>
      <c r="J41" s="325">
        <f>'6.2. Паспорт фин осв ввод факт'!P41</f>
        <v>0</v>
      </c>
      <c r="K41" s="325">
        <f t="shared" si="6"/>
        <v>0</v>
      </c>
      <c r="L41" s="325">
        <f>'6.2. Паспорт фин осв ввод факт'!T41</f>
        <v>0</v>
      </c>
      <c r="M41" s="325">
        <v>0</v>
      </c>
      <c r="N41" s="325">
        <f t="shared" si="7"/>
        <v>0</v>
      </c>
      <c r="O41" s="325">
        <v>0</v>
      </c>
      <c r="P41" s="325">
        <f>'6.2. Паспорт фин осв ввод факт'!X41</f>
        <v>0</v>
      </c>
      <c r="Q41" s="325">
        <v>0</v>
      </c>
      <c r="R41" s="325">
        <v>0</v>
      </c>
      <c r="S41" s="325">
        <v>0</v>
      </c>
      <c r="T41" s="325">
        <v>0</v>
      </c>
      <c r="U41" s="325">
        <v>0</v>
      </c>
      <c r="V41" s="322" t="s">
        <v>596</v>
      </c>
      <c r="W41" s="322" t="s">
        <v>596</v>
      </c>
      <c r="X41" s="325">
        <v>0</v>
      </c>
      <c r="Y41" s="325">
        <v>0</v>
      </c>
      <c r="Z41" s="322" t="s">
        <v>596</v>
      </c>
      <c r="AA41" s="322" t="s">
        <v>596</v>
      </c>
      <c r="AB41" s="325">
        <v>0</v>
      </c>
      <c r="AC41" s="325">
        <v>0</v>
      </c>
      <c r="AD41" s="322" t="s">
        <v>596</v>
      </c>
      <c r="AE41" s="322" t="s">
        <v>596</v>
      </c>
      <c r="AF41" s="322">
        <f t="shared" si="1"/>
        <v>0</v>
      </c>
      <c r="AG41" s="333">
        <f t="shared" si="5"/>
        <v>0</v>
      </c>
    </row>
    <row r="42" spans="1:33" ht="18.75" x14ac:dyDescent="0.25">
      <c r="A42" s="323" t="s">
        <v>154</v>
      </c>
      <c r="B42" s="327" t="s">
        <v>598</v>
      </c>
      <c r="C42" s="322">
        <f>'6.2. Паспорт фин осв ввод факт'!C42</f>
        <v>1</v>
      </c>
      <c r="D42" s="322">
        <f t="shared" si="2"/>
        <v>1</v>
      </c>
      <c r="E42" s="322">
        <f t="shared" si="3"/>
        <v>1</v>
      </c>
      <c r="F42" s="322">
        <f t="shared" si="4"/>
        <v>1</v>
      </c>
      <c r="G42" s="325">
        <f>'6.2. Паспорт фин осв ввод факт'!G42</f>
        <v>0</v>
      </c>
      <c r="H42" s="325">
        <f>'6.2. Паспорт фин осв ввод факт'!J42</f>
        <v>0</v>
      </c>
      <c r="I42" s="325">
        <v>0</v>
      </c>
      <c r="J42" s="325">
        <f>'6.2. Паспорт фин осв ввод факт'!P42</f>
        <v>0</v>
      </c>
      <c r="K42" s="325">
        <f t="shared" si="6"/>
        <v>0</v>
      </c>
      <c r="L42" s="325">
        <f>'6.2. Паспорт фин осв ввод факт'!T42</f>
        <v>1</v>
      </c>
      <c r="M42" s="325">
        <v>0</v>
      </c>
      <c r="N42" s="328">
        <f t="shared" si="7"/>
        <v>1</v>
      </c>
      <c r="O42" s="325">
        <v>0</v>
      </c>
      <c r="P42" s="325">
        <f>'6.2. Паспорт фин осв ввод факт'!X42</f>
        <v>0</v>
      </c>
      <c r="Q42" s="325">
        <v>0</v>
      </c>
      <c r="R42" s="325">
        <v>0</v>
      </c>
      <c r="S42" s="325">
        <v>0</v>
      </c>
      <c r="T42" s="325">
        <v>0</v>
      </c>
      <c r="U42" s="325">
        <v>0</v>
      </c>
      <c r="V42" s="322" t="s">
        <v>596</v>
      </c>
      <c r="W42" s="322" t="s">
        <v>596</v>
      </c>
      <c r="X42" s="325">
        <v>0</v>
      </c>
      <c r="Y42" s="325">
        <v>0</v>
      </c>
      <c r="Z42" s="322" t="s">
        <v>596</v>
      </c>
      <c r="AA42" s="322" t="s">
        <v>596</v>
      </c>
      <c r="AB42" s="325">
        <v>0</v>
      </c>
      <c r="AC42" s="325">
        <v>0</v>
      </c>
      <c r="AD42" s="322" t="s">
        <v>596</v>
      </c>
      <c r="AE42" s="322" t="s">
        <v>596</v>
      </c>
      <c r="AF42" s="322">
        <f t="shared" si="1"/>
        <v>1</v>
      </c>
      <c r="AG42" s="333">
        <f t="shared" si="5"/>
        <v>1</v>
      </c>
    </row>
    <row r="43" spans="1:33" s="84" customFormat="1" x14ac:dyDescent="0.25">
      <c r="A43" s="320" t="s">
        <v>61</v>
      </c>
      <c r="B43" s="321" t="s">
        <v>153</v>
      </c>
      <c r="C43" s="322">
        <f>'6.2. Паспорт фин осв ввод факт'!C43</f>
        <v>0</v>
      </c>
      <c r="D43" s="322">
        <f t="shared" si="2"/>
        <v>0</v>
      </c>
      <c r="E43" s="322">
        <f t="shared" si="3"/>
        <v>0</v>
      </c>
      <c r="F43" s="322">
        <f t="shared" si="4"/>
        <v>0</v>
      </c>
      <c r="G43" s="322">
        <f>'6.2. Паспорт фин осв ввод факт'!G43</f>
        <v>0</v>
      </c>
      <c r="H43" s="322">
        <f>'6.2. Паспорт фин осв ввод факт'!J43</f>
        <v>0</v>
      </c>
      <c r="I43" s="322">
        <v>0</v>
      </c>
      <c r="J43" s="322">
        <f>'6.2. Паспорт фин осв ввод факт'!P43</f>
        <v>0</v>
      </c>
      <c r="K43" s="322">
        <f t="shared" si="6"/>
        <v>0</v>
      </c>
      <c r="L43" s="322">
        <f>'6.2. Паспорт фин осв ввод факт'!T43</f>
        <v>0</v>
      </c>
      <c r="M43" s="322">
        <v>0</v>
      </c>
      <c r="N43" s="322">
        <f t="shared" si="7"/>
        <v>0</v>
      </c>
      <c r="O43" s="322">
        <v>0</v>
      </c>
      <c r="P43" s="322">
        <f>'6.2. Паспорт фин осв ввод факт'!X43</f>
        <v>0</v>
      </c>
      <c r="Q43" s="322">
        <v>0</v>
      </c>
      <c r="R43" s="322">
        <v>0</v>
      </c>
      <c r="S43" s="322">
        <v>0</v>
      </c>
      <c r="T43" s="322">
        <v>0</v>
      </c>
      <c r="U43" s="322">
        <v>0</v>
      </c>
      <c r="V43" s="322" t="s">
        <v>596</v>
      </c>
      <c r="W43" s="322" t="s">
        <v>596</v>
      </c>
      <c r="X43" s="322">
        <v>0</v>
      </c>
      <c r="Y43" s="322">
        <v>0</v>
      </c>
      <c r="Z43" s="322" t="s">
        <v>596</v>
      </c>
      <c r="AA43" s="322" t="s">
        <v>596</v>
      </c>
      <c r="AB43" s="322">
        <v>0</v>
      </c>
      <c r="AC43" s="322">
        <v>0</v>
      </c>
      <c r="AD43" s="322" t="s">
        <v>596</v>
      </c>
      <c r="AE43" s="322" t="s">
        <v>596</v>
      </c>
      <c r="AF43" s="322">
        <f t="shared" si="1"/>
        <v>0</v>
      </c>
      <c r="AG43" s="333">
        <f t="shared" si="5"/>
        <v>0</v>
      </c>
    </row>
    <row r="44" spans="1:33" x14ac:dyDescent="0.25">
      <c r="A44" s="323" t="s">
        <v>152</v>
      </c>
      <c r="B44" s="324" t="s">
        <v>151</v>
      </c>
      <c r="C44" s="322">
        <f>'6.2. Паспорт фин осв ввод факт'!C44</f>
        <v>0</v>
      </c>
      <c r="D44" s="322">
        <f t="shared" si="2"/>
        <v>0</v>
      </c>
      <c r="E44" s="322">
        <f t="shared" si="3"/>
        <v>0</v>
      </c>
      <c r="F44" s="322">
        <f t="shared" si="4"/>
        <v>0</v>
      </c>
      <c r="G44" s="325">
        <f>'6.2. Паспорт фин осв ввод факт'!G44</f>
        <v>0</v>
      </c>
      <c r="H44" s="325">
        <f>'6.2. Паспорт фин осв ввод факт'!J44</f>
        <v>0</v>
      </c>
      <c r="I44" s="325">
        <v>0</v>
      </c>
      <c r="J44" s="325">
        <f>'6.2. Паспорт фин осв ввод факт'!P44</f>
        <v>0</v>
      </c>
      <c r="K44" s="325">
        <f t="shared" si="6"/>
        <v>0</v>
      </c>
      <c r="L44" s="325">
        <f>'6.2. Паспорт фин осв ввод факт'!T44</f>
        <v>0</v>
      </c>
      <c r="M44" s="325">
        <v>0</v>
      </c>
      <c r="N44" s="325">
        <f t="shared" si="7"/>
        <v>0</v>
      </c>
      <c r="O44" s="325">
        <v>0</v>
      </c>
      <c r="P44" s="325">
        <f>'6.2. Паспорт фин осв ввод факт'!X44</f>
        <v>0</v>
      </c>
      <c r="Q44" s="325">
        <v>0</v>
      </c>
      <c r="R44" s="325">
        <v>0</v>
      </c>
      <c r="S44" s="325">
        <v>0</v>
      </c>
      <c r="T44" s="325">
        <v>0</v>
      </c>
      <c r="U44" s="325">
        <v>0</v>
      </c>
      <c r="V44" s="322" t="s">
        <v>596</v>
      </c>
      <c r="W44" s="322" t="s">
        <v>596</v>
      </c>
      <c r="X44" s="325">
        <v>0</v>
      </c>
      <c r="Y44" s="325">
        <v>0</v>
      </c>
      <c r="Z44" s="322" t="s">
        <v>596</v>
      </c>
      <c r="AA44" s="322" t="s">
        <v>596</v>
      </c>
      <c r="AB44" s="325">
        <v>0</v>
      </c>
      <c r="AC44" s="325">
        <v>0</v>
      </c>
      <c r="AD44" s="322" t="s">
        <v>596</v>
      </c>
      <c r="AE44" s="322" t="s">
        <v>596</v>
      </c>
      <c r="AF44" s="322">
        <f t="shared" si="1"/>
        <v>0</v>
      </c>
      <c r="AG44" s="333">
        <f t="shared" si="5"/>
        <v>0</v>
      </c>
    </row>
    <row r="45" spans="1:33" x14ac:dyDescent="0.25">
      <c r="A45" s="323" t="s">
        <v>150</v>
      </c>
      <c r="B45" s="324" t="s">
        <v>149</v>
      </c>
      <c r="C45" s="322">
        <f>'6.2. Паспорт фин осв ввод факт'!C45</f>
        <v>0</v>
      </c>
      <c r="D45" s="322">
        <f t="shared" si="2"/>
        <v>0</v>
      </c>
      <c r="E45" s="322">
        <f t="shared" si="3"/>
        <v>0</v>
      </c>
      <c r="F45" s="322">
        <f t="shared" si="4"/>
        <v>0</v>
      </c>
      <c r="G45" s="325">
        <f>'6.2. Паспорт фин осв ввод факт'!G45</f>
        <v>0</v>
      </c>
      <c r="H45" s="325">
        <f>'6.2. Паспорт фин осв ввод факт'!J45</f>
        <v>0</v>
      </c>
      <c r="I45" s="325">
        <v>0</v>
      </c>
      <c r="J45" s="325">
        <f>'6.2. Паспорт фин осв ввод факт'!P45</f>
        <v>0</v>
      </c>
      <c r="K45" s="325">
        <f t="shared" si="6"/>
        <v>0</v>
      </c>
      <c r="L45" s="325">
        <f>'6.2. Паспорт фин осв ввод факт'!T45</f>
        <v>0</v>
      </c>
      <c r="M45" s="325">
        <v>0</v>
      </c>
      <c r="N45" s="325">
        <f t="shared" si="7"/>
        <v>0</v>
      </c>
      <c r="O45" s="325">
        <v>0</v>
      </c>
      <c r="P45" s="325">
        <f>'6.2. Паспорт фин осв ввод факт'!X45</f>
        <v>0</v>
      </c>
      <c r="Q45" s="325">
        <v>0</v>
      </c>
      <c r="R45" s="325">
        <v>0</v>
      </c>
      <c r="S45" s="325">
        <v>0</v>
      </c>
      <c r="T45" s="325">
        <v>0</v>
      </c>
      <c r="U45" s="325">
        <v>0</v>
      </c>
      <c r="V45" s="322" t="s">
        <v>596</v>
      </c>
      <c r="W45" s="322" t="s">
        <v>596</v>
      </c>
      <c r="X45" s="325">
        <v>0</v>
      </c>
      <c r="Y45" s="325">
        <v>0</v>
      </c>
      <c r="Z45" s="322" t="s">
        <v>596</v>
      </c>
      <c r="AA45" s="322" t="s">
        <v>596</v>
      </c>
      <c r="AB45" s="325">
        <v>0</v>
      </c>
      <c r="AC45" s="325">
        <v>0</v>
      </c>
      <c r="AD45" s="322" t="s">
        <v>596</v>
      </c>
      <c r="AE45" s="322" t="s">
        <v>596</v>
      </c>
      <c r="AF45" s="322">
        <f t="shared" si="1"/>
        <v>0</v>
      </c>
      <c r="AG45" s="333">
        <f t="shared" si="5"/>
        <v>0</v>
      </c>
    </row>
    <row r="46" spans="1:33" x14ac:dyDescent="0.25">
      <c r="A46" s="323" t="s">
        <v>148</v>
      </c>
      <c r="B46" s="324" t="s">
        <v>147</v>
      </c>
      <c r="C46" s="322">
        <f>'6.2. Паспорт фин осв ввод факт'!C46</f>
        <v>0</v>
      </c>
      <c r="D46" s="322">
        <f t="shared" si="2"/>
        <v>0</v>
      </c>
      <c r="E46" s="322">
        <f t="shared" si="3"/>
        <v>0</v>
      </c>
      <c r="F46" s="322">
        <f t="shared" si="4"/>
        <v>0</v>
      </c>
      <c r="G46" s="325">
        <f>'6.2. Паспорт фин осв ввод факт'!G46</f>
        <v>0</v>
      </c>
      <c r="H46" s="325">
        <f>'6.2. Паспорт фин осв ввод факт'!J46</f>
        <v>0</v>
      </c>
      <c r="I46" s="325">
        <v>0</v>
      </c>
      <c r="J46" s="325">
        <f>'6.2. Паспорт фин осв ввод факт'!P46</f>
        <v>0</v>
      </c>
      <c r="K46" s="325">
        <f t="shared" si="6"/>
        <v>0</v>
      </c>
      <c r="L46" s="325">
        <f>'6.2. Паспорт фин осв ввод факт'!T46</f>
        <v>0</v>
      </c>
      <c r="M46" s="325">
        <v>0</v>
      </c>
      <c r="N46" s="325">
        <f t="shared" si="7"/>
        <v>0</v>
      </c>
      <c r="O46" s="325">
        <v>0</v>
      </c>
      <c r="P46" s="325">
        <f>'6.2. Паспорт фин осв ввод факт'!X46</f>
        <v>0</v>
      </c>
      <c r="Q46" s="325">
        <v>0</v>
      </c>
      <c r="R46" s="325">
        <v>0</v>
      </c>
      <c r="S46" s="325">
        <v>0</v>
      </c>
      <c r="T46" s="325">
        <v>0</v>
      </c>
      <c r="U46" s="325">
        <v>0</v>
      </c>
      <c r="V46" s="322" t="s">
        <v>596</v>
      </c>
      <c r="W46" s="322" t="s">
        <v>596</v>
      </c>
      <c r="X46" s="325">
        <v>0</v>
      </c>
      <c r="Y46" s="325">
        <v>0</v>
      </c>
      <c r="Z46" s="322" t="s">
        <v>596</v>
      </c>
      <c r="AA46" s="322" t="s">
        <v>596</v>
      </c>
      <c r="AB46" s="325">
        <v>0</v>
      </c>
      <c r="AC46" s="325">
        <v>0</v>
      </c>
      <c r="AD46" s="322" t="s">
        <v>596</v>
      </c>
      <c r="AE46" s="322" t="s">
        <v>596</v>
      </c>
      <c r="AF46" s="322">
        <f t="shared" si="1"/>
        <v>0</v>
      </c>
      <c r="AG46" s="333">
        <f t="shared" si="5"/>
        <v>0</v>
      </c>
    </row>
    <row r="47" spans="1:33" ht="31.5" x14ac:dyDescent="0.25">
      <c r="A47" s="323" t="s">
        <v>146</v>
      </c>
      <c r="B47" s="324" t="s">
        <v>145</v>
      </c>
      <c r="C47" s="322">
        <f>'6.2. Паспорт фин осв ввод факт'!C47</f>
        <v>0</v>
      </c>
      <c r="D47" s="322">
        <f t="shared" si="2"/>
        <v>0</v>
      </c>
      <c r="E47" s="322">
        <f t="shared" si="3"/>
        <v>0</v>
      </c>
      <c r="F47" s="322">
        <f t="shared" si="4"/>
        <v>0</v>
      </c>
      <c r="G47" s="325">
        <f>'6.2. Паспорт фин осв ввод факт'!G47</f>
        <v>0</v>
      </c>
      <c r="H47" s="325">
        <f>'6.2. Паспорт фин осв ввод факт'!J47</f>
        <v>0</v>
      </c>
      <c r="I47" s="325">
        <v>0</v>
      </c>
      <c r="J47" s="325">
        <f>'6.2. Паспорт фин осв ввод факт'!P47</f>
        <v>0</v>
      </c>
      <c r="K47" s="325">
        <f t="shared" si="6"/>
        <v>0</v>
      </c>
      <c r="L47" s="325">
        <f>'6.2. Паспорт фин осв ввод факт'!T47</f>
        <v>0</v>
      </c>
      <c r="M47" s="325">
        <v>0</v>
      </c>
      <c r="N47" s="325">
        <f t="shared" si="7"/>
        <v>0</v>
      </c>
      <c r="O47" s="325">
        <v>0</v>
      </c>
      <c r="P47" s="325">
        <f>'6.2. Паспорт фин осв ввод факт'!X47</f>
        <v>0</v>
      </c>
      <c r="Q47" s="325">
        <v>0</v>
      </c>
      <c r="R47" s="325">
        <v>0</v>
      </c>
      <c r="S47" s="325">
        <v>0</v>
      </c>
      <c r="T47" s="325">
        <v>0</v>
      </c>
      <c r="U47" s="325">
        <v>0</v>
      </c>
      <c r="V47" s="322" t="s">
        <v>596</v>
      </c>
      <c r="W47" s="322" t="s">
        <v>596</v>
      </c>
      <c r="X47" s="325">
        <v>0</v>
      </c>
      <c r="Y47" s="325">
        <v>0</v>
      </c>
      <c r="Z47" s="322" t="s">
        <v>596</v>
      </c>
      <c r="AA47" s="322" t="s">
        <v>596</v>
      </c>
      <c r="AB47" s="325">
        <v>0</v>
      </c>
      <c r="AC47" s="325">
        <v>0</v>
      </c>
      <c r="AD47" s="322" t="s">
        <v>596</v>
      </c>
      <c r="AE47" s="322" t="s">
        <v>596</v>
      </c>
      <c r="AF47" s="322">
        <f t="shared" si="1"/>
        <v>0</v>
      </c>
      <c r="AG47" s="333">
        <f t="shared" si="5"/>
        <v>0</v>
      </c>
    </row>
    <row r="48" spans="1:33" ht="31.5" x14ac:dyDescent="0.25">
      <c r="A48" s="323" t="s">
        <v>144</v>
      </c>
      <c r="B48" s="324" t="s">
        <v>143</v>
      </c>
      <c r="C48" s="322">
        <f>'6.2. Паспорт фин осв ввод факт'!C48</f>
        <v>0</v>
      </c>
      <c r="D48" s="322">
        <f t="shared" si="2"/>
        <v>0</v>
      </c>
      <c r="E48" s="322">
        <f t="shared" si="3"/>
        <v>0</v>
      </c>
      <c r="F48" s="322">
        <f t="shared" si="4"/>
        <v>0</v>
      </c>
      <c r="G48" s="325">
        <f>'6.2. Паспорт фин осв ввод факт'!G48</f>
        <v>0</v>
      </c>
      <c r="H48" s="325">
        <f>'6.2. Паспорт фин осв ввод факт'!J48</f>
        <v>0</v>
      </c>
      <c r="I48" s="325">
        <v>0</v>
      </c>
      <c r="J48" s="325">
        <f>'6.2. Паспорт фин осв ввод факт'!P48</f>
        <v>0</v>
      </c>
      <c r="K48" s="325">
        <f t="shared" si="6"/>
        <v>0</v>
      </c>
      <c r="L48" s="325">
        <f>'6.2. Паспорт фин осв ввод факт'!T48</f>
        <v>0</v>
      </c>
      <c r="M48" s="325">
        <v>0</v>
      </c>
      <c r="N48" s="325">
        <f t="shared" si="7"/>
        <v>0</v>
      </c>
      <c r="O48" s="325">
        <v>0</v>
      </c>
      <c r="P48" s="325">
        <f>'6.2. Паспорт фин осв ввод факт'!X48</f>
        <v>0</v>
      </c>
      <c r="Q48" s="325">
        <v>0</v>
      </c>
      <c r="R48" s="325">
        <v>0</v>
      </c>
      <c r="S48" s="325">
        <v>0</v>
      </c>
      <c r="T48" s="325">
        <v>0</v>
      </c>
      <c r="U48" s="325">
        <v>0</v>
      </c>
      <c r="V48" s="322" t="s">
        <v>596</v>
      </c>
      <c r="W48" s="322" t="s">
        <v>596</v>
      </c>
      <c r="X48" s="325">
        <v>0</v>
      </c>
      <c r="Y48" s="325">
        <v>0</v>
      </c>
      <c r="Z48" s="322" t="s">
        <v>596</v>
      </c>
      <c r="AA48" s="322" t="s">
        <v>596</v>
      </c>
      <c r="AB48" s="325">
        <v>0</v>
      </c>
      <c r="AC48" s="325">
        <v>0</v>
      </c>
      <c r="AD48" s="322" t="s">
        <v>596</v>
      </c>
      <c r="AE48" s="322" t="s">
        <v>596</v>
      </c>
      <c r="AF48" s="322">
        <f t="shared" si="1"/>
        <v>0</v>
      </c>
      <c r="AG48" s="333">
        <f t="shared" si="5"/>
        <v>0</v>
      </c>
    </row>
    <row r="49" spans="1:33" x14ac:dyDescent="0.25">
      <c r="A49" s="323" t="s">
        <v>142</v>
      </c>
      <c r="B49" s="324" t="s">
        <v>141</v>
      </c>
      <c r="C49" s="322">
        <f>'6.2. Паспорт фин осв ввод факт'!C49</f>
        <v>0</v>
      </c>
      <c r="D49" s="322">
        <f t="shared" si="2"/>
        <v>0</v>
      </c>
      <c r="E49" s="322">
        <f t="shared" si="3"/>
        <v>0</v>
      </c>
      <c r="F49" s="322">
        <f t="shared" si="4"/>
        <v>0</v>
      </c>
      <c r="G49" s="325">
        <f>'6.2. Паспорт фин осв ввод факт'!G49</f>
        <v>0</v>
      </c>
      <c r="H49" s="325">
        <f>'6.2. Паспорт фин осв ввод факт'!J49</f>
        <v>0</v>
      </c>
      <c r="I49" s="325">
        <v>0</v>
      </c>
      <c r="J49" s="325">
        <f>'6.2. Паспорт фин осв ввод факт'!P49</f>
        <v>0</v>
      </c>
      <c r="K49" s="325">
        <f t="shared" si="6"/>
        <v>0</v>
      </c>
      <c r="L49" s="325">
        <f>'6.2. Паспорт фин осв ввод факт'!T49</f>
        <v>0</v>
      </c>
      <c r="M49" s="325">
        <v>0</v>
      </c>
      <c r="N49" s="325">
        <f t="shared" si="7"/>
        <v>0</v>
      </c>
      <c r="O49" s="325">
        <v>0</v>
      </c>
      <c r="P49" s="325">
        <f>'6.2. Паспорт фин осв ввод факт'!X49</f>
        <v>0</v>
      </c>
      <c r="Q49" s="325">
        <v>0</v>
      </c>
      <c r="R49" s="325">
        <v>0</v>
      </c>
      <c r="S49" s="325">
        <v>0</v>
      </c>
      <c r="T49" s="325">
        <v>0</v>
      </c>
      <c r="U49" s="325">
        <v>0</v>
      </c>
      <c r="V49" s="322" t="s">
        <v>596</v>
      </c>
      <c r="W49" s="322" t="s">
        <v>596</v>
      </c>
      <c r="X49" s="325">
        <v>0</v>
      </c>
      <c r="Y49" s="325">
        <v>0</v>
      </c>
      <c r="Z49" s="322" t="s">
        <v>596</v>
      </c>
      <c r="AA49" s="322" t="s">
        <v>596</v>
      </c>
      <c r="AB49" s="325">
        <v>0</v>
      </c>
      <c r="AC49" s="325">
        <v>0</v>
      </c>
      <c r="AD49" s="322" t="s">
        <v>596</v>
      </c>
      <c r="AE49" s="322" t="s">
        <v>596</v>
      </c>
      <c r="AF49" s="322">
        <f t="shared" si="1"/>
        <v>0</v>
      </c>
      <c r="AG49" s="333">
        <f t="shared" si="5"/>
        <v>0</v>
      </c>
    </row>
    <row r="50" spans="1:33" ht="18.75" x14ac:dyDescent="0.25">
      <c r="A50" s="323" t="s">
        <v>140</v>
      </c>
      <c r="B50" s="327" t="s">
        <v>598</v>
      </c>
      <c r="C50" s="322">
        <f>'6.2. Паспорт фин осв ввод факт'!C50</f>
        <v>1</v>
      </c>
      <c r="D50" s="322">
        <f t="shared" si="2"/>
        <v>1</v>
      </c>
      <c r="E50" s="322">
        <f t="shared" si="3"/>
        <v>1</v>
      </c>
      <c r="F50" s="322">
        <f t="shared" si="4"/>
        <v>1</v>
      </c>
      <c r="G50" s="325">
        <f>'6.2. Паспорт фин осв ввод факт'!G50</f>
        <v>0</v>
      </c>
      <c r="H50" s="325">
        <f>'6.2. Паспорт фин осв ввод факт'!J50</f>
        <v>0</v>
      </c>
      <c r="I50" s="325">
        <v>0</v>
      </c>
      <c r="J50" s="325">
        <f>'6.2. Паспорт фин осв ввод факт'!P50</f>
        <v>0</v>
      </c>
      <c r="K50" s="325">
        <f t="shared" si="6"/>
        <v>0</v>
      </c>
      <c r="L50" s="325">
        <f>'6.2. Паспорт фин осв ввод факт'!T50</f>
        <v>1</v>
      </c>
      <c r="M50" s="325">
        <v>0</v>
      </c>
      <c r="N50" s="328">
        <f t="shared" si="7"/>
        <v>1</v>
      </c>
      <c r="O50" s="325">
        <v>0</v>
      </c>
      <c r="P50" s="325">
        <f>'6.2. Паспорт фин осв ввод факт'!X50</f>
        <v>0</v>
      </c>
      <c r="Q50" s="325">
        <v>0</v>
      </c>
      <c r="R50" s="325">
        <v>0</v>
      </c>
      <c r="S50" s="325">
        <v>0</v>
      </c>
      <c r="T50" s="325">
        <v>0</v>
      </c>
      <c r="U50" s="325">
        <v>0</v>
      </c>
      <c r="V50" s="322" t="s">
        <v>596</v>
      </c>
      <c r="W50" s="322" t="s">
        <v>596</v>
      </c>
      <c r="X50" s="325">
        <v>0</v>
      </c>
      <c r="Y50" s="325">
        <v>0</v>
      </c>
      <c r="Z50" s="322" t="s">
        <v>596</v>
      </c>
      <c r="AA50" s="322" t="s">
        <v>596</v>
      </c>
      <c r="AB50" s="325">
        <v>0</v>
      </c>
      <c r="AC50" s="325">
        <v>0</v>
      </c>
      <c r="AD50" s="322" t="s">
        <v>596</v>
      </c>
      <c r="AE50" s="322" t="s">
        <v>596</v>
      </c>
      <c r="AF50" s="322">
        <f t="shared" si="1"/>
        <v>1</v>
      </c>
      <c r="AG50" s="333">
        <f t="shared" si="5"/>
        <v>1</v>
      </c>
    </row>
    <row r="51" spans="1:33" s="84" customFormat="1" ht="35.25" customHeight="1" x14ac:dyDescent="0.25">
      <c r="A51" s="320" t="s">
        <v>59</v>
      </c>
      <c r="B51" s="321" t="s">
        <v>139</v>
      </c>
      <c r="C51" s="322">
        <f>'6.2. Паспорт фин осв ввод факт'!C51</f>
        <v>0</v>
      </c>
      <c r="D51" s="322">
        <f t="shared" si="2"/>
        <v>0</v>
      </c>
      <c r="E51" s="322">
        <f t="shared" si="3"/>
        <v>0</v>
      </c>
      <c r="F51" s="322">
        <f t="shared" si="4"/>
        <v>0</v>
      </c>
      <c r="G51" s="322">
        <f>'6.2. Паспорт фин осв ввод факт'!G51</f>
        <v>0</v>
      </c>
      <c r="H51" s="322">
        <f>'6.2. Паспорт фин осв ввод факт'!J51</f>
        <v>0</v>
      </c>
      <c r="I51" s="322">
        <v>0</v>
      </c>
      <c r="J51" s="322">
        <f>'6.2. Паспорт фин осв ввод факт'!P51</f>
        <v>0</v>
      </c>
      <c r="K51" s="322">
        <f t="shared" si="6"/>
        <v>0</v>
      </c>
      <c r="L51" s="322">
        <f>'6.2. Паспорт фин осв ввод факт'!T51</f>
        <v>0</v>
      </c>
      <c r="M51" s="322">
        <v>0</v>
      </c>
      <c r="N51" s="322">
        <f t="shared" si="7"/>
        <v>0</v>
      </c>
      <c r="O51" s="322">
        <v>0</v>
      </c>
      <c r="P51" s="322">
        <f>'6.2. Паспорт фин осв ввод факт'!X51</f>
        <v>0</v>
      </c>
      <c r="Q51" s="322">
        <v>0</v>
      </c>
      <c r="R51" s="322">
        <v>0</v>
      </c>
      <c r="S51" s="322">
        <v>0</v>
      </c>
      <c r="T51" s="322">
        <v>0</v>
      </c>
      <c r="U51" s="322">
        <v>0</v>
      </c>
      <c r="V51" s="322" t="s">
        <v>596</v>
      </c>
      <c r="W51" s="322" t="s">
        <v>596</v>
      </c>
      <c r="X51" s="322">
        <v>0</v>
      </c>
      <c r="Y51" s="322">
        <v>0</v>
      </c>
      <c r="Z51" s="322" t="s">
        <v>596</v>
      </c>
      <c r="AA51" s="322" t="s">
        <v>596</v>
      </c>
      <c r="AB51" s="322">
        <v>0</v>
      </c>
      <c r="AC51" s="322">
        <v>0</v>
      </c>
      <c r="AD51" s="322" t="s">
        <v>596</v>
      </c>
      <c r="AE51" s="322" t="s">
        <v>596</v>
      </c>
      <c r="AF51" s="322">
        <f t="shared" si="1"/>
        <v>0</v>
      </c>
      <c r="AG51" s="333">
        <f t="shared" si="5"/>
        <v>0</v>
      </c>
    </row>
    <row r="52" spans="1:33" x14ac:dyDescent="0.25">
      <c r="A52" s="323" t="s">
        <v>138</v>
      </c>
      <c r="B52" s="324" t="s">
        <v>137</v>
      </c>
      <c r="C52" s="322">
        <f>'6.2. Паспорт фин осв ввод факт'!C52</f>
        <v>85.477015942985858</v>
      </c>
      <c r="D52" s="322">
        <f t="shared" si="2"/>
        <v>85.477015942985858</v>
      </c>
      <c r="E52" s="322">
        <f t="shared" si="3"/>
        <v>85.477015942985858</v>
      </c>
      <c r="F52" s="322">
        <f t="shared" si="4"/>
        <v>85.477015942985858</v>
      </c>
      <c r="G52" s="325">
        <f>'6.2. Паспорт фин осв ввод факт'!G52</f>
        <v>0</v>
      </c>
      <c r="H52" s="325">
        <f>'6.2. Паспорт фин осв ввод факт'!J52</f>
        <v>0</v>
      </c>
      <c r="I52" s="325">
        <v>0</v>
      </c>
      <c r="J52" s="325">
        <f>'6.2. Паспорт фин осв ввод факт'!P52</f>
        <v>0</v>
      </c>
      <c r="K52" s="325">
        <f t="shared" si="6"/>
        <v>0</v>
      </c>
      <c r="L52" s="325">
        <f>'6.2. Паспорт фин осв ввод факт'!T52</f>
        <v>85.477015942985858</v>
      </c>
      <c r="M52" s="325">
        <v>0</v>
      </c>
      <c r="N52" s="325">
        <f t="shared" si="7"/>
        <v>85.477015942985858</v>
      </c>
      <c r="O52" s="325">
        <v>0</v>
      </c>
      <c r="P52" s="325">
        <f>'6.2. Паспорт фин осв ввод факт'!X52</f>
        <v>0</v>
      </c>
      <c r="Q52" s="325">
        <v>0</v>
      </c>
      <c r="R52" s="325">
        <v>0</v>
      </c>
      <c r="S52" s="325">
        <v>0</v>
      </c>
      <c r="T52" s="325">
        <v>0</v>
      </c>
      <c r="U52" s="325">
        <v>0</v>
      </c>
      <c r="V52" s="322" t="s">
        <v>596</v>
      </c>
      <c r="W52" s="322" t="s">
        <v>596</v>
      </c>
      <c r="X52" s="325">
        <v>0</v>
      </c>
      <c r="Y52" s="325">
        <v>0</v>
      </c>
      <c r="Z52" s="322" t="s">
        <v>596</v>
      </c>
      <c r="AA52" s="322" t="s">
        <v>596</v>
      </c>
      <c r="AB52" s="325">
        <v>0</v>
      </c>
      <c r="AC52" s="325">
        <v>0</v>
      </c>
      <c r="AD52" s="322" t="s">
        <v>596</v>
      </c>
      <c r="AE52" s="322" t="s">
        <v>596</v>
      </c>
      <c r="AF52" s="322">
        <f t="shared" si="1"/>
        <v>85.477015942985858</v>
      </c>
      <c r="AG52" s="333">
        <f t="shared" si="5"/>
        <v>85.477015942985858</v>
      </c>
    </row>
    <row r="53" spans="1:33" x14ac:dyDescent="0.25">
      <c r="A53" s="323" t="s">
        <v>136</v>
      </c>
      <c r="B53" s="324" t="s">
        <v>130</v>
      </c>
      <c r="C53" s="322">
        <f>'6.2. Паспорт фин осв ввод факт'!C53</f>
        <v>0</v>
      </c>
      <c r="D53" s="322">
        <f t="shared" si="2"/>
        <v>0</v>
      </c>
      <c r="E53" s="322">
        <f t="shared" si="3"/>
        <v>0</v>
      </c>
      <c r="F53" s="322">
        <f t="shared" si="4"/>
        <v>0</v>
      </c>
      <c r="G53" s="325">
        <f>'6.2. Паспорт фин осв ввод факт'!G53</f>
        <v>0</v>
      </c>
      <c r="H53" s="325">
        <f>'6.2. Паспорт фин осв ввод факт'!J53</f>
        <v>0</v>
      </c>
      <c r="I53" s="325">
        <v>0</v>
      </c>
      <c r="J53" s="325">
        <f>'6.2. Паспорт фин осв ввод факт'!P53</f>
        <v>0</v>
      </c>
      <c r="K53" s="325">
        <f t="shared" si="6"/>
        <v>0</v>
      </c>
      <c r="L53" s="325">
        <f>'6.2. Паспорт фин осв ввод факт'!T53</f>
        <v>0</v>
      </c>
      <c r="M53" s="325">
        <v>0</v>
      </c>
      <c r="N53" s="325">
        <f t="shared" si="7"/>
        <v>0</v>
      </c>
      <c r="O53" s="325">
        <v>0</v>
      </c>
      <c r="P53" s="325">
        <f>'6.2. Паспорт фин осв ввод факт'!X53</f>
        <v>0</v>
      </c>
      <c r="Q53" s="325">
        <v>0</v>
      </c>
      <c r="R53" s="325">
        <v>0</v>
      </c>
      <c r="S53" s="325">
        <v>0</v>
      </c>
      <c r="T53" s="325">
        <v>0</v>
      </c>
      <c r="U53" s="325">
        <v>0</v>
      </c>
      <c r="V53" s="322" t="s">
        <v>596</v>
      </c>
      <c r="W53" s="322" t="s">
        <v>596</v>
      </c>
      <c r="X53" s="325">
        <v>0</v>
      </c>
      <c r="Y53" s="325">
        <v>0</v>
      </c>
      <c r="Z53" s="322" t="s">
        <v>596</v>
      </c>
      <c r="AA53" s="322" t="s">
        <v>596</v>
      </c>
      <c r="AB53" s="325">
        <v>0</v>
      </c>
      <c r="AC53" s="325">
        <v>0</v>
      </c>
      <c r="AD53" s="322" t="s">
        <v>596</v>
      </c>
      <c r="AE53" s="322" t="s">
        <v>596</v>
      </c>
      <c r="AF53" s="322">
        <f t="shared" si="1"/>
        <v>0</v>
      </c>
      <c r="AG53" s="333">
        <f t="shared" si="5"/>
        <v>0</v>
      </c>
    </row>
    <row r="54" spans="1:33" x14ac:dyDescent="0.25">
      <c r="A54" s="323" t="s">
        <v>135</v>
      </c>
      <c r="B54" s="327" t="s">
        <v>129</v>
      </c>
      <c r="C54" s="322">
        <f>'6.2. Паспорт фин осв ввод факт'!C54</f>
        <v>0</v>
      </c>
      <c r="D54" s="322">
        <f t="shared" si="2"/>
        <v>0</v>
      </c>
      <c r="E54" s="322">
        <f t="shared" si="3"/>
        <v>0</v>
      </c>
      <c r="F54" s="322">
        <f t="shared" si="4"/>
        <v>0</v>
      </c>
      <c r="G54" s="325">
        <f>'6.2. Паспорт фин осв ввод факт'!G54</f>
        <v>0</v>
      </c>
      <c r="H54" s="325">
        <f>'6.2. Паспорт фин осв ввод факт'!J54</f>
        <v>0</v>
      </c>
      <c r="I54" s="325">
        <v>0</v>
      </c>
      <c r="J54" s="325">
        <f>'6.2. Паспорт фин осв ввод факт'!P54</f>
        <v>0</v>
      </c>
      <c r="K54" s="325">
        <f t="shared" si="6"/>
        <v>0</v>
      </c>
      <c r="L54" s="325">
        <f>'6.2. Паспорт фин осв ввод факт'!T54</f>
        <v>0</v>
      </c>
      <c r="M54" s="325">
        <v>0</v>
      </c>
      <c r="N54" s="328">
        <f t="shared" si="7"/>
        <v>0</v>
      </c>
      <c r="O54" s="325">
        <v>0</v>
      </c>
      <c r="P54" s="325">
        <f>'6.2. Паспорт фин осв ввод факт'!X54</f>
        <v>0</v>
      </c>
      <c r="Q54" s="325">
        <v>0</v>
      </c>
      <c r="R54" s="325">
        <v>0</v>
      </c>
      <c r="S54" s="325">
        <v>0</v>
      </c>
      <c r="T54" s="325">
        <v>0</v>
      </c>
      <c r="U54" s="325">
        <v>0</v>
      </c>
      <c r="V54" s="322" t="s">
        <v>596</v>
      </c>
      <c r="W54" s="322" t="s">
        <v>596</v>
      </c>
      <c r="X54" s="325">
        <v>0</v>
      </c>
      <c r="Y54" s="325">
        <v>0</v>
      </c>
      <c r="Z54" s="322" t="s">
        <v>596</v>
      </c>
      <c r="AA54" s="322" t="s">
        <v>596</v>
      </c>
      <c r="AB54" s="325">
        <v>0</v>
      </c>
      <c r="AC54" s="325">
        <v>0</v>
      </c>
      <c r="AD54" s="322" t="s">
        <v>596</v>
      </c>
      <c r="AE54" s="322" t="s">
        <v>596</v>
      </c>
      <c r="AF54" s="322">
        <f t="shared" si="1"/>
        <v>0</v>
      </c>
      <c r="AG54" s="333">
        <f t="shared" si="5"/>
        <v>0</v>
      </c>
    </row>
    <row r="55" spans="1:33" x14ac:dyDescent="0.25">
      <c r="A55" s="323" t="s">
        <v>134</v>
      </c>
      <c r="B55" s="327" t="s">
        <v>128</v>
      </c>
      <c r="C55" s="322">
        <f>'6.2. Паспорт фин осв ввод факт'!C55</f>
        <v>0</v>
      </c>
      <c r="D55" s="322">
        <f t="shared" si="2"/>
        <v>0</v>
      </c>
      <c r="E55" s="322">
        <f t="shared" si="3"/>
        <v>0</v>
      </c>
      <c r="F55" s="322">
        <f t="shared" si="4"/>
        <v>0</v>
      </c>
      <c r="G55" s="325">
        <f>'6.2. Паспорт фин осв ввод факт'!G55</f>
        <v>0</v>
      </c>
      <c r="H55" s="325">
        <f>'6.2. Паспорт фин осв ввод факт'!J55</f>
        <v>0</v>
      </c>
      <c r="I55" s="325">
        <v>0</v>
      </c>
      <c r="J55" s="325">
        <f>'6.2. Паспорт фин осв ввод факт'!P55</f>
        <v>0</v>
      </c>
      <c r="K55" s="325">
        <f t="shared" si="6"/>
        <v>0</v>
      </c>
      <c r="L55" s="325">
        <f>'6.2. Паспорт фин осв ввод факт'!T55</f>
        <v>0</v>
      </c>
      <c r="M55" s="325">
        <v>0</v>
      </c>
      <c r="N55" s="328">
        <f t="shared" si="7"/>
        <v>0</v>
      </c>
      <c r="O55" s="325">
        <v>0</v>
      </c>
      <c r="P55" s="325">
        <f>'6.2. Паспорт фин осв ввод факт'!X55</f>
        <v>0</v>
      </c>
      <c r="Q55" s="325">
        <v>0</v>
      </c>
      <c r="R55" s="325">
        <v>0</v>
      </c>
      <c r="S55" s="325">
        <v>0</v>
      </c>
      <c r="T55" s="325">
        <v>0</v>
      </c>
      <c r="U55" s="325">
        <v>0</v>
      </c>
      <c r="V55" s="322" t="s">
        <v>596</v>
      </c>
      <c r="W55" s="322" t="s">
        <v>596</v>
      </c>
      <c r="X55" s="325">
        <v>0</v>
      </c>
      <c r="Y55" s="325">
        <v>0</v>
      </c>
      <c r="Z55" s="322" t="s">
        <v>596</v>
      </c>
      <c r="AA55" s="322" t="s">
        <v>596</v>
      </c>
      <c r="AB55" s="325">
        <v>0</v>
      </c>
      <c r="AC55" s="325">
        <v>0</v>
      </c>
      <c r="AD55" s="322" t="s">
        <v>596</v>
      </c>
      <c r="AE55" s="322" t="s">
        <v>596</v>
      </c>
      <c r="AF55" s="322">
        <f t="shared" si="1"/>
        <v>0</v>
      </c>
      <c r="AG55" s="333">
        <f t="shared" si="5"/>
        <v>0</v>
      </c>
    </row>
    <row r="56" spans="1:33" x14ac:dyDescent="0.25">
      <c r="A56" s="323" t="s">
        <v>133</v>
      </c>
      <c r="B56" s="327" t="s">
        <v>127</v>
      </c>
      <c r="C56" s="322">
        <f>'6.2. Паспорт фин осв ввод факт'!C56</f>
        <v>0</v>
      </c>
      <c r="D56" s="322">
        <f t="shared" si="2"/>
        <v>0</v>
      </c>
      <c r="E56" s="322">
        <f t="shared" si="3"/>
        <v>0</v>
      </c>
      <c r="F56" s="322">
        <f t="shared" si="4"/>
        <v>0</v>
      </c>
      <c r="G56" s="325">
        <f>'6.2. Паспорт фин осв ввод факт'!G56</f>
        <v>0</v>
      </c>
      <c r="H56" s="325">
        <f>'6.2. Паспорт фин осв ввод факт'!J56</f>
        <v>0</v>
      </c>
      <c r="I56" s="325">
        <v>0</v>
      </c>
      <c r="J56" s="325">
        <f>'6.2. Паспорт фин осв ввод факт'!P56</f>
        <v>0</v>
      </c>
      <c r="K56" s="325">
        <f t="shared" si="6"/>
        <v>0</v>
      </c>
      <c r="L56" s="325">
        <f>'6.2. Паспорт фин осв ввод факт'!T56</f>
        <v>0</v>
      </c>
      <c r="M56" s="325">
        <v>0</v>
      </c>
      <c r="N56" s="328">
        <f t="shared" si="7"/>
        <v>0</v>
      </c>
      <c r="O56" s="325">
        <v>0</v>
      </c>
      <c r="P56" s="325">
        <f>'6.2. Паспорт фин осв ввод факт'!X56</f>
        <v>0</v>
      </c>
      <c r="Q56" s="325">
        <v>0</v>
      </c>
      <c r="R56" s="325">
        <v>0</v>
      </c>
      <c r="S56" s="325">
        <v>0</v>
      </c>
      <c r="T56" s="325">
        <v>0</v>
      </c>
      <c r="U56" s="325">
        <v>0</v>
      </c>
      <c r="V56" s="322" t="s">
        <v>596</v>
      </c>
      <c r="W56" s="322" t="s">
        <v>596</v>
      </c>
      <c r="X56" s="325">
        <v>0</v>
      </c>
      <c r="Y56" s="325">
        <v>0</v>
      </c>
      <c r="Z56" s="322" t="s">
        <v>596</v>
      </c>
      <c r="AA56" s="322" t="s">
        <v>596</v>
      </c>
      <c r="AB56" s="325">
        <v>0</v>
      </c>
      <c r="AC56" s="325">
        <v>0</v>
      </c>
      <c r="AD56" s="322" t="s">
        <v>596</v>
      </c>
      <c r="AE56" s="322" t="s">
        <v>596</v>
      </c>
      <c r="AF56" s="322">
        <f t="shared" si="1"/>
        <v>0</v>
      </c>
      <c r="AG56" s="333">
        <f t="shared" si="5"/>
        <v>0</v>
      </c>
    </row>
    <row r="57" spans="1:33" ht="18.75" x14ac:dyDescent="0.25">
      <c r="A57" s="323" t="s">
        <v>132</v>
      </c>
      <c r="B57" s="327" t="s">
        <v>599</v>
      </c>
      <c r="C57" s="322">
        <f>'6.2. Паспорт фин осв ввод факт'!C57</f>
        <v>1</v>
      </c>
      <c r="D57" s="322">
        <f t="shared" si="2"/>
        <v>1</v>
      </c>
      <c r="E57" s="322">
        <f t="shared" si="3"/>
        <v>1</v>
      </c>
      <c r="F57" s="322">
        <f t="shared" si="4"/>
        <v>1</v>
      </c>
      <c r="G57" s="325">
        <f>'6.2. Паспорт фин осв ввод факт'!G57</f>
        <v>0</v>
      </c>
      <c r="H57" s="325">
        <f>'6.2. Паспорт фин осв ввод факт'!J57</f>
        <v>0</v>
      </c>
      <c r="I57" s="325">
        <v>0</v>
      </c>
      <c r="J57" s="325">
        <f>'6.2. Паспорт фин осв ввод факт'!P57</f>
        <v>0</v>
      </c>
      <c r="K57" s="325">
        <f t="shared" si="6"/>
        <v>0</v>
      </c>
      <c r="L57" s="325">
        <f>'6.2. Паспорт фин осв ввод факт'!T57</f>
        <v>1</v>
      </c>
      <c r="M57" s="325">
        <v>0</v>
      </c>
      <c r="N57" s="328">
        <f t="shared" si="7"/>
        <v>1</v>
      </c>
      <c r="O57" s="325">
        <v>0</v>
      </c>
      <c r="P57" s="325">
        <f>'6.2. Паспорт фин осв ввод факт'!X57</f>
        <v>0</v>
      </c>
      <c r="Q57" s="325">
        <v>0</v>
      </c>
      <c r="R57" s="325">
        <v>0</v>
      </c>
      <c r="S57" s="325">
        <v>0</v>
      </c>
      <c r="T57" s="325">
        <v>0</v>
      </c>
      <c r="U57" s="325">
        <v>0</v>
      </c>
      <c r="V57" s="322" t="s">
        <v>596</v>
      </c>
      <c r="W57" s="322" t="s">
        <v>596</v>
      </c>
      <c r="X57" s="325">
        <v>0</v>
      </c>
      <c r="Y57" s="325">
        <v>0</v>
      </c>
      <c r="Z57" s="322" t="s">
        <v>596</v>
      </c>
      <c r="AA57" s="322" t="s">
        <v>596</v>
      </c>
      <c r="AB57" s="325">
        <v>0</v>
      </c>
      <c r="AC57" s="325">
        <v>0</v>
      </c>
      <c r="AD57" s="322" t="s">
        <v>596</v>
      </c>
      <c r="AE57" s="322" t="s">
        <v>596</v>
      </c>
      <c r="AF57" s="322">
        <f t="shared" si="1"/>
        <v>1</v>
      </c>
      <c r="AG57" s="333">
        <f t="shared" si="5"/>
        <v>1</v>
      </c>
    </row>
    <row r="58" spans="1:33" s="84" customFormat="1" ht="36.75" customHeight="1" x14ac:dyDescent="0.25">
      <c r="A58" s="320" t="s">
        <v>58</v>
      </c>
      <c r="B58" s="329" t="s">
        <v>207</v>
      </c>
      <c r="C58" s="322">
        <f>'6.2. Паспорт фин осв ввод факт'!C58</f>
        <v>0</v>
      </c>
      <c r="D58" s="322">
        <f t="shared" si="2"/>
        <v>0</v>
      </c>
      <c r="E58" s="322">
        <f t="shared" si="3"/>
        <v>0</v>
      </c>
      <c r="F58" s="322">
        <f t="shared" si="4"/>
        <v>0</v>
      </c>
      <c r="G58" s="322">
        <f>'6.2. Паспорт фин осв ввод факт'!G58</f>
        <v>0</v>
      </c>
      <c r="H58" s="322">
        <f>'6.2. Паспорт фин осв ввод факт'!J58</f>
        <v>0</v>
      </c>
      <c r="I58" s="322">
        <v>0</v>
      </c>
      <c r="J58" s="322">
        <f>'6.2. Паспорт фин осв ввод факт'!P58</f>
        <v>0</v>
      </c>
      <c r="K58" s="322">
        <f t="shared" si="6"/>
        <v>0</v>
      </c>
      <c r="L58" s="322">
        <f>'6.2. Паспорт фин осв ввод факт'!T58</f>
        <v>0</v>
      </c>
      <c r="M58" s="322">
        <v>0</v>
      </c>
      <c r="N58" s="330">
        <f t="shared" si="7"/>
        <v>0</v>
      </c>
      <c r="O58" s="322">
        <v>0</v>
      </c>
      <c r="P58" s="322">
        <f>'6.2. Паспорт фин осв ввод факт'!X58</f>
        <v>0</v>
      </c>
      <c r="Q58" s="322">
        <v>0</v>
      </c>
      <c r="R58" s="322">
        <v>0</v>
      </c>
      <c r="S58" s="322">
        <v>0</v>
      </c>
      <c r="T58" s="322">
        <v>0</v>
      </c>
      <c r="U58" s="322">
        <v>0</v>
      </c>
      <c r="V58" s="322" t="s">
        <v>596</v>
      </c>
      <c r="W58" s="322" t="s">
        <v>596</v>
      </c>
      <c r="X58" s="322">
        <v>0</v>
      </c>
      <c r="Y58" s="322">
        <v>0</v>
      </c>
      <c r="Z58" s="322" t="s">
        <v>596</v>
      </c>
      <c r="AA58" s="322" t="s">
        <v>596</v>
      </c>
      <c r="AB58" s="322">
        <v>0</v>
      </c>
      <c r="AC58" s="322">
        <v>0</v>
      </c>
      <c r="AD58" s="322" t="s">
        <v>596</v>
      </c>
      <c r="AE58" s="322" t="s">
        <v>596</v>
      </c>
      <c r="AF58" s="322">
        <f t="shared" si="1"/>
        <v>0</v>
      </c>
      <c r="AG58" s="333">
        <f t="shared" si="5"/>
        <v>0</v>
      </c>
    </row>
    <row r="59" spans="1:33" s="84" customFormat="1" x14ac:dyDescent="0.25">
      <c r="A59" s="320" t="s">
        <v>56</v>
      </c>
      <c r="B59" s="321" t="s">
        <v>131</v>
      </c>
      <c r="C59" s="322">
        <f>'6.2. Паспорт фин осв ввод факт'!C59</f>
        <v>0</v>
      </c>
      <c r="D59" s="322">
        <f t="shared" si="2"/>
        <v>0</v>
      </c>
      <c r="E59" s="322">
        <f t="shared" si="3"/>
        <v>0</v>
      </c>
      <c r="F59" s="322">
        <f t="shared" si="4"/>
        <v>0</v>
      </c>
      <c r="G59" s="322">
        <f>'6.2. Паспорт фин осв ввод факт'!G59</f>
        <v>0</v>
      </c>
      <c r="H59" s="322">
        <f>'6.2. Паспорт фин осв ввод факт'!J59</f>
        <v>0</v>
      </c>
      <c r="I59" s="322">
        <v>0</v>
      </c>
      <c r="J59" s="322">
        <f>'6.2. Паспорт фин осв ввод факт'!P59</f>
        <v>0</v>
      </c>
      <c r="K59" s="322">
        <f t="shared" si="6"/>
        <v>0</v>
      </c>
      <c r="L59" s="322">
        <f>'6.2. Паспорт фин осв ввод факт'!T59</f>
        <v>0</v>
      </c>
      <c r="M59" s="322">
        <v>0</v>
      </c>
      <c r="N59" s="322">
        <f t="shared" si="7"/>
        <v>0</v>
      </c>
      <c r="O59" s="322">
        <v>0</v>
      </c>
      <c r="P59" s="322">
        <f>'6.2. Паспорт фин осв ввод факт'!X59</f>
        <v>0</v>
      </c>
      <c r="Q59" s="322">
        <v>0</v>
      </c>
      <c r="R59" s="322">
        <v>0</v>
      </c>
      <c r="S59" s="322">
        <v>0</v>
      </c>
      <c r="T59" s="322">
        <v>0</v>
      </c>
      <c r="U59" s="322">
        <v>0</v>
      </c>
      <c r="V59" s="322" t="s">
        <v>596</v>
      </c>
      <c r="W59" s="322" t="s">
        <v>596</v>
      </c>
      <c r="X59" s="322">
        <v>0</v>
      </c>
      <c r="Y59" s="322">
        <v>0</v>
      </c>
      <c r="Z59" s="322" t="s">
        <v>596</v>
      </c>
      <c r="AA59" s="322" t="s">
        <v>596</v>
      </c>
      <c r="AB59" s="322">
        <v>0</v>
      </c>
      <c r="AC59" s="322">
        <v>0</v>
      </c>
      <c r="AD59" s="322" t="s">
        <v>596</v>
      </c>
      <c r="AE59" s="322" t="s">
        <v>596</v>
      </c>
      <c r="AF59" s="322">
        <f t="shared" si="1"/>
        <v>0</v>
      </c>
      <c r="AG59" s="333">
        <f t="shared" si="5"/>
        <v>0</v>
      </c>
    </row>
    <row r="60" spans="1:33" x14ac:dyDescent="0.25">
      <c r="A60" s="323" t="s">
        <v>201</v>
      </c>
      <c r="B60" s="331" t="s">
        <v>151</v>
      </c>
      <c r="C60" s="322">
        <f>'6.2. Паспорт фин осв ввод факт'!C60</f>
        <v>0</v>
      </c>
      <c r="D60" s="322">
        <f t="shared" si="2"/>
        <v>0</v>
      </c>
      <c r="E60" s="322">
        <f t="shared" si="3"/>
        <v>0</v>
      </c>
      <c r="F60" s="322">
        <f t="shared" si="4"/>
        <v>0</v>
      </c>
      <c r="G60" s="325">
        <f>'6.2. Паспорт фин осв ввод факт'!G60</f>
        <v>0</v>
      </c>
      <c r="H60" s="325">
        <f>'6.2. Паспорт фин осв ввод факт'!J60</f>
        <v>0</v>
      </c>
      <c r="I60" s="325">
        <v>0</v>
      </c>
      <c r="J60" s="325">
        <f>'6.2. Паспорт фин осв ввод факт'!P60</f>
        <v>0</v>
      </c>
      <c r="K60" s="325">
        <f t="shared" si="6"/>
        <v>0</v>
      </c>
      <c r="L60" s="325">
        <f>'6.2. Паспорт фин осв ввод факт'!T60</f>
        <v>0</v>
      </c>
      <c r="M60" s="325">
        <v>0</v>
      </c>
      <c r="N60" s="332">
        <f t="shared" si="7"/>
        <v>0</v>
      </c>
      <c r="O60" s="325">
        <v>0</v>
      </c>
      <c r="P60" s="325">
        <f>'6.2. Паспорт фин осв ввод факт'!X60</f>
        <v>0</v>
      </c>
      <c r="Q60" s="325">
        <v>0</v>
      </c>
      <c r="R60" s="325">
        <v>0</v>
      </c>
      <c r="S60" s="325">
        <v>0</v>
      </c>
      <c r="T60" s="325">
        <v>0</v>
      </c>
      <c r="U60" s="325">
        <v>0</v>
      </c>
      <c r="V60" s="322" t="s">
        <v>596</v>
      </c>
      <c r="W60" s="322" t="s">
        <v>596</v>
      </c>
      <c r="X60" s="325">
        <v>0</v>
      </c>
      <c r="Y60" s="325">
        <v>0</v>
      </c>
      <c r="Z60" s="322" t="s">
        <v>596</v>
      </c>
      <c r="AA60" s="322" t="s">
        <v>596</v>
      </c>
      <c r="AB60" s="325">
        <v>0</v>
      </c>
      <c r="AC60" s="325">
        <v>0</v>
      </c>
      <c r="AD60" s="322" t="s">
        <v>596</v>
      </c>
      <c r="AE60" s="322" t="s">
        <v>596</v>
      </c>
      <c r="AF60" s="322">
        <f t="shared" si="1"/>
        <v>0</v>
      </c>
      <c r="AG60" s="333">
        <f t="shared" si="5"/>
        <v>0</v>
      </c>
    </row>
    <row r="61" spans="1:33" x14ac:dyDescent="0.25">
      <c r="A61" s="323" t="s">
        <v>202</v>
      </c>
      <c r="B61" s="331" t="s">
        <v>149</v>
      </c>
      <c r="C61" s="322">
        <f>'6.2. Паспорт фин осв ввод факт'!C61</f>
        <v>0</v>
      </c>
      <c r="D61" s="322">
        <f t="shared" si="2"/>
        <v>0</v>
      </c>
      <c r="E61" s="322">
        <f t="shared" si="3"/>
        <v>0</v>
      </c>
      <c r="F61" s="322">
        <f t="shared" si="4"/>
        <v>0</v>
      </c>
      <c r="G61" s="325">
        <f>'6.2. Паспорт фин осв ввод факт'!G61</f>
        <v>0</v>
      </c>
      <c r="H61" s="325">
        <f>'6.2. Паспорт фин осв ввод факт'!J61</f>
        <v>0</v>
      </c>
      <c r="I61" s="325">
        <v>0</v>
      </c>
      <c r="J61" s="325">
        <f>'6.2. Паспорт фин осв ввод факт'!P61</f>
        <v>0</v>
      </c>
      <c r="K61" s="325">
        <f t="shared" si="6"/>
        <v>0</v>
      </c>
      <c r="L61" s="325">
        <f>'6.2. Паспорт фин осв ввод факт'!T61</f>
        <v>0</v>
      </c>
      <c r="M61" s="325">
        <v>0</v>
      </c>
      <c r="N61" s="332">
        <f t="shared" si="7"/>
        <v>0</v>
      </c>
      <c r="O61" s="325">
        <v>0</v>
      </c>
      <c r="P61" s="325">
        <f>'6.2. Паспорт фин осв ввод факт'!X61</f>
        <v>0</v>
      </c>
      <c r="Q61" s="325">
        <v>0</v>
      </c>
      <c r="R61" s="325">
        <v>0</v>
      </c>
      <c r="S61" s="325">
        <v>0</v>
      </c>
      <c r="T61" s="325">
        <v>0</v>
      </c>
      <c r="U61" s="325">
        <v>0</v>
      </c>
      <c r="V61" s="322" t="s">
        <v>596</v>
      </c>
      <c r="W61" s="322" t="s">
        <v>596</v>
      </c>
      <c r="X61" s="325">
        <v>0</v>
      </c>
      <c r="Y61" s="325">
        <v>0</v>
      </c>
      <c r="Z61" s="322" t="s">
        <v>596</v>
      </c>
      <c r="AA61" s="322" t="s">
        <v>596</v>
      </c>
      <c r="AB61" s="325">
        <v>0</v>
      </c>
      <c r="AC61" s="325">
        <v>0</v>
      </c>
      <c r="AD61" s="322" t="s">
        <v>596</v>
      </c>
      <c r="AE61" s="322" t="s">
        <v>596</v>
      </c>
      <c r="AF61" s="322">
        <f t="shared" si="1"/>
        <v>0</v>
      </c>
      <c r="AG61" s="333">
        <f t="shared" si="5"/>
        <v>0</v>
      </c>
    </row>
    <row r="62" spans="1:33" x14ac:dyDescent="0.25">
      <c r="A62" s="323" t="s">
        <v>203</v>
      </c>
      <c r="B62" s="331" t="s">
        <v>147</v>
      </c>
      <c r="C62" s="322">
        <f>'6.2. Паспорт фин осв ввод факт'!C62</f>
        <v>0</v>
      </c>
      <c r="D62" s="322">
        <f t="shared" si="2"/>
        <v>0</v>
      </c>
      <c r="E62" s="322">
        <f t="shared" si="3"/>
        <v>0</v>
      </c>
      <c r="F62" s="322">
        <f t="shared" si="4"/>
        <v>0</v>
      </c>
      <c r="G62" s="325">
        <f>'6.2. Паспорт фин осв ввод факт'!G62</f>
        <v>0</v>
      </c>
      <c r="H62" s="325">
        <f>'6.2. Паспорт фин осв ввод факт'!J62</f>
        <v>0</v>
      </c>
      <c r="I62" s="325">
        <v>0</v>
      </c>
      <c r="J62" s="325">
        <f>'6.2. Паспорт фин осв ввод факт'!P62</f>
        <v>0</v>
      </c>
      <c r="K62" s="325">
        <f t="shared" si="6"/>
        <v>0</v>
      </c>
      <c r="L62" s="325">
        <f>'6.2. Паспорт фин осв ввод факт'!T62</f>
        <v>0</v>
      </c>
      <c r="M62" s="325">
        <v>0</v>
      </c>
      <c r="N62" s="332">
        <f t="shared" si="7"/>
        <v>0</v>
      </c>
      <c r="O62" s="325">
        <v>0</v>
      </c>
      <c r="P62" s="325">
        <f>'6.2. Паспорт фин осв ввод факт'!X62</f>
        <v>0</v>
      </c>
      <c r="Q62" s="325">
        <v>0</v>
      </c>
      <c r="R62" s="325">
        <v>0</v>
      </c>
      <c r="S62" s="325">
        <v>0</v>
      </c>
      <c r="T62" s="325">
        <v>0</v>
      </c>
      <c r="U62" s="325">
        <v>0</v>
      </c>
      <c r="V62" s="322" t="s">
        <v>596</v>
      </c>
      <c r="W62" s="322" t="s">
        <v>596</v>
      </c>
      <c r="X62" s="325">
        <v>0</v>
      </c>
      <c r="Y62" s="325">
        <v>0</v>
      </c>
      <c r="Z62" s="322" t="s">
        <v>596</v>
      </c>
      <c r="AA62" s="322" t="s">
        <v>596</v>
      </c>
      <c r="AB62" s="325">
        <v>0</v>
      </c>
      <c r="AC62" s="325">
        <v>0</v>
      </c>
      <c r="AD62" s="322" t="s">
        <v>596</v>
      </c>
      <c r="AE62" s="322" t="s">
        <v>596</v>
      </c>
      <c r="AF62" s="322">
        <f t="shared" si="1"/>
        <v>0</v>
      </c>
      <c r="AG62" s="333">
        <f t="shared" si="5"/>
        <v>0</v>
      </c>
    </row>
    <row r="63" spans="1:33" x14ac:dyDescent="0.25">
      <c r="A63" s="323" t="s">
        <v>204</v>
      </c>
      <c r="B63" s="331" t="s">
        <v>206</v>
      </c>
      <c r="C63" s="322">
        <f>'6.2. Паспорт фин осв ввод факт'!C63</f>
        <v>0</v>
      </c>
      <c r="D63" s="322">
        <f t="shared" si="2"/>
        <v>0</v>
      </c>
      <c r="E63" s="322">
        <f t="shared" si="3"/>
        <v>0</v>
      </c>
      <c r="F63" s="322">
        <f t="shared" si="4"/>
        <v>0</v>
      </c>
      <c r="G63" s="325">
        <f>'6.2. Паспорт фин осв ввод факт'!G63</f>
        <v>0</v>
      </c>
      <c r="H63" s="325">
        <f>'6.2. Паспорт фин осв ввод факт'!J63</f>
        <v>0</v>
      </c>
      <c r="I63" s="325">
        <v>0</v>
      </c>
      <c r="J63" s="325">
        <f>'6.2. Паспорт фин осв ввод факт'!P63</f>
        <v>0</v>
      </c>
      <c r="K63" s="325">
        <f t="shared" si="6"/>
        <v>0</v>
      </c>
      <c r="L63" s="325">
        <f>'6.2. Паспорт фин осв ввод факт'!T63</f>
        <v>0</v>
      </c>
      <c r="M63" s="325">
        <v>0</v>
      </c>
      <c r="N63" s="332">
        <f t="shared" si="7"/>
        <v>0</v>
      </c>
      <c r="O63" s="325">
        <v>0</v>
      </c>
      <c r="P63" s="325">
        <f>'6.2. Паспорт фин осв ввод факт'!X63</f>
        <v>0</v>
      </c>
      <c r="Q63" s="325">
        <v>0</v>
      </c>
      <c r="R63" s="325">
        <v>0</v>
      </c>
      <c r="S63" s="325">
        <v>0</v>
      </c>
      <c r="T63" s="325">
        <v>0</v>
      </c>
      <c r="U63" s="325">
        <v>0</v>
      </c>
      <c r="V63" s="322" t="s">
        <v>596</v>
      </c>
      <c r="W63" s="322" t="s">
        <v>596</v>
      </c>
      <c r="X63" s="325">
        <v>0</v>
      </c>
      <c r="Y63" s="325">
        <v>0</v>
      </c>
      <c r="Z63" s="322" t="s">
        <v>596</v>
      </c>
      <c r="AA63" s="322" t="s">
        <v>596</v>
      </c>
      <c r="AB63" s="325">
        <v>0</v>
      </c>
      <c r="AC63" s="325">
        <v>0</v>
      </c>
      <c r="AD63" s="322" t="s">
        <v>596</v>
      </c>
      <c r="AE63" s="322" t="s">
        <v>596</v>
      </c>
      <c r="AF63" s="322">
        <f t="shared" si="1"/>
        <v>0</v>
      </c>
      <c r="AG63" s="333">
        <f t="shared" si="5"/>
        <v>0</v>
      </c>
    </row>
    <row r="64" spans="1:33" ht="18.75" x14ac:dyDescent="0.25">
      <c r="A64" s="323" t="s">
        <v>205</v>
      </c>
      <c r="B64" s="327" t="s">
        <v>599</v>
      </c>
      <c r="C64" s="322">
        <f>'6.2. Паспорт фин осв ввод факт'!C64</f>
        <v>0</v>
      </c>
      <c r="D64" s="322">
        <f t="shared" si="2"/>
        <v>0</v>
      </c>
      <c r="E64" s="322">
        <f t="shared" si="3"/>
        <v>0</v>
      </c>
      <c r="F64" s="322">
        <f t="shared" si="4"/>
        <v>0</v>
      </c>
      <c r="G64" s="325">
        <f>'6.2. Паспорт фин осв ввод факт'!G64</f>
        <v>0</v>
      </c>
      <c r="H64" s="325">
        <f>'6.2. Паспорт фин осв ввод факт'!J64</f>
        <v>0</v>
      </c>
      <c r="I64" s="325">
        <v>0</v>
      </c>
      <c r="J64" s="325">
        <f>'6.2. Паспорт фин осв ввод факт'!P64</f>
        <v>0</v>
      </c>
      <c r="K64" s="325">
        <f t="shared" si="6"/>
        <v>0</v>
      </c>
      <c r="L64" s="325">
        <f>'6.2. Паспорт фин осв ввод факт'!T64</f>
        <v>0</v>
      </c>
      <c r="M64" s="325">
        <v>0</v>
      </c>
      <c r="N64" s="328">
        <f t="shared" si="7"/>
        <v>0</v>
      </c>
      <c r="O64" s="325">
        <v>0</v>
      </c>
      <c r="P64" s="325">
        <f>'6.2. Паспорт фин осв ввод факт'!X64</f>
        <v>0</v>
      </c>
      <c r="Q64" s="325">
        <v>0</v>
      </c>
      <c r="R64" s="325">
        <v>0</v>
      </c>
      <c r="S64" s="325">
        <v>0</v>
      </c>
      <c r="T64" s="325">
        <v>0</v>
      </c>
      <c r="U64" s="325">
        <v>0</v>
      </c>
      <c r="V64" s="322" t="s">
        <v>596</v>
      </c>
      <c r="W64" s="322" t="s">
        <v>596</v>
      </c>
      <c r="X64" s="325">
        <v>0</v>
      </c>
      <c r="Y64" s="325">
        <v>0</v>
      </c>
      <c r="Z64" s="322" t="s">
        <v>596</v>
      </c>
      <c r="AA64" s="322" t="s">
        <v>596</v>
      </c>
      <c r="AB64" s="325">
        <v>0</v>
      </c>
      <c r="AC64" s="325">
        <v>0</v>
      </c>
      <c r="AD64" s="322" t="s">
        <v>596</v>
      </c>
      <c r="AE64" s="322" t="s">
        <v>596</v>
      </c>
      <c r="AF64" s="322">
        <f t="shared" si="1"/>
        <v>0</v>
      </c>
      <c r="AG64" s="333">
        <f t="shared" si="5"/>
        <v>0</v>
      </c>
    </row>
    <row r="65" spans="1:32" x14ac:dyDescent="0.25">
      <c r="A65" s="28"/>
      <c r="B65" s="29"/>
      <c r="C65" s="29"/>
      <c r="D65" s="29"/>
      <c r="E65" s="29"/>
      <c r="F65" s="29"/>
      <c r="G65" s="29"/>
      <c r="H65" s="29"/>
      <c r="I65" s="29"/>
      <c r="J65" s="29"/>
      <c r="K65" s="29"/>
      <c r="L65" s="19"/>
      <c r="M65" s="19"/>
      <c r="N65" s="19"/>
      <c r="O65" s="19"/>
      <c r="P65" s="19"/>
      <c r="Q65" s="19"/>
      <c r="R65" s="19"/>
      <c r="S65" s="19"/>
      <c r="T65" s="19"/>
      <c r="U65" s="19"/>
      <c r="V65" s="19"/>
      <c r="W65" s="19"/>
      <c r="X65" s="19"/>
      <c r="Y65" s="19"/>
      <c r="Z65" s="19"/>
      <c r="AA65" s="19"/>
      <c r="AB65" s="19"/>
      <c r="AC65" s="19"/>
      <c r="AD65" s="19"/>
      <c r="AE65" s="19"/>
      <c r="AF65" s="19"/>
    </row>
    <row r="66" spans="1:32" ht="54" customHeight="1" x14ac:dyDescent="0.25">
      <c r="A66" s="19"/>
      <c r="B66" s="408"/>
      <c r="C66" s="408"/>
      <c r="D66" s="408"/>
      <c r="E66" s="408"/>
      <c r="F66" s="408"/>
      <c r="G66" s="408"/>
      <c r="H66" s="408"/>
      <c r="I66" s="408"/>
      <c r="J66" s="314"/>
      <c r="K66" s="314"/>
      <c r="L66" s="27"/>
      <c r="M66" s="27"/>
      <c r="N66" s="27"/>
      <c r="O66" s="27"/>
      <c r="P66" s="27"/>
      <c r="Q66" s="27"/>
      <c r="R66" s="27"/>
      <c r="S66" s="27"/>
      <c r="T66" s="27"/>
      <c r="U66" s="27"/>
      <c r="V66" s="27"/>
      <c r="W66" s="27"/>
      <c r="X66" s="27"/>
      <c r="Y66" s="27"/>
      <c r="Z66" s="27"/>
      <c r="AA66" s="27"/>
      <c r="AB66" s="27"/>
      <c r="AC66" s="27"/>
      <c r="AD66" s="27"/>
      <c r="AE66" s="27"/>
      <c r="AF66" s="27"/>
    </row>
    <row r="67" spans="1:32" x14ac:dyDescent="0.25">
      <c r="A67" s="19"/>
      <c r="B67" s="19"/>
      <c r="C67" s="19"/>
      <c r="D67" s="19"/>
      <c r="E67" s="19"/>
      <c r="F67" s="19"/>
      <c r="L67" s="19"/>
      <c r="M67" s="19"/>
      <c r="N67" s="19"/>
      <c r="O67" s="19"/>
      <c r="P67" s="19"/>
      <c r="Q67" s="19"/>
      <c r="R67" s="19"/>
      <c r="S67" s="19"/>
      <c r="T67" s="19"/>
      <c r="U67" s="19"/>
      <c r="V67" s="19"/>
      <c r="W67" s="19"/>
      <c r="X67" s="19"/>
      <c r="Y67" s="19"/>
      <c r="Z67" s="19"/>
      <c r="AA67" s="19"/>
      <c r="AB67" s="19"/>
      <c r="AC67" s="19"/>
      <c r="AD67" s="19"/>
      <c r="AE67" s="19"/>
      <c r="AF67" s="19"/>
    </row>
    <row r="68" spans="1:32" ht="50.25" customHeight="1" x14ac:dyDescent="0.25">
      <c r="A68" s="19"/>
      <c r="B68" s="409"/>
      <c r="C68" s="409"/>
      <c r="D68" s="409"/>
      <c r="E68" s="409"/>
      <c r="F68" s="409"/>
      <c r="G68" s="409"/>
      <c r="H68" s="409"/>
      <c r="I68" s="409"/>
      <c r="J68" s="315"/>
      <c r="K68" s="315"/>
      <c r="L68" s="19"/>
      <c r="M68" s="19"/>
      <c r="N68" s="19"/>
      <c r="O68" s="19"/>
      <c r="P68" s="19"/>
      <c r="Q68" s="19"/>
      <c r="R68" s="19"/>
      <c r="S68" s="19"/>
      <c r="T68" s="19"/>
      <c r="U68" s="19"/>
      <c r="V68" s="19"/>
      <c r="W68" s="19"/>
      <c r="X68" s="19"/>
      <c r="Y68" s="19"/>
      <c r="Z68" s="19"/>
      <c r="AA68" s="19"/>
      <c r="AB68" s="19"/>
      <c r="AC68" s="19"/>
      <c r="AD68" s="19"/>
      <c r="AE68" s="19"/>
      <c r="AF68" s="19"/>
    </row>
    <row r="69" spans="1:32" x14ac:dyDescent="0.25">
      <c r="A69" s="19"/>
      <c r="B69" s="19"/>
      <c r="C69" s="19"/>
      <c r="D69" s="19"/>
      <c r="E69" s="19"/>
      <c r="F69" s="19"/>
      <c r="L69" s="19"/>
      <c r="M69" s="19"/>
      <c r="N69" s="19"/>
      <c r="O69" s="19"/>
      <c r="P69" s="19"/>
      <c r="Q69" s="19"/>
      <c r="R69" s="19"/>
      <c r="S69" s="19"/>
      <c r="T69" s="19"/>
      <c r="U69" s="19"/>
      <c r="V69" s="19"/>
      <c r="W69" s="19"/>
      <c r="X69" s="19"/>
      <c r="Y69" s="19"/>
      <c r="Z69" s="19"/>
      <c r="AA69" s="19"/>
      <c r="AB69" s="19"/>
      <c r="AC69" s="19"/>
      <c r="AD69" s="19"/>
      <c r="AE69" s="19"/>
      <c r="AF69" s="19"/>
    </row>
    <row r="70" spans="1:32" ht="36.75" customHeight="1" x14ac:dyDescent="0.25">
      <c r="A70" s="19"/>
      <c r="B70" s="408"/>
      <c r="C70" s="408"/>
      <c r="D70" s="408"/>
      <c r="E70" s="408"/>
      <c r="F70" s="408"/>
      <c r="G70" s="408"/>
      <c r="H70" s="408"/>
      <c r="I70" s="408"/>
      <c r="J70" s="314"/>
      <c r="K70" s="314"/>
      <c r="L70" s="19"/>
      <c r="M70" s="19"/>
      <c r="N70" s="19"/>
      <c r="O70" s="19"/>
      <c r="P70" s="19"/>
      <c r="Q70" s="19"/>
      <c r="R70" s="19"/>
      <c r="S70" s="19"/>
      <c r="T70" s="19"/>
      <c r="U70" s="19"/>
      <c r="V70" s="19"/>
      <c r="W70" s="19"/>
      <c r="X70" s="19"/>
      <c r="Y70" s="19"/>
      <c r="Z70" s="19"/>
      <c r="AA70" s="19"/>
      <c r="AB70" s="19"/>
      <c r="AC70" s="19"/>
      <c r="AD70" s="19"/>
      <c r="AE70" s="19"/>
      <c r="AF70" s="19"/>
    </row>
    <row r="71" spans="1:32" x14ac:dyDescent="0.25">
      <c r="A71" s="19"/>
      <c r="B71" s="26"/>
      <c r="C71" s="26"/>
      <c r="D71" s="26"/>
      <c r="E71" s="26"/>
      <c r="F71" s="26"/>
      <c r="L71" s="19"/>
      <c r="M71" s="19"/>
      <c r="N71" s="19"/>
      <c r="O71" s="19"/>
      <c r="P71" s="19"/>
      <c r="Q71" s="19"/>
      <c r="R71" s="19"/>
      <c r="S71" s="19"/>
      <c r="T71" s="19"/>
      <c r="U71" s="19"/>
      <c r="V71" s="19"/>
      <c r="W71" s="19"/>
      <c r="X71" s="19"/>
      <c r="Y71" s="19"/>
      <c r="Z71" s="19"/>
      <c r="AA71" s="19"/>
      <c r="AB71" s="19"/>
      <c r="AC71" s="19"/>
      <c r="AD71" s="19"/>
      <c r="AE71" s="19"/>
      <c r="AF71" s="19"/>
    </row>
    <row r="72" spans="1:32" ht="51" customHeight="1" x14ac:dyDescent="0.25">
      <c r="A72" s="19"/>
      <c r="B72" s="408"/>
      <c r="C72" s="408"/>
      <c r="D72" s="408"/>
      <c r="E72" s="408"/>
      <c r="F72" s="408"/>
      <c r="G72" s="408"/>
      <c r="H72" s="408"/>
      <c r="I72" s="408"/>
      <c r="J72" s="314"/>
      <c r="K72" s="314"/>
      <c r="L72" s="19"/>
      <c r="M72" s="19"/>
      <c r="N72" s="19"/>
      <c r="O72" s="19"/>
      <c r="P72" s="19"/>
      <c r="Q72" s="19"/>
      <c r="R72" s="19"/>
      <c r="S72" s="19"/>
      <c r="T72" s="19"/>
      <c r="U72" s="19"/>
      <c r="V72" s="19"/>
      <c r="W72" s="19"/>
      <c r="X72" s="19"/>
      <c r="Y72" s="19"/>
      <c r="Z72" s="19"/>
      <c r="AA72" s="19"/>
      <c r="AB72" s="19"/>
      <c r="AC72" s="19"/>
      <c r="AD72" s="19"/>
      <c r="AE72" s="19"/>
      <c r="AF72" s="19"/>
    </row>
    <row r="73" spans="1:32" ht="32.25" customHeight="1" x14ac:dyDescent="0.25">
      <c r="A73" s="19"/>
      <c r="B73" s="409"/>
      <c r="C73" s="409"/>
      <c r="D73" s="409"/>
      <c r="E73" s="409"/>
      <c r="F73" s="409"/>
      <c r="G73" s="409"/>
      <c r="H73" s="409"/>
      <c r="I73" s="409"/>
      <c r="J73" s="315"/>
      <c r="K73" s="315"/>
      <c r="L73" s="19"/>
      <c r="M73" s="19"/>
      <c r="N73" s="19"/>
      <c r="O73" s="19"/>
      <c r="P73" s="19"/>
      <c r="Q73" s="19"/>
      <c r="R73" s="19"/>
      <c r="S73" s="19"/>
      <c r="T73" s="19"/>
      <c r="U73" s="19"/>
      <c r="V73" s="19"/>
      <c r="W73" s="19"/>
      <c r="X73" s="19"/>
      <c r="Y73" s="19"/>
      <c r="Z73" s="19"/>
      <c r="AA73" s="19"/>
      <c r="AB73" s="19"/>
      <c r="AC73" s="19"/>
      <c r="AD73" s="19"/>
      <c r="AE73" s="19"/>
      <c r="AF73" s="19"/>
    </row>
    <row r="74" spans="1:32" ht="51.75" customHeight="1" x14ac:dyDescent="0.25">
      <c r="A74" s="19"/>
      <c r="B74" s="408"/>
      <c r="C74" s="408"/>
      <c r="D74" s="408"/>
      <c r="E74" s="408"/>
      <c r="F74" s="408"/>
      <c r="G74" s="408"/>
      <c r="H74" s="408"/>
      <c r="I74" s="408"/>
      <c r="J74" s="314"/>
      <c r="K74" s="314"/>
      <c r="L74" s="19"/>
      <c r="M74" s="19"/>
      <c r="N74" s="19"/>
      <c r="O74" s="19"/>
      <c r="P74" s="19"/>
      <c r="Q74" s="19"/>
      <c r="R74" s="19"/>
      <c r="S74" s="19"/>
      <c r="T74" s="19"/>
      <c r="U74" s="19"/>
      <c r="V74" s="19"/>
      <c r="W74" s="19"/>
      <c r="X74" s="19"/>
      <c r="Y74" s="19"/>
      <c r="Z74" s="19"/>
      <c r="AA74" s="19"/>
      <c r="AB74" s="19"/>
      <c r="AC74" s="19"/>
      <c r="AD74" s="19"/>
      <c r="AE74" s="19"/>
      <c r="AF74" s="19"/>
    </row>
    <row r="75" spans="1:32" ht="21.75" customHeight="1" x14ac:dyDescent="0.25">
      <c r="A75" s="19"/>
      <c r="B75" s="406"/>
      <c r="C75" s="406"/>
      <c r="D75" s="406"/>
      <c r="E75" s="406"/>
      <c r="F75" s="406"/>
      <c r="G75" s="406"/>
      <c r="H75" s="406"/>
      <c r="I75" s="406"/>
      <c r="J75" s="312"/>
      <c r="K75" s="312"/>
      <c r="L75" s="19"/>
      <c r="M75" s="19"/>
      <c r="N75" s="19"/>
      <c r="O75" s="19"/>
      <c r="P75" s="19"/>
      <c r="Q75" s="19"/>
      <c r="R75" s="19"/>
      <c r="S75" s="19"/>
      <c r="T75" s="19"/>
      <c r="U75" s="19"/>
      <c r="V75" s="19"/>
      <c r="W75" s="19"/>
      <c r="X75" s="19"/>
      <c r="Y75" s="19"/>
      <c r="Z75" s="19"/>
      <c r="AA75" s="19"/>
      <c r="AB75" s="19"/>
      <c r="AC75" s="19"/>
      <c r="AD75" s="19"/>
      <c r="AE75" s="19"/>
      <c r="AF75" s="19"/>
    </row>
    <row r="76" spans="1:32" ht="23.25" customHeight="1" x14ac:dyDescent="0.25">
      <c r="A76" s="19"/>
      <c r="B76" s="21"/>
      <c r="C76" s="21"/>
      <c r="D76" s="21"/>
      <c r="E76" s="21"/>
      <c r="F76" s="21"/>
      <c r="L76" s="19"/>
      <c r="M76" s="19"/>
      <c r="N76" s="19"/>
      <c r="O76" s="19"/>
      <c r="P76" s="19"/>
      <c r="Q76" s="19"/>
      <c r="R76" s="19"/>
      <c r="S76" s="19"/>
      <c r="T76" s="19"/>
      <c r="U76" s="19"/>
      <c r="V76" s="19"/>
      <c r="W76" s="19"/>
      <c r="X76" s="19"/>
      <c r="Y76" s="19"/>
      <c r="Z76" s="19"/>
      <c r="AA76" s="19"/>
      <c r="AB76" s="19"/>
      <c r="AC76" s="19"/>
      <c r="AD76" s="19"/>
      <c r="AE76" s="19"/>
      <c r="AF76" s="19"/>
    </row>
    <row r="77" spans="1:32" ht="18.75" customHeight="1" x14ac:dyDescent="0.25">
      <c r="A77" s="19"/>
      <c r="B77" s="407"/>
      <c r="C77" s="407"/>
      <c r="D77" s="407"/>
      <c r="E77" s="407"/>
      <c r="F77" s="407"/>
      <c r="G77" s="407"/>
      <c r="H77" s="407"/>
      <c r="I77" s="407"/>
      <c r="J77" s="313"/>
      <c r="K77" s="313"/>
      <c r="L77" s="19"/>
      <c r="M77" s="19"/>
      <c r="N77" s="19"/>
      <c r="O77" s="19"/>
      <c r="P77" s="19"/>
      <c r="Q77" s="19"/>
      <c r="R77" s="19"/>
      <c r="S77" s="19"/>
      <c r="T77" s="19"/>
      <c r="U77" s="19"/>
      <c r="V77" s="19"/>
      <c r="W77" s="19"/>
      <c r="X77" s="19"/>
      <c r="Y77" s="19"/>
      <c r="Z77" s="19"/>
      <c r="AA77" s="19"/>
      <c r="AB77" s="19"/>
      <c r="AC77" s="19"/>
      <c r="AD77" s="19"/>
      <c r="AE77" s="19"/>
      <c r="AF77" s="19"/>
    </row>
    <row r="78" spans="1:32" x14ac:dyDescent="0.25">
      <c r="A78" s="19"/>
      <c r="B78" s="19"/>
      <c r="C78" s="19"/>
      <c r="D78" s="19"/>
      <c r="E78" s="19"/>
      <c r="F78" s="19"/>
      <c r="L78" s="19"/>
      <c r="M78" s="19"/>
      <c r="N78" s="19"/>
      <c r="O78" s="19"/>
      <c r="P78" s="19"/>
      <c r="Q78" s="19"/>
      <c r="R78" s="19"/>
      <c r="S78" s="19"/>
      <c r="T78" s="19"/>
      <c r="U78" s="19"/>
      <c r="V78" s="19"/>
      <c r="W78" s="19"/>
      <c r="X78" s="19"/>
      <c r="Y78" s="19"/>
      <c r="Z78" s="19"/>
      <c r="AA78" s="19"/>
      <c r="AB78" s="19"/>
      <c r="AC78" s="19"/>
      <c r="AD78" s="19"/>
      <c r="AE78" s="19"/>
      <c r="AF78" s="19"/>
    </row>
    <row r="79" spans="1:32" x14ac:dyDescent="0.25">
      <c r="A79" s="19"/>
      <c r="B79" s="19"/>
      <c r="C79" s="19"/>
      <c r="D79" s="19"/>
      <c r="E79" s="19"/>
      <c r="F79" s="19"/>
      <c r="L79" s="19"/>
      <c r="M79" s="19"/>
      <c r="N79" s="19"/>
      <c r="O79" s="19"/>
      <c r="P79" s="19"/>
      <c r="Q79" s="19"/>
      <c r="R79" s="19"/>
      <c r="S79" s="19"/>
      <c r="T79" s="19"/>
      <c r="U79" s="19"/>
      <c r="V79" s="19"/>
      <c r="W79" s="19"/>
      <c r="X79" s="19"/>
      <c r="Y79" s="19"/>
      <c r="Z79" s="19"/>
      <c r="AA79" s="19"/>
      <c r="AB79" s="19"/>
      <c r="AC79" s="19"/>
      <c r="AD79" s="19"/>
      <c r="AE79" s="19"/>
      <c r="AF79" s="19"/>
    </row>
    <row r="80" spans="1:32"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9" priority="40" operator="greaterThan">
      <formula>0</formula>
    </cfRule>
  </conditionalFormatting>
  <conditionalFormatting sqref="C31">
    <cfRule type="cellIs" dxfId="38" priority="39" operator="greaterThan">
      <formula>0</formula>
    </cfRule>
  </conditionalFormatting>
  <conditionalFormatting sqref="C31">
    <cfRule type="cellIs" dxfId="37" priority="38" operator="greaterThan">
      <formula>0</formula>
    </cfRule>
  </conditionalFormatting>
  <conditionalFormatting sqref="C31">
    <cfRule type="cellIs" dxfId="36" priority="37" operator="greaterThan">
      <formula>0</formula>
    </cfRule>
  </conditionalFormatting>
  <conditionalFormatting sqref="X24:Y24 AB24:AC24 AF24:AF64 J24:J64 L24:O64 C24:C64 Q24:U24 Q25:Q64 E24:E64">
    <cfRule type="cellIs" dxfId="35" priority="36" operator="notEqual">
      <formula>0</formula>
    </cfRule>
  </conditionalFormatting>
  <conditionalFormatting sqref="X24:Y24 AB24:AC24">
    <cfRule type="cellIs" dxfId="34" priority="35" operator="greaterThan">
      <formula>0</formula>
    </cfRule>
  </conditionalFormatting>
  <conditionalFormatting sqref="X24:Y24 AB24:AC24">
    <cfRule type="cellIs" dxfId="33" priority="34" operator="greaterThan">
      <formula>0</formula>
    </cfRule>
  </conditionalFormatting>
  <conditionalFormatting sqref="X24:Y24 AB24:AC24">
    <cfRule type="cellIs" dxfId="32" priority="33" operator="greaterThan">
      <formula>0</formula>
    </cfRule>
  </conditionalFormatting>
  <conditionalFormatting sqref="D30">
    <cfRule type="cellIs" dxfId="31" priority="32" operator="greaterThan">
      <formula>0</formula>
    </cfRule>
  </conditionalFormatting>
  <conditionalFormatting sqref="D31">
    <cfRule type="cellIs" dxfId="30" priority="31" operator="greaterThan">
      <formula>0</formula>
    </cfRule>
  </conditionalFormatting>
  <conditionalFormatting sqref="D31">
    <cfRule type="cellIs" dxfId="29" priority="30" operator="greaterThan">
      <formula>0</formula>
    </cfRule>
  </conditionalFormatting>
  <conditionalFormatting sqref="D31">
    <cfRule type="cellIs" dxfId="28" priority="29" operator="greaterThan">
      <formula>0</formula>
    </cfRule>
  </conditionalFormatting>
  <conditionalFormatting sqref="D24:D64">
    <cfRule type="cellIs" dxfId="27" priority="28" operator="notEqual">
      <formula>0</formula>
    </cfRule>
  </conditionalFormatting>
  <conditionalFormatting sqref="R25:U64 X25:Y64 AB25:AC64">
    <cfRule type="cellIs" dxfId="26" priority="27" operator="notEqual">
      <formula>0</formula>
    </cfRule>
  </conditionalFormatting>
  <conditionalFormatting sqref="I30">
    <cfRule type="cellIs" dxfId="25" priority="25" operator="greaterThan">
      <formula>0</formula>
    </cfRule>
  </conditionalFormatting>
  <conditionalFormatting sqref="I30">
    <cfRule type="cellIs" dxfId="24" priority="24" operator="greaterThan">
      <formula>0</formula>
    </cfRule>
  </conditionalFormatting>
  <conditionalFormatting sqref="I30">
    <cfRule type="cellIs" dxfId="23" priority="23" operator="greaterThan">
      <formula>0</formula>
    </cfRule>
  </conditionalFormatting>
  <conditionalFormatting sqref="I24">
    <cfRule type="cellIs" dxfId="22" priority="22" operator="greaterThan">
      <formula>0</formula>
    </cfRule>
  </conditionalFormatting>
  <conditionalFormatting sqref="I24">
    <cfRule type="cellIs" dxfId="21" priority="21" operator="greaterThan">
      <formula>0</formula>
    </cfRule>
  </conditionalFormatting>
  <conditionalFormatting sqref="I24">
    <cfRule type="cellIs" dxfId="20" priority="20" operator="greaterThan">
      <formula>0</formula>
    </cfRule>
  </conditionalFormatting>
  <conditionalFormatting sqref="I25:I29">
    <cfRule type="cellIs" dxfId="19" priority="19" operator="greaterThan">
      <formula>0</formula>
    </cfRule>
  </conditionalFormatting>
  <conditionalFormatting sqref="I25:I29">
    <cfRule type="cellIs" dxfId="18" priority="18" operator="greaterThan">
      <formula>0</formula>
    </cfRule>
  </conditionalFormatting>
  <conditionalFormatting sqref="I25:I29">
    <cfRule type="cellIs" dxfId="17" priority="17" operator="greaterThan">
      <formula>0</formula>
    </cfRule>
  </conditionalFormatting>
  <conditionalFormatting sqref="I24:I64">
    <cfRule type="cellIs" dxfId="16" priority="16" operator="notEqual">
      <formula>0</formula>
    </cfRule>
  </conditionalFormatting>
  <conditionalFormatting sqref="I30">
    <cfRule type="cellIs" dxfId="15" priority="15" operator="greaterThan">
      <formula>0</formula>
    </cfRule>
  </conditionalFormatting>
  <conditionalFormatting sqref="I30">
    <cfRule type="cellIs" dxfId="14" priority="14" operator="greaterThan">
      <formula>0</formula>
    </cfRule>
  </conditionalFormatting>
  <conditionalFormatting sqref="I30">
    <cfRule type="cellIs" dxfId="13" priority="13" operator="greaterThan">
      <formula>0</formula>
    </cfRule>
  </conditionalFormatting>
  <conditionalFormatting sqref="F24:F64">
    <cfRule type="cellIs" dxfId="12" priority="12" operator="notEqual">
      <formula>0</formula>
    </cfRule>
  </conditionalFormatting>
  <conditionalFormatting sqref="G24:G64">
    <cfRule type="cellIs" dxfId="11" priority="11" operator="notEqual">
      <formula>0</formula>
    </cfRule>
  </conditionalFormatting>
  <conditionalFormatting sqref="H24:H64">
    <cfRule type="cellIs" dxfId="10" priority="10" operator="notEqual">
      <formula>0</formula>
    </cfRule>
  </conditionalFormatting>
  <conditionalFormatting sqref="H24:H64">
    <cfRule type="cellIs" dxfId="9" priority="9" operator="greaterThan">
      <formula>0</formula>
    </cfRule>
  </conditionalFormatting>
  <conditionalFormatting sqref="H24:H64">
    <cfRule type="cellIs" dxfId="8" priority="8" operator="greaterThan">
      <formula>0</formula>
    </cfRule>
  </conditionalFormatting>
  <conditionalFormatting sqref="H24:H64">
    <cfRule type="cellIs" dxfId="7" priority="7" operator="greaterThan">
      <formula>0</formula>
    </cfRule>
  </conditionalFormatting>
  <conditionalFormatting sqref="H24:H61">
    <cfRule type="cellIs" dxfId="6" priority="6" operator="greaterThan">
      <formula>0</formula>
    </cfRule>
  </conditionalFormatting>
  <conditionalFormatting sqref="K24">
    <cfRule type="cellIs" dxfId="5" priority="5" operator="greaterThan">
      <formula>0</formula>
    </cfRule>
  </conditionalFormatting>
  <conditionalFormatting sqref="K24:K64">
    <cfRule type="cellIs" dxfId="4" priority="4" operator="notEqual">
      <formula>0</formula>
    </cfRule>
  </conditionalFormatting>
  <conditionalFormatting sqref="P24">
    <cfRule type="cellIs" dxfId="3" priority="3" operator="greaterThan">
      <formula>0</formula>
    </cfRule>
  </conditionalFormatting>
  <conditionalFormatting sqref="P24:P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13" zoomScale="80" zoomScaleSheetLayoutView="80" workbookViewId="0">
      <selection activeCell="B31" sqref="B31"/>
    </sheetView>
  </sheetViews>
  <sheetFormatPr defaultColWidth="9.140625" defaultRowHeight="15" x14ac:dyDescent="0.25"/>
  <cols>
    <col min="1" max="1" width="6.140625" style="167" customWidth="1"/>
    <col min="2" max="2" width="23.140625" style="167" customWidth="1"/>
    <col min="3" max="3" width="13.85546875" style="167" customWidth="1"/>
    <col min="4" max="4" width="15.140625" style="167" customWidth="1"/>
    <col min="5" max="12" width="7.7109375" style="167" customWidth="1"/>
    <col min="13" max="13" width="17.42578125" style="167" customWidth="1"/>
    <col min="14" max="14" width="42.140625" style="167" customWidth="1"/>
    <col min="15" max="16" width="22.28515625" style="167" customWidth="1"/>
    <col min="17" max="17" width="22.5703125" style="167" customWidth="1"/>
    <col min="18" max="18" width="17" style="167" customWidth="1"/>
    <col min="19" max="20" width="9.7109375" style="167" customWidth="1"/>
    <col min="21" max="21" width="11.42578125" style="167" customWidth="1"/>
    <col min="22" max="22" width="12.7109375" style="167" customWidth="1"/>
    <col min="23" max="23" width="28.28515625" style="167" customWidth="1"/>
    <col min="24" max="24" width="20" style="167" customWidth="1"/>
    <col min="25" max="25" width="21.140625" style="167" customWidth="1"/>
    <col min="26" max="26" width="7.7109375" style="167" customWidth="1"/>
    <col min="27" max="27" width="20.28515625" style="167" customWidth="1"/>
    <col min="28" max="28" width="20.85546875" style="167" customWidth="1"/>
    <col min="29" max="29" width="26.85546875" style="167" customWidth="1"/>
    <col min="30" max="30" width="17.85546875" style="167" customWidth="1"/>
    <col min="31" max="31" width="22.140625" style="167" customWidth="1"/>
    <col min="32" max="32" width="15.5703125" style="167" customWidth="1"/>
    <col min="33" max="33" width="14.7109375" style="167" customWidth="1"/>
    <col min="34" max="34" width="18.42578125" style="167" customWidth="1"/>
    <col min="35" max="35" width="17.42578125" style="167" customWidth="1"/>
    <col min="36" max="36" width="18.28515625" style="167" customWidth="1"/>
    <col min="37" max="37" width="16.42578125" style="167" customWidth="1"/>
    <col min="38" max="38" width="18.85546875" style="167" customWidth="1"/>
    <col min="39" max="39" width="16.28515625" style="167" customWidth="1"/>
    <col min="40" max="40" width="14.7109375" style="167" customWidth="1"/>
    <col min="41" max="41" width="9.7109375" style="167" customWidth="1"/>
    <col min="42" max="43" width="17" style="167" customWidth="1"/>
    <col min="44" max="44" width="19.140625" style="167" customWidth="1"/>
    <col min="45" max="45" width="17" style="167" customWidth="1"/>
    <col min="46" max="46" width="20.28515625" style="167" customWidth="1"/>
    <col min="47" max="47" width="17.28515625" style="167" customWidth="1"/>
    <col min="48" max="48" width="15.7109375" style="167" customWidth="1"/>
    <col min="49" max="16384" width="9.140625" style="167"/>
  </cols>
  <sheetData>
    <row r="1" spans="1:48" ht="18.75" x14ac:dyDescent="0.25">
      <c r="AV1" s="6" t="s">
        <v>68</v>
      </c>
    </row>
    <row r="2" spans="1:48" ht="18.75" x14ac:dyDescent="0.3">
      <c r="AV2" s="3" t="s">
        <v>10</v>
      </c>
    </row>
    <row r="3" spans="1:48" ht="18.75" x14ac:dyDescent="0.3">
      <c r="AV3" s="3" t="s">
        <v>67</v>
      </c>
    </row>
    <row r="4" spans="1:48" ht="18.75" x14ac:dyDescent="0.3">
      <c r="AV4" s="3"/>
    </row>
    <row r="5" spans="1:48" ht="18.75" customHeight="1" x14ac:dyDescent="0.25">
      <c r="A5" s="340" t="str">
        <f>'1. паспорт местоположение'!A5:C5</f>
        <v>Год раскрытия информации: 2018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row>
    <row r="6" spans="1:48" ht="18.75" x14ac:dyDescent="0.3">
      <c r="AV6" s="3"/>
    </row>
    <row r="7" spans="1:48" ht="18.75" x14ac:dyDescent="0.25">
      <c r="A7" s="344" t="s">
        <v>9</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c r="AU7" s="344"/>
      <c r="AV7" s="344"/>
    </row>
    <row r="8" spans="1:48"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c r="AU8" s="344"/>
      <c r="AV8" s="344"/>
    </row>
    <row r="9" spans="1:48" ht="15.75" x14ac:dyDescent="0.25">
      <c r="A9" s="346" t="str">
        <f>'1. паспорт местоположение'!A9:C9</f>
        <v>Акционерное общество "Янтарьэнерго" ДЗО  ПАО "Россети"</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row>
    <row r="10" spans="1:48" ht="15.75" x14ac:dyDescent="0.25">
      <c r="A10" s="341" t="s">
        <v>8</v>
      </c>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1"/>
      <c r="AP10" s="341"/>
      <c r="AQ10" s="341"/>
      <c r="AR10" s="341"/>
      <c r="AS10" s="341"/>
      <c r="AT10" s="341"/>
      <c r="AU10" s="341"/>
      <c r="AV10" s="341"/>
    </row>
    <row r="11" spans="1:48" ht="18.75" x14ac:dyDescent="0.25">
      <c r="A11" s="344"/>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c r="AU11" s="344"/>
      <c r="AV11" s="344"/>
    </row>
    <row r="12" spans="1:48" ht="15.75" x14ac:dyDescent="0.25">
      <c r="A12" s="346" t="str">
        <f>'1. паспорт местоположение'!A12:C12</f>
        <v>F_17-1590</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row>
    <row r="13" spans="1:48" ht="15.75" x14ac:dyDescent="0.25">
      <c r="A13" s="341" t="s">
        <v>7</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41"/>
      <c r="AU13" s="341"/>
      <c r="AV13" s="341"/>
    </row>
    <row r="14" spans="1:48" ht="18.75" x14ac:dyDescent="0.25">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row>
    <row r="15" spans="1:48" ht="15.75" x14ac:dyDescent="0.25">
      <c r="A15" s="351"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row>
    <row r="16" spans="1:48" ht="15.75" x14ac:dyDescent="0.25">
      <c r="A16" s="341" t="s">
        <v>6</v>
      </c>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c r="AK16" s="341"/>
      <c r="AL16" s="341"/>
      <c r="AM16" s="341"/>
      <c r="AN16" s="341"/>
      <c r="AO16" s="341"/>
      <c r="AP16" s="341"/>
      <c r="AQ16" s="341"/>
      <c r="AR16" s="341"/>
      <c r="AS16" s="341"/>
      <c r="AT16" s="341"/>
      <c r="AU16" s="341"/>
      <c r="AV16" s="341"/>
    </row>
    <row r="17" spans="1:4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row>
    <row r="18" spans="1:48" ht="14.25" customHeight="1"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row>
    <row r="20" spans="1:48" s="168" customFormat="1"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s="168" customFormat="1" x14ac:dyDescent="0.25">
      <c r="A21" s="439" t="s">
        <v>381</v>
      </c>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439"/>
      <c r="AB21" s="439"/>
      <c r="AC21" s="439"/>
      <c r="AD21" s="439"/>
      <c r="AE21" s="439"/>
      <c r="AF21" s="439"/>
      <c r="AG21" s="439"/>
      <c r="AH21" s="439"/>
      <c r="AI21" s="439"/>
      <c r="AJ21" s="439"/>
      <c r="AK21" s="439"/>
      <c r="AL21" s="439"/>
      <c r="AM21" s="439"/>
      <c r="AN21" s="439"/>
      <c r="AO21" s="439"/>
      <c r="AP21" s="439"/>
      <c r="AQ21" s="439"/>
      <c r="AR21" s="439"/>
      <c r="AS21" s="439"/>
      <c r="AT21" s="439"/>
      <c r="AU21" s="439"/>
      <c r="AV21" s="439"/>
    </row>
    <row r="22" spans="1:48" s="168" customFormat="1" ht="58.5" customHeight="1" x14ac:dyDescent="0.25">
      <c r="A22" s="430" t="s">
        <v>52</v>
      </c>
      <c r="B22" s="441" t="s">
        <v>24</v>
      </c>
      <c r="C22" s="430" t="s">
        <v>51</v>
      </c>
      <c r="D22" s="430" t="s">
        <v>50</v>
      </c>
      <c r="E22" s="444" t="s">
        <v>391</v>
      </c>
      <c r="F22" s="445"/>
      <c r="G22" s="445"/>
      <c r="H22" s="445"/>
      <c r="I22" s="445"/>
      <c r="J22" s="445"/>
      <c r="K22" s="445"/>
      <c r="L22" s="446"/>
      <c r="M22" s="430" t="s">
        <v>49</v>
      </c>
      <c r="N22" s="430" t="s">
        <v>48</v>
      </c>
      <c r="O22" s="430" t="s">
        <v>47</v>
      </c>
      <c r="P22" s="425" t="s">
        <v>216</v>
      </c>
      <c r="Q22" s="425" t="s">
        <v>46</v>
      </c>
      <c r="R22" s="425" t="s">
        <v>45</v>
      </c>
      <c r="S22" s="425" t="s">
        <v>44</v>
      </c>
      <c r="T22" s="425"/>
      <c r="U22" s="447" t="s">
        <v>43</v>
      </c>
      <c r="V22" s="447" t="s">
        <v>42</v>
      </c>
      <c r="W22" s="425" t="s">
        <v>41</v>
      </c>
      <c r="X22" s="425" t="s">
        <v>40</v>
      </c>
      <c r="Y22" s="425" t="s">
        <v>39</v>
      </c>
      <c r="Z22" s="432" t="s">
        <v>38</v>
      </c>
      <c r="AA22" s="425" t="s">
        <v>37</v>
      </c>
      <c r="AB22" s="425" t="s">
        <v>36</v>
      </c>
      <c r="AC22" s="425" t="s">
        <v>35</v>
      </c>
      <c r="AD22" s="425" t="s">
        <v>34</v>
      </c>
      <c r="AE22" s="425" t="s">
        <v>33</v>
      </c>
      <c r="AF22" s="425" t="s">
        <v>32</v>
      </c>
      <c r="AG22" s="425"/>
      <c r="AH22" s="425"/>
      <c r="AI22" s="425"/>
      <c r="AJ22" s="425"/>
      <c r="AK22" s="425"/>
      <c r="AL22" s="425" t="s">
        <v>31</v>
      </c>
      <c r="AM22" s="425"/>
      <c r="AN22" s="425"/>
      <c r="AO22" s="425"/>
      <c r="AP22" s="425" t="s">
        <v>30</v>
      </c>
      <c r="AQ22" s="425"/>
      <c r="AR22" s="425" t="s">
        <v>29</v>
      </c>
      <c r="AS22" s="425" t="s">
        <v>28</v>
      </c>
      <c r="AT22" s="425" t="s">
        <v>27</v>
      </c>
      <c r="AU22" s="425" t="s">
        <v>26</v>
      </c>
      <c r="AV22" s="433" t="s">
        <v>25</v>
      </c>
    </row>
    <row r="23" spans="1:48" s="168" customFormat="1" ht="64.5" customHeight="1" x14ac:dyDescent="0.25">
      <c r="A23" s="440"/>
      <c r="B23" s="442"/>
      <c r="C23" s="440"/>
      <c r="D23" s="440"/>
      <c r="E23" s="435" t="s">
        <v>23</v>
      </c>
      <c r="F23" s="426" t="s">
        <v>130</v>
      </c>
      <c r="G23" s="426" t="s">
        <v>129</v>
      </c>
      <c r="H23" s="426" t="s">
        <v>128</v>
      </c>
      <c r="I23" s="428" t="s">
        <v>327</v>
      </c>
      <c r="J23" s="428" t="s">
        <v>328</v>
      </c>
      <c r="K23" s="428" t="s">
        <v>329</v>
      </c>
      <c r="L23" s="426" t="s">
        <v>79</v>
      </c>
      <c r="M23" s="440"/>
      <c r="N23" s="440"/>
      <c r="O23" s="440"/>
      <c r="P23" s="425"/>
      <c r="Q23" s="425"/>
      <c r="R23" s="425"/>
      <c r="S23" s="437" t="s">
        <v>2</v>
      </c>
      <c r="T23" s="437" t="s">
        <v>11</v>
      </c>
      <c r="U23" s="447"/>
      <c r="V23" s="447"/>
      <c r="W23" s="425"/>
      <c r="X23" s="425"/>
      <c r="Y23" s="425"/>
      <c r="Z23" s="425"/>
      <c r="AA23" s="425"/>
      <c r="AB23" s="425"/>
      <c r="AC23" s="425"/>
      <c r="AD23" s="425"/>
      <c r="AE23" s="425"/>
      <c r="AF23" s="425" t="s">
        <v>22</v>
      </c>
      <c r="AG23" s="425"/>
      <c r="AH23" s="425" t="s">
        <v>21</v>
      </c>
      <c r="AI23" s="425"/>
      <c r="AJ23" s="430" t="s">
        <v>20</v>
      </c>
      <c r="AK23" s="430" t="s">
        <v>19</v>
      </c>
      <c r="AL23" s="430" t="s">
        <v>18</v>
      </c>
      <c r="AM23" s="430" t="s">
        <v>17</v>
      </c>
      <c r="AN23" s="430" t="s">
        <v>16</v>
      </c>
      <c r="AO23" s="430" t="s">
        <v>15</v>
      </c>
      <c r="AP23" s="430" t="s">
        <v>14</v>
      </c>
      <c r="AQ23" s="448" t="s">
        <v>11</v>
      </c>
      <c r="AR23" s="425"/>
      <c r="AS23" s="425"/>
      <c r="AT23" s="425"/>
      <c r="AU23" s="425"/>
      <c r="AV23" s="434"/>
    </row>
    <row r="24" spans="1:48" s="168" customFormat="1" ht="96.75" customHeight="1" x14ac:dyDescent="0.25">
      <c r="A24" s="431"/>
      <c r="B24" s="443"/>
      <c r="C24" s="431"/>
      <c r="D24" s="431"/>
      <c r="E24" s="436"/>
      <c r="F24" s="427"/>
      <c r="G24" s="427"/>
      <c r="H24" s="427"/>
      <c r="I24" s="429"/>
      <c r="J24" s="429"/>
      <c r="K24" s="429"/>
      <c r="L24" s="427"/>
      <c r="M24" s="431"/>
      <c r="N24" s="431"/>
      <c r="O24" s="431"/>
      <c r="P24" s="425"/>
      <c r="Q24" s="425"/>
      <c r="R24" s="425"/>
      <c r="S24" s="438"/>
      <c r="T24" s="438"/>
      <c r="U24" s="447"/>
      <c r="V24" s="447"/>
      <c r="W24" s="425"/>
      <c r="X24" s="425"/>
      <c r="Y24" s="425"/>
      <c r="Z24" s="425"/>
      <c r="AA24" s="425"/>
      <c r="AB24" s="425"/>
      <c r="AC24" s="425"/>
      <c r="AD24" s="425"/>
      <c r="AE24" s="425"/>
      <c r="AF24" s="169" t="s">
        <v>13</v>
      </c>
      <c r="AG24" s="169" t="s">
        <v>12</v>
      </c>
      <c r="AH24" s="170" t="s">
        <v>2</v>
      </c>
      <c r="AI24" s="170" t="s">
        <v>11</v>
      </c>
      <c r="AJ24" s="431"/>
      <c r="AK24" s="431"/>
      <c r="AL24" s="431"/>
      <c r="AM24" s="431"/>
      <c r="AN24" s="431"/>
      <c r="AO24" s="431"/>
      <c r="AP24" s="431"/>
      <c r="AQ24" s="449"/>
      <c r="AR24" s="425"/>
      <c r="AS24" s="425"/>
      <c r="AT24" s="425"/>
      <c r="AU24" s="425"/>
      <c r="AV24" s="434"/>
    </row>
    <row r="25" spans="1:48" s="172" customFormat="1" ht="11.25" x14ac:dyDescent="0.2">
      <c r="A25" s="171">
        <v>1</v>
      </c>
      <c r="B25" s="171">
        <v>2</v>
      </c>
      <c r="C25" s="171">
        <v>4</v>
      </c>
      <c r="D25" s="171">
        <v>5</v>
      </c>
      <c r="E25" s="171">
        <v>6</v>
      </c>
      <c r="F25" s="171">
        <f>E25+1</f>
        <v>7</v>
      </c>
      <c r="G25" s="171">
        <f t="shared" ref="G25:H25" si="0">F25+1</f>
        <v>8</v>
      </c>
      <c r="H25" s="171">
        <f t="shared" si="0"/>
        <v>9</v>
      </c>
      <c r="I25" s="171">
        <f t="shared" ref="I25" si="1">H25+1</f>
        <v>10</v>
      </c>
      <c r="J25" s="171">
        <f t="shared" ref="J25" si="2">I25+1</f>
        <v>11</v>
      </c>
      <c r="K25" s="171">
        <f t="shared" ref="K25" si="3">J25+1</f>
        <v>12</v>
      </c>
      <c r="L25" s="171">
        <f t="shared" ref="L25" si="4">K25+1</f>
        <v>13</v>
      </c>
      <c r="M25" s="171">
        <f t="shared" ref="M25" si="5">L25+1</f>
        <v>14</v>
      </c>
      <c r="N25" s="171">
        <f t="shared" ref="N25" si="6">M25+1</f>
        <v>15</v>
      </c>
      <c r="O25" s="171">
        <f t="shared" ref="O25" si="7">N25+1</f>
        <v>16</v>
      </c>
      <c r="P25" s="171">
        <f t="shared" ref="P25" si="8">O25+1</f>
        <v>17</v>
      </c>
      <c r="Q25" s="171">
        <f t="shared" ref="Q25" si="9">P25+1</f>
        <v>18</v>
      </c>
      <c r="R25" s="171">
        <f t="shared" ref="R25" si="10">Q25+1</f>
        <v>19</v>
      </c>
      <c r="S25" s="171">
        <f t="shared" ref="S25" si="11">R25+1</f>
        <v>20</v>
      </c>
      <c r="T25" s="171">
        <f t="shared" ref="T25" si="12">S25+1</f>
        <v>21</v>
      </c>
      <c r="U25" s="171">
        <f t="shared" ref="U25" si="13">T25+1</f>
        <v>22</v>
      </c>
      <c r="V25" s="171">
        <f t="shared" ref="V25" si="14">U25+1</f>
        <v>23</v>
      </c>
      <c r="W25" s="171">
        <f t="shared" ref="W25" si="15">V25+1</f>
        <v>24</v>
      </c>
      <c r="X25" s="171">
        <f t="shared" ref="X25" si="16">W25+1</f>
        <v>25</v>
      </c>
      <c r="Y25" s="171">
        <f t="shared" ref="Y25" si="17">X25+1</f>
        <v>26</v>
      </c>
      <c r="Z25" s="171">
        <f t="shared" ref="Z25" si="18">Y25+1</f>
        <v>27</v>
      </c>
      <c r="AA25" s="171">
        <f t="shared" ref="AA25" si="19">Z25+1</f>
        <v>28</v>
      </c>
      <c r="AB25" s="171">
        <f t="shared" ref="AB25" si="20">AA25+1</f>
        <v>29</v>
      </c>
      <c r="AC25" s="171">
        <f t="shared" ref="AC25" si="21">AB25+1</f>
        <v>30</v>
      </c>
      <c r="AD25" s="171">
        <f t="shared" ref="AD25" si="22">AC25+1</f>
        <v>31</v>
      </c>
      <c r="AE25" s="171">
        <f t="shared" ref="AE25" si="23">AD25+1</f>
        <v>32</v>
      </c>
      <c r="AF25" s="171">
        <f t="shared" ref="AF25" si="24">AE25+1</f>
        <v>33</v>
      </c>
      <c r="AG25" s="171">
        <f t="shared" ref="AG25" si="25">AF25+1</f>
        <v>34</v>
      </c>
      <c r="AH25" s="171">
        <f t="shared" ref="AH25" si="26">AG25+1</f>
        <v>35</v>
      </c>
      <c r="AI25" s="171">
        <f t="shared" ref="AI25" si="27">AH25+1</f>
        <v>36</v>
      </c>
      <c r="AJ25" s="171">
        <f t="shared" ref="AJ25" si="28">AI25+1</f>
        <v>37</v>
      </c>
      <c r="AK25" s="171">
        <f t="shared" ref="AK25" si="29">AJ25+1</f>
        <v>38</v>
      </c>
      <c r="AL25" s="171">
        <f t="shared" ref="AL25" si="30">AK25+1</f>
        <v>39</v>
      </c>
      <c r="AM25" s="171">
        <f t="shared" ref="AM25" si="31">AL25+1</f>
        <v>40</v>
      </c>
      <c r="AN25" s="171">
        <f t="shared" ref="AN25" si="32">AM25+1</f>
        <v>41</v>
      </c>
      <c r="AO25" s="171">
        <f t="shared" ref="AO25" si="33">AN25+1</f>
        <v>42</v>
      </c>
      <c r="AP25" s="171">
        <f t="shared" ref="AP25" si="34">AO25+1</f>
        <v>43</v>
      </c>
      <c r="AQ25" s="171">
        <f t="shared" ref="AQ25" si="35">AP25+1</f>
        <v>44</v>
      </c>
      <c r="AR25" s="171">
        <f t="shared" ref="AR25" si="36">AQ25+1</f>
        <v>45</v>
      </c>
      <c r="AS25" s="171">
        <f t="shared" ref="AS25" si="37">AR25+1</f>
        <v>46</v>
      </c>
      <c r="AT25" s="171">
        <f t="shared" ref="AT25" si="38">AS25+1</f>
        <v>47</v>
      </c>
      <c r="AU25" s="171">
        <f t="shared" ref="AU25" si="39">AT25+1</f>
        <v>48</v>
      </c>
      <c r="AV25" s="171">
        <f t="shared" ref="AV25" si="40">AU25+1</f>
        <v>49</v>
      </c>
    </row>
    <row r="26" spans="1:48" s="182" customFormat="1" ht="157.5" hidden="1" x14ac:dyDescent="0.25">
      <c r="A26" s="173">
        <v>1</v>
      </c>
      <c r="B26" s="176" t="s">
        <v>546</v>
      </c>
      <c r="C26" s="174" t="s">
        <v>64</v>
      </c>
      <c r="D26" s="232">
        <f>'6.1. Паспорт сетевой график'!H55</f>
        <v>43801</v>
      </c>
      <c r="E26" s="173"/>
      <c r="F26" s="173"/>
      <c r="G26" s="173"/>
      <c r="H26" s="173"/>
      <c r="I26" s="175"/>
      <c r="J26" s="175">
        <v>0</v>
      </c>
      <c r="K26" s="173"/>
      <c r="L26" s="236">
        <v>0</v>
      </c>
      <c r="M26" s="238" t="s">
        <v>558</v>
      </c>
      <c r="N26" s="176" t="s">
        <v>434</v>
      </c>
      <c r="O26" s="177" t="s">
        <v>398</v>
      </c>
      <c r="P26" s="178">
        <v>5211.8599999999997</v>
      </c>
      <c r="Q26" s="174" t="s">
        <v>435</v>
      </c>
      <c r="R26" s="178">
        <v>5211.8599999999997</v>
      </c>
      <c r="S26" s="177" t="s">
        <v>436</v>
      </c>
      <c r="T26" s="177" t="s">
        <v>436</v>
      </c>
      <c r="U26" s="177" t="s">
        <v>437</v>
      </c>
      <c r="V26" s="177" t="s">
        <v>62</v>
      </c>
      <c r="W26" s="177" t="s">
        <v>438</v>
      </c>
      <c r="X26" s="178">
        <v>4956.7479999999996</v>
      </c>
      <c r="Y26" s="174"/>
      <c r="Z26" s="177" t="s">
        <v>64</v>
      </c>
      <c r="AA26" s="178">
        <v>4956.7479999999996</v>
      </c>
      <c r="AB26" s="178">
        <v>4956.7479999999996</v>
      </c>
      <c r="AC26" s="177" t="s">
        <v>438</v>
      </c>
      <c r="AD26" s="179">
        <v>5848.96</v>
      </c>
      <c r="AE26" s="179">
        <v>5848.96</v>
      </c>
      <c r="AF26" s="177" t="s">
        <v>441</v>
      </c>
      <c r="AG26" s="177" t="s">
        <v>442</v>
      </c>
      <c r="AH26" s="177" t="s">
        <v>443</v>
      </c>
      <c r="AI26" s="180" t="s">
        <v>443</v>
      </c>
      <c r="AJ26" s="177" t="s">
        <v>444</v>
      </c>
      <c r="AK26" s="177" t="s">
        <v>445</v>
      </c>
      <c r="AL26" s="174"/>
      <c r="AM26" s="174"/>
      <c r="AN26" s="181"/>
      <c r="AO26" s="174"/>
      <c r="AP26" s="177" t="s">
        <v>445</v>
      </c>
      <c r="AQ26" s="177" t="s">
        <v>445</v>
      </c>
      <c r="AR26" s="177" t="s">
        <v>445</v>
      </c>
      <c r="AS26" s="177" t="s">
        <v>445</v>
      </c>
      <c r="AT26" s="177" t="s">
        <v>446</v>
      </c>
      <c r="AU26" s="174"/>
      <c r="AV26" s="174"/>
    </row>
    <row r="27" spans="1:48" s="182" customFormat="1" ht="47.25" hidden="1" x14ac:dyDescent="0.25">
      <c r="A27" s="183"/>
      <c r="B27" s="183"/>
      <c r="C27" s="183"/>
      <c r="D27" s="183"/>
      <c r="E27" s="183"/>
      <c r="F27" s="183"/>
      <c r="G27" s="183"/>
      <c r="H27" s="183"/>
      <c r="I27" s="183"/>
      <c r="J27" s="183"/>
      <c r="K27" s="183"/>
      <c r="L27" s="183"/>
      <c r="M27" s="239"/>
      <c r="N27" s="183"/>
      <c r="O27" s="183"/>
      <c r="P27" s="183"/>
      <c r="Q27" s="183"/>
      <c r="R27" s="183"/>
      <c r="S27" s="183"/>
      <c r="T27" s="183"/>
      <c r="U27" s="183"/>
      <c r="V27" s="183"/>
      <c r="W27" s="177" t="s">
        <v>439</v>
      </c>
      <c r="X27" s="178">
        <v>4103.0360000000001</v>
      </c>
      <c r="Y27" s="177" t="s">
        <v>439</v>
      </c>
      <c r="Z27" s="177"/>
      <c r="AA27" s="178"/>
      <c r="AB27" s="178"/>
      <c r="AC27" s="183"/>
      <c r="AD27" s="183"/>
      <c r="AE27" s="183"/>
      <c r="AF27" s="183"/>
      <c r="AG27" s="183"/>
      <c r="AH27" s="183"/>
      <c r="AI27" s="183"/>
      <c r="AJ27" s="183"/>
      <c r="AK27" s="183"/>
      <c r="AL27" s="183"/>
      <c r="AM27" s="183"/>
      <c r="AN27" s="183"/>
      <c r="AO27" s="183"/>
      <c r="AP27" s="183"/>
      <c r="AQ27" s="183"/>
      <c r="AR27" s="183"/>
      <c r="AS27" s="183"/>
      <c r="AT27" s="183"/>
      <c r="AU27" s="183"/>
      <c r="AV27" s="183"/>
    </row>
    <row r="28" spans="1:48" s="182" customFormat="1" ht="31.5" hidden="1" x14ac:dyDescent="0.25">
      <c r="A28" s="183"/>
      <c r="B28" s="183"/>
      <c r="C28" s="183"/>
      <c r="D28" s="183"/>
      <c r="E28" s="183"/>
      <c r="F28" s="183"/>
      <c r="G28" s="183"/>
      <c r="H28" s="183"/>
      <c r="I28" s="183"/>
      <c r="J28" s="183"/>
      <c r="K28" s="183"/>
      <c r="L28" s="183"/>
      <c r="M28" s="239"/>
      <c r="N28" s="183"/>
      <c r="O28" s="183"/>
      <c r="P28" s="183"/>
      <c r="Q28" s="183"/>
      <c r="R28" s="183"/>
      <c r="S28" s="183"/>
      <c r="T28" s="183"/>
      <c r="U28" s="183"/>
      <c r="V28" s="183"/>
      <c r="W28" s="177" t="s">
        <v>440</v>
      </c>
      <c r="X28" s="178">
        <v>5169.4049999999997</v>
      </c>
      <c r="Y28" s="183"/>
      <c r="Z28" s="177"/>
      <c r="AA28" s="178">
        <v>5169.4049999999997</v>
      </c>
      <c r="AB28" s="178"/>
      <c r="AC28" s="183"/>
      <c r="AD28" s="183"/>
      <c r="AE28" s="183"/>
      <c r="AF28" s="183"/>
      <c r="AG28" s="183"/>
      <c r="AH28" s="183"/>
      <c r="AI28" s="183"/>
      <c r="AJ28" s="183"/>
      <c r="AK28" s="183"/>
      <c r="AL28" s="183"/>
      <c r="AM28" s="183"/>
      <c r="AN28" s="183"/>
      <c r="AO28" s="183"/>
      <c r="AP28" s="183"/>
      <c r="AQ28" s="183"/>
      <c r="AR28" s="183"/>
      <c r="AS28" s="183"/>
      <c r="AT28" s="183"/>
      <c r="AU28" s="183"/>
      <c r="AV28" s="183"/>
    </row>
    <row r="29" spans="1:48" s="186" customFormat="1" ht="157.5" hidden="1" x14ac:dyDescent="0.25">
      <c r="A29" s="184">
        <v>1</v>
      </c>
      <c r="B29" s="176" t="s">
        <v>546</v>
      </c>
      <c r="C29" s="174" t="s">
        <v>64</v>
      </c>
      <c r="D29" s="232">
        <f>D26</f>
        <v>43801</v>
      </c>
      <c r="E29" s="173"/>
      <c r="F29" s="173"/>
      <c r="G29" s="173"/>
      <c r="H29" s="173"/>
      <c r="I29" s="175"/>
      <c r="J29" s="175">
        <f>J26</f>
        <v>0</v>
      </c>
      <c r="K29" s="173"/>
      <c r="L29" s="236">
        <f>L26</f>
        <v>0</v>
      </c>
      <c r="M29" s="240" t="s">
        <v>547</v>
      </c>
      <c r="N29" s="185" t="s">
        <v>447</v>
      </c>
      <c r="O29" s="177" t="s">
        <v>398</v>
      </c>
      <c r="P29" s="178">
        <v>460580.59299999999</v>
      </c>
      <c r="Q29" s="184"/>
      <c r="R29" s="178">
        <v>460580.59299999999</v>
      </c>
      <c r="S29" s="184" t="s">
        <v>448</v>
      </c>
      <c r="T29" s="184" t="s">
        <v>448</v>
      </c>
      <c r="U29" s="184">
        <v>4</v>
      </c>
      <c r="V29" s="184">
        <v>2</v>
      </c>
      <c r="W29" s="177" t="s">
        <v>541</v>
      </c>
      <c r="X29" s="184" t="s">
        <v>543</v>
      </c>
      <c r="Y29" s="177" t="s">
        <v>542</v>
      </c>
      <c r="Z29" s="184">
        <v>1</v>
      </c>
      <c r="AA29" s="184">
        <v>0</v>
      </c>
      <c r="AB29" s="184">
        <v>0</v>
      </c>
      <c r="AC29" s="184">
        <v>0</v>
      </c>
      <c r="AD29" s="178">
        <v>308397.16742999997</v>
      </c>
      <c r="AE29" s="178">
        <v>308397.16742999997</v>
      </c>
      <c r="AF29" s="177" t="s">
        <v>449</v>
      </c>
      <c r="AG29" s="177" t="s">
        <v>442</v>
      </c>
      <c r="AH29" s="177" t="s">
        <v>450</v>
      </c>
      <c r="AI29" s="180">
        <v>42531</v>
      </c>
      <c r="AJ29" s="177" t="s">
        <v>451</v>
      </c>
      <c r="AK29" s="177" t="s">
        <v>452</v>
      </c>
      <c r="AL29" s="184"/>
      <c r="AM29" s="184"/>
      <c r="AN29" s="184"/>
      <c r="AO29" s="184"/>
      <c r="AP29" s="181">
        <v>42580</v>
      </c>
      <c r="AQ29" s="181">
        <v>42580</v>
      </c>
      <c r="AR29" s="181">
        <v>42580</v>
      </c>
      <c r="AS29" s="181">
        <v>42580</v>
      </c>
      <c r="AT29" s="181">
        <v>43100</v>
      </c>
      <c r="AU29" s="184"/>
      <c r="AV29" s="185"/>
    </row>
    <row r="30" spans="1:48" s="186" customFormat="1" ht="220.5" hidden="1" x14ac:dyDescent="0.25">
      <c r="A30" s="184">
        <v>3</v>
      </c>
      <c r="B30" s="176" t="s">
        <v>546</v>
      </c>
      <c r="C30" s="176" t="s">
        <v>64</v>
      </c>
      <c r="D30" s="232">
        <f>D26</f>
        <v>43801</v>
      </c>
      <c r="E30" s="173"/>
      <c r="F30" s="173"/>
      <c r="G30" s="173"/>
      <c r="H30" s="173"/>
      <c r="I30" s="175"/>
      <c r="J30" s="175">
        <f>J29</f>
        <v>0</v>
      </c>
      <c r="K30" s="236"/>
      <c r="L30" s="236">
        <f>L29</f>
        <v>0</v>
      </c>
      <c r="M30" s="185" t="s">
        <v>548</v>
      </c>
      <c r="N30" s="185" t="s">
        <v>549</v>
      </c>
      <c r="O30" s="177" t="s">
        <v>398</v>
      </c>
      <c r="P30" s="178">
        <v>29734.95</v>
      </c>
      <c r="Q30" s="185" t="s">
        <v>435</v>
      </c>
      <c r="R30" s="178">
        <v>29734.95</v>
      </c>
      <c r="S30" s="185" t="s">
        <v>550</v>
      </c>
      <c r="T30" s="185" t="s">
        <v>550</v>
      </c>
      <c r="U30" s="185" t="s">
        <v>64</v>
      </c>
      <c r="V30" s="185">
        <v>1</v>
      </c>
      <c r="W30" s="177" t="s">
        <v>551</v>
      </c>
      <c r="X30" s="185">
        <v>29734.95</v>
      </c>
      <c r="Y30" s="177"/>
      <c r="Z30" s="185"/>
      <c r="AA30" s="185"/>
      <c r="AB30" s="185"/>
      <c r="AC30" s="185" t="s">
        <v>551</v>
      </c>
      <c r="AD30" s="178">
        <v>29734.95</v>
      </c>
      <c r="AE30" s="178">
        <v>29734.95</v>
      </c>
      <c r="AF30" s="177" t="s">
        <v>552</v>
      </c>
      <c r="AG30" s="177" t="s">
        <v>553</v>
      </c>
      <c r="AH30" s="180">
        <v>42828</v>
      </c>
      <c r="AI30" s="180">
        <v>42828</v>
      </c>
      <c r="AJ30" s="180">
        <v>42828</v>
      </c>
      <c r="AK30" s="180">
        <v>42828</v>
      </c>
      <c r="AL30" s="185" t="s">
        <v>554</v>
      </c>
      <c r="AM30" s="185" t="s">
        <v>555</v>
      </c>
      <c r="AN30" s="185" t="s">
        <v>556</v>
      </c>
      <c r="AO30" s="185" t="s">
        <v>557</v>
      </c>
      <c r="AP30" s="237"/>
      <c r="AQ30" s="237"/>
      <c r="AR30" s="237"/>
      <c r="AS30" s="237"/>
      <c r="AT30" s="237"/>
      <c r="AU30" s="185"/>
      <c r="AV30" s="185"/>
    </row>
    <row r="31" spans="1:48" s="186" customFormat="1" ht="220.5" x14ac:dyDescent="0.25">
      <c r="A31" s="184">
        <v>1</v>
      </c>
      <c r="B31" s="176" t="s">
        <v>546</v>
      </c>
      <c r="C31" s="176" t="s">
        <v>64</v>
      </c>
      <c r="D31" s="232">
        <f>D30</f>
        <v>43801</v>
      </c>
      <c r="E31" s="173"/>
      <c r="F31" s="173"/>
      <c r="G31" s="173"/>
      <c r="H31" s="173"/>
      <c r="I31" s="175"/>
      <c r="J31" s="175">
        <f>J30</f>
        <v>0</v>
      </c>
      <c r="K31" s="236"/>
      <c r="L31" s="236">
        <f>L30</f>
        <v>0</v>
      </c>
      <c r="M31" s="185" t="s">
        <v>547</v>
      </c>
      <c r="N31" s="185" t="s">
        <v>580</v>
      </c>
      <c r="O31" s="177" t="s">
        <v>398</v>
      </c>
      <c r="P31" s="178">
        <v>160258.31</v>
      </c>
      <c r="Q31" s="185" t="s">
        <v>581</v>
      </c>
      <c r="R31" s="178">
        <v>160258.31</v>
      </c>
      <c r="S31" s="185" t="s">
        <v>582</v>
      </c>
      <c r="T31" s="185" t="s">
        <v>448</v>
      </c>
      <c r="U31" s="185" t="s">
        <v>63</v>
      </c>
      <c r="V31" s="185" t="s">
        <v>63</v>
      </c>
      <c r="W31" s="177" t="s">
        <v>583</v>
      </c>
      <c r="X31" s="185">
        <v>158655.73000000001</v>
      </c>
      <c r="Y31" s="177">
        <v>0</v>
      </c>
      <c r="Z31" s="185">
        <v>1</v>
      </c>
      <c r="AA31" s="185">
        <v>158602.85</v>
      </c>
      <c r="AB31" s="185">
        <v>158602.85</v>
      </c>
      <c r="AC31" s="185" t="s">
        <v>583</v>
      </c>
      <c r="AD31" s="178">
        <v>158602.85</v>
      </c>
      <c r="AE31" s="178">
        <v>158802.85</v>
      </c>
      <c r="AF31" s="177" t="s">
        <v>584</v>
      </c>
      <c r="AG31" s="177" t="s">
        <v>442</v>
      </c>
      <c r="AH31" s="180">
        <v>42894</v>
      </c>
      <c r="AI31" s="180">
        <v>42894</v>
      </c>
      <c r="AJ31" s="180">
        <v>42915</v>
      </c>
      <c r="AK31" s="180">
        <v>42922</v>
      </c>
      <c r="AL31" s="185"/>
      <c r="AM31" s="185"/>
      <c r="AN31" s="185"/>
      <c r="AO31" s="185"/>
      <c r="AP31" s="237"/>
      <c r="AQ31" s="237"/>
      <c r="AR31" s="237"/>
      <c r="AS31" s="237"/>
      <c r="AT31" s="237"/>
      <c r="AU31" s="185"/>
      <c r="AV31" s="185"/>
    </row>
    <row r="32" spans="1:48" s="186" customFormat="1" ht="15.75" x14ac:dyDescent="0.25">
      <c r="A32" s="184"/>
      <c r="B32" s="176"/>
      <c r="C32" s="176" t="s">
        <v>64</v>
      </c>
      <c r="D32" s="232"/>
      <c r="E32" s="173"/>
      <c r="F32" s="173"/>
      <c r="G32" s="173"/>
      <c r="H32" s="173"/>
      <c r="I32" s="175"/>
      <c r="J32" s="175"/>
      <c r="K32" s="236"/>
      <c r="L32" s="236"/>
      <c r="M32" s="185"/>
      <c r="N32" s="185"/>
      <c r="O32" s="177"/>
      <c r="P32" s="178"/>
      <c r="Q32" s="185"/>
      <c r="R32" s="178"/>
      <c r="S32" s="185"/>
      <c r="T32" s="185"/>
      <c r="U32" s="185"/>
      <c r="V32" s="185"/>
      <c r="W32" s="177" t="s">
        <v>585</v>
      </c>
      <c r="X32" s="185">
        <v>158976.25</v>
      </c>
      <c r="Y32" s="177"/>
      <c r="Z32" s="185"/>
      <c r="AA32" s="185">
        <v>158976.25</v>
      </c>
      <c r="AB32" s="185">
        <v>158976.25</v>
      </c>
      <c r="AC32" s="185">
        <v>0</v>
      </c>
      <c r="AD32" s="178"/>
      <c r="AE32" s="178"/>
      <c r="AF32" s="177"/>
      <c r="AG32" s="177"/>
      <c r="AH32" s="180"/>
      <c r="AI32" s="180"/>
      <c r="AJ32" s="180"/>
      <c r="AK32" s="180"/>
      <c r="AL32" s="185"/>
      <c r="AM32" s="185"/>
      <c r="AN32" s="185"/>
      <c r="AO32" s="185"/>
      <c r="AP32" s="237"/>
      <c r="AQ32" s="237"/>
      <c r="AR32" s="237"/>
      <c r="AS32" s="237"/>
      <c r="AT32" s="237"/>
      <c r="AU32" s="185"/>
      <c r="AV32" s="18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55"/>
  <sheetViews>
    <sheetView view="pageBreakPreview" topLeftCell="A13" zoomScale="90" zoomScaleNormal="90" zoomScaleSheetLayoutView="90" workbookViewId="0">
      <selection activeCell="B22" sqref="B22"/>
    </sheetView>
  </sheetViews>
  <sheetFormatPr defaultRowHeight="15.75" x14ac:dyDescent="0.25"/>
  <cols>
    <col min="1" max="2" width="66.140625" style="48" customWidth="1"/>
    <col min="3" max="4" width="8.85546875" style="19" hidden="1" customWidth="1"/>
    <col min="5" max="256" width="8.85546875" style="19"/>
    <col min="257" max="258" width="66.140625" style="19" customWidth="1"/>
    <col min="259" max="512" width="8.85546875" style="19"/>
    <col min="513" max="514" width="66.140625" style="19" customWidth="1"/>
    <col min="515" max="768" width="8.85546875" style="19"/>
    <col min="769" max="770" width="66.140625" style="19" customWidth="1"/>
    <col min="771" max="1024" width="8.85546875" style="19"/>
    <col min="1025" max="1026" width="66.140625" style="19" customWidth="1"/>
    <col min="1027" max="1280" width="8.85546875" style="19"/>
    <col min="1281" max="1282" width="66.140625" style="19" customWidth="1"/>
    <col min="1283" max="1536" width="8.85546875" style="19"/>
    <col min="1537" max="1538" width="66.140625" style="19" customWidth="1"/>
    <col min="1539" max="1792" width="8.85546875" style="19"/>
    <col min="1793" max="1794" width="66.140625" style="19" customWidth="1"/>
    <col min="1795" max="2048" width="8.85546875" style="19"/>
    <col min="2049" max="2050" width="66.140625" style="19" customWidth="1"/>
    <col min="2051" max="2304" width="8.85546875" style="19"/>
    <col min="2305" max="2306" width="66.140625" style="19" customWidth="1"/>
    <col min="2307" max="2560" width="8.85546875" style="19"/>
    <col min="2561" max="2562" width="66.140625" style="19" customWidth="1"/>
    <col min="2563" max="2816" width="8.85546875" style="19"/>
    <col min="2817" max="2818" width="66.140625" style="19" customWidth="1"/>
    <col min="2819" max="3072" width="8.85546875" style="19"/>
    <col min="3073" max="3074" width="66.140625" style="19" customWidth="1"/>
    <col min="3075" max="3328" width="8.85546875" style="19"/>
    <col min="3329" max="3330" width="66.140625" style="19" customWidth="1"/>
    <col min="3331" max="3584" width="8.85546875" style="19"/>
    <col min="3585" max="3586" width="66.140625" style="19" customWidth="1"/>
    <col min="3587" max="3840" width="8.85546875" style="19"/>
    <col min="3841" max="3842" width="66.140625" style="19" customWidth="1"/>
    <col min="3843" max="4096" width="8.85546875" style="19"/>
    <col min="4097" max="4098" width="66.140625" style="19" customWidth="1"/>
    <col min="4099" max="4352" width="8.85546875" style="19"/>
    <col min="4353" max="4354" width="66.140625" style="19" customWidth="1"/>
    <col min="4355" max="4608" width="8.85546875" style="19"/>
    <col min="4609" max="4610" width="66.140625" style="19" customWidth="1"/>
    <col min="4611" max="4864" width="8.85546875" style="19"/>
    <col min="4865" max="4866" width="66.140625" style="19" customWidth="1"/>
    <col min="4867" max="5120" width="8.85546875" style="19"/>
    <col min="5121" max="5122" width="66.140625" style="19" customWidth="1"/>
    <col min="5123" max="5376" width="8.85546875" style="19"/>
    <col min="5377" max="5378" width="66.140625" style="19" customWidth="1"/>
    <col min="5379" max="5632" width="8.85546875" style="19"/>
    <col min="5633" max="5634" width="66.140625" style="19" customWidth="1"/>
    <col min="5635" max="5888" width="8.85546875" style="19"/>
    <col min="5889" max="5890" width="66.140625" style="19" customWidth="1"/>
    <col min="5891" max="6144" width="8.85546875" style="19"/>
    <col min="6145" max="6146" width="66.140625" style="19" customWidth="1"/>
    <col min="6147" max="6400" width="8.85546875" style="19"/>
    <col min="6401" max="6402" width="66.140625" style="19" customWidth="1"/>
    <col min="6403" max="6656" width="8.85546875" style="19"/>
    <col min="6657" max="6658" width="66.140625" style="19" customWidth="1"/>
    <col min="6659" max="6912" width="8.85546875" style="19"/>
    <col min="6913" max="6914" width="66.140625" style="19" customWidth="1"/>
    <col min="6915" max="7168" width="8.85546875" style="19"/>
    <col min="7169" max="7170" width="66.140625" style="19" customWidth="1"/>
    <col min="7171" max="7424" width="8.85546875" style="19"/>
    <col min="7425" max="7426" width="66.140625" style="19" customWidth="1"/>
    <col min="7427" max="7680" width="8.85546875" style="19"/>
    <col min="7681" max="7682" width="66.140625" style="19" customWidth="1"/>
    <col min="7683" max="7936" width="8.85546875" style="19"/>
    <col min="7937" max="7938" width="66.140625" style="19" customWidth="1"/>
    <col min="7939" max="8192" width="8.85546875" style="19"/>
    <col min="8193" max="8194" width="66.140625" style="19" customWidth="1"/>
    <col min="8195" max="8448" width="8.85546875" style="19"/>
    <col min="8449" max="8450" width="66.140625" style="19" customWidth="1"/>
    <col min="8451" max="8704" width="8.85546875" style="19"/>
    <col min="8705" max="8706" width="66.140625" style="19" customWidth="1"/>
    <col min="8707" max="8960" width="8.85546875" style="19"/>
    <col min="8961" max="8962" width="66.140625" style="19" customWidth="1"/>
    <col min="8963" max="9216" width="8.85546875" style="19"/>
    <col min="9217" max="9218" width="66.140625" style="19" customWidth="1"/>
    <col min="9219" max="9472" width="8.85546875" style="19"/>
    <col min="9473" max="9474" width="66.140625" style="19" customWidth="1"/>
    <col min="9475" max="9728" width="8.85546875" style="19"/>
    <col min="9729" max="9730" width="66.140625" style="19" customWidth="1"/>
    <col min="9731" max="9984" width="8.85546875" style="19"/>
    <col min="9985" max="9986" width="66.140625" style="19" customWidth="1"/>
    <col min="9987" max="10240" width="8.85546875" style="19"/>
    <col min="10241" max="10242" width="66.140625" style="19" customWidth="1"/>
    <col min="10243" max="10496" width="8.85546875" style="19"/>
    <col min="10497" max="10498" width="66.140625" style="19" customWidth="1"/>
    <col min="10499" max="10752" width="8.85546875" style="19"/>
    <col min="10753" max="10754" width="66.140625" style="19" customWidth="1"/>
    <col min="10755" max="11008" width="8.85546875" style="19"/>
    <col min="11009" max="11010" width="66.140625" style="19" customWidth="1"/>
    <col min="11011" max="11264" width="8.85546875" style="19"/>
    <col min="11265" max="11266" width="66.140625" style="19" customWidth="1"/>
    <col min="11267" max="11520" width="8.85546875" style="19"/>
    <col min="11521" max="11522" width="66.140625" style="19" customWidth="1"/>
    <col min="11523" max="11776" width="8.85546875" style="19"/>
    <col min="11777" max="11778" width="66.140625" style="19" customWidth="1"/>
    <col min="11779" max="12032" width="8.85546875" style="19"/>
    <col min="12033" max="12034" width="66.140625" style="19" customWidth="1"/>
    <col min="12035" max="12288" width="8.85546875" style="19"/>
    <col min="12289" max="12290" width="66.140625" style="19" customWidth="1"/>
    <col min="12291" max="12544" width="8.85546875" style="19"/>
    <col min="12545" max="12546" width="66.140625" style="19" customWidth="1"/>
    <col min="12547" max="12800" width="8.85546875" style="19"/>
    <col min="12801" max="12802" width="66.140625" style="19" customWidth="1"/>
    <col min="12803" max="13056" width="8.85546875" style="19"/>
    <col min="13057" max="13058" width="66.140625" style="19" customWidth="1"/>
    <col min="13059" max="13312" width="8.85546875" style="19"/>
    <col min="13313" max="13314" width="66.140625" style="19" customWidth="1"/>
    <col min="13315" max="13568" width="8.85546875" style="19"/>
    <col min="13569" max="13570" width="66.140625" style="19" customWidth="1"/>
    <col min="13571" max="13824" width="8.85546875" style="19"/>
    <col min="13825" max="13826" width="66.140625" style="19" customWidth="1"/>
    <col min="13827" max="14080" width="8.85546875" style="19"/>
    <col min="14081" max="14082" width="66.140625" style="19" customWidth="1"/>
    <col min="14083" max="14336" width="8.85546875" style="19"/>
    <col min="14337" max="14338" width="66.140625" style="19" customWidth="1"/>
    <col min="14339" max="14592" width="8.85546875" style="19"/>
    <col min="14593" max="14594" width="66.140625" style="19" customWidth="1"/>
    <col min="14595" max="14848" width="8.85546875" style="19"/>
    <col min="14849" max="14850" width="66.140625" style="19" customWidth="1"/>
    <col min="14851" max="15104" width="8.85546875" style="19"/>
    <col min="15105" max="15106" width="66.140625" style="19" customWidth="1"/>
    <col min="15107" max="15360" width="8.85546875" style="19"/>
    <col min="15361" max="15362" width="66.140625" style="19" customWidth="1"/>
    <col min="15363" max="15616" width="8.85546875" style="19"/>
    <col min="15617" max="15618" width="66.140625" style="19" customWidth="1"/>
    <col min="15619" max="15872" width="8.85546875" style="19"/>
    <col min="15873" max="15874" width="66.140625" style="19" customWidth="1"/>
    <col min="15875" max="16128" width="8.85546875" style="19"/>
    <col min="16129" max="16130" width="66.140625" style="19" customWidth="1"/>
    <col min="16131" max="16384" width="8.85546875" style="19"/>
  </cols>
  <sheetData>
    <row r="1" spans="1:8" ht="18.75" x14ac:dyDescent="0.25">
      <c r="B1" s="6" t="s">
        <v>68</v>
      </c>
    </row>
    <row r="2" spans="1:8" ht="18.75" x14ac:dyDescent="0.3">
      <c r="B2" s="3" t="s">
        <v>10</v>
      </c>
    </row>
    <row r="3" spans="1:8" ht="18.75" x14ac:dyDescent="0.3">
      <c r="B3" s="3" t="s">
        <v>397</v>
      </c>
    </row>
    <row r="4" spans="1:8" x14ac:dyDescent="0.25">
      <c r="B4" s="7"/>
    </row>
    <row r="5" spans="1:8" ht="18.75" x14ac:dyDescent="0.3">
      <c r="A5" s="450" t="str">
        <f>'1. паспорт местоположение'!A5:C5</f>
        <v>Год раскрытия информации: 2018 год</v>
      </c>
      <c r="B5" s="450"/>
      <c r="C5" s="43"/>
      <c r="D5" s="43"/>
      <c r="E5" s="43"/>
      <c r="F5" s="43"/>
      <c r="G5" s="43"/>
      <c r="H5" s="43"/>
    </row>
    <row r="6" spans="1:8" ht="18.75" x14ac:dyDescent="0.3">
      <c r="A6" s="76"/>
      <c r="B6" s="76"/>
      <c r="C6" s="76"/>
      <c r="D6" s="76"/>
      <c r="E6" s="76"/>
      <c r="F6" s="76"/>
      <c r="G6" s="76"/>
      <c r="H6" s="76"/>
    </row>
    <row r="7" spans="1:8" ht="18.75" x14ac:dyDescent="0.25">
      <c r="A7" s="344" t="s">
        <v>9</v>
      </c>
      <c r="B7" s="344"/>
      <c r="C7" s="99"/>
      <c r="D7" s="99"/>
      <c r="E7" s="99"/>
      <c r="F7" s="99"/>
      <c r="G7" s="99"/>
      <c r="H7" s="99"/>
    </row>
    <row r="8" spans="1:8" ht="18.75" x14ac:dyDescent="0.25">
      <c r="A8" s="99"/>
      <c r="B8" s="99"/>
      <c r="C8" s="99"/>
      <c r="D8" s="99"/>
      <c r="E8" s="99"/>
      <c r="F8" s="99"/>
      <c r="G8" s="99"/>
      <c r="H8" s="99"/>
    </row>
    <row r="9" spans="1:8" x14ac:dyDescent="0.25">
      <c r="A9" s="346" t="str">
        <f>'1. паспорт местоположение'!A9:C9</f>
        <v>Акционерное общество "Янтарьэнерго" ДЗО  ПАО "Россети"</v>
      </c>
      <c r="B9" s="346"/>
      <c r="C9" s="113"/>
      <c r="D9" s="113"/>
      <c r="E9" s="113"/>
      <c r="F9" s="113"/>
      <c r="G9" s="113"/>
      <c r="H9" s="113"/>
    </row>
    <row r="10" spans="1:8" x14ac:dyDescent="0.25">
      <c r="A10" s="341" t="s">
        <v>8</v>
      </c>
      <c r="B10" s="341"/>
      <c r="C10" s="101"/>
      <c r="D10" s="101"/>
      <c r="E10" s="101"/>
      <c r="F10" s="101"/>
      <c r="G10" s="101"/>
      <c r="H10" s="101"/>
    </row>
    <row r="11" spans="1:8" ht="18.75" x14ac:dyDescent="0.25">
      <c r="A11" s="99"/>
      <c r="B11" s="99"/>
      <c r="C11" s="99"/>
      <c r="D11" s="99"/>
      <c r="E11" s="99"/>
      <c r="F11" s="99"/>
      <c r="G11" s="99"/>
      <c r="H11" s="99"/>
    </row>
    <row r="12" spans="1:8" ht="30.75" customHeight="1" x14ac:dyDescent="0.25">
      <c r="A12" s="346" t="str">
        <f>'1. паспорт местоположение'!A12:C12</f>
        <v>F_17-1590</v>
      </c>
      <c r="B12" s="346"/>
      <c r="C12" s="113"/>
      <c r="D12" s="113"/>
      <c r="E12" s="113"/>
      <c r="F12" s="113"/>
      <c r="G12" s="113"/>
      <c r="H12" s="113"/>
    </row>
    <row r="13" spans="1:8" x14ac:dyDescent="0.25">
      <c r="A13" s="341" t="s">
        <v>7</v>
      </c>
      <c r="B13" s="341"/>
      <c r="C13" s="101"/>
      <c r="D13" s="101"/>
      <c r="E13" s="101"/>
      <c r="F13" s="101"/>
      <c r="G13" s="101"/>
      <c r="H13" s="101"/>
    </row>
    <row r="14" spans="1:8" ht="18.75" x14ac:dyDescent="0.25">
      <c r="A14" s="144"/>
      <c r="B14" s="144"/>
      <c r="C14" s="144"/>
      <c r="D14" s="144"/>
      <c r="E14" s="144"/>
      <c r="F14" s="144"/>
      <c r="G14" s="144"/>
      <c r="H14" s="144"/>
    </row>
    <row r="15" spans="1:8" ht="81.75" customHeight="1" x14ac:dyDescent="0.25">
      <c r="A15" s="351"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5" s="351"/>
      <c r="C15" s="113"/>
      <c r="D15" s="113"/>
      <c r="E15" s="113"/>
      <c r="F15" s="113"/>
      <c r="G15" s="113"/>
      <c r="H15" s="113"/>
    </row>
    <row r="16" spans="1:8" x14ac:dyDescent="0.25">
      <c r="A16" s="341" t="s">
        <v>6</v>
      </c>
      <c r="B16" s="341"/>
      <c r="C16" s="101"/>
      <c r="D16" s="101"/>
      <c r="E16" s="101"/>
      <c r="F16" s="101"/>
      <c r="G16" s="101"/>
      <c r="H16" s="101"/>
    </row>
    <row r="17" spans="1:2" x14ac:dyDescent="0.25">
      <c r="B17" s="49"/>
    </row>
    <row r="18" spans="1:2" ht="33.75" customHeight="1" x14ac:dyDescent="0.25">
      <c r="A18" s="451" t="s">
        <v>382</v>
      </c>
      <c r="B18" s="452"/>
    </row>
    <row r="19" spans="1:2" x14ac:dyDescent="0.25">
      <c r="B19" s="7"/>
    </row>
    <row r="20" spans="1:2" ht="16.5" thickBot="1" x14ac:dyDescent="0.3">
      <c r="B20" s="50"/>
    </row>
    <row r="21" spans="1:2" ht="146.25" customHeight="1" thickBot="1" x14ac:dyDescent="0.3">
      <c r="A21" s="51" t="s">
        <v>281</v>
      </c>
      <c r="B21" s="96" t="str">
        <f>A15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row>
    <row r="22" spans="1:2" ht="42" customHeight="1" thickBot="1" x14ac:dyDescent="0.3">
      <c r="A22" s="51" t="s">
        <v>282</v>
      </c>
      <c r="B22" s="97" t="str">
        <f>CONCATENATE('1. паспорт местоположение'!C26," ",'1. паспорт местоположение'!C27)</f>
        <v>Калининградская область Светловский городской округ, пос. Взморье,
Гурьевский городской округ</v>
      </c>
    </row>
    <row r="23" spans="1:2" ht="16.5" thickBot="1" x14ac:dyDescent="0.3">
      <c r="A23" s="51" t="s">
        <v>265</v>
      </c>
      <c r="B23" s="53" t="s">
        <v>460</v>
      </c>
    </row>
    <row r="24" spans="1:2" ht="16.5" thickBot="1" x14ac:dyDescent="0.3">
      <c r="A24" s="51" t="s">
        <v>283</v>
      </c>
      <c r="B24" s="53">
        <v>0</v>
      </c>
    </row>
    <row r="25" spans="1:2" ht="16.5" thickBot="1" x14ac:dyDescent="0.3">
      <c r="A25" s="54" t="s">
        <v>284</v>
      </c>
      <c r="B25" s="52">
        <v>2019</v>
      </c>
    </row>
    <row r="26" spans="1:2" ht="16.5" thickBot="1" x14ac:dyDescent="0.3">
      <c r="A26" s="55" t="s">
        <v>285</v>
      </c>
      <c r="B26" s="56" t="s">
        <v>545</v>
      </c>
    </row>
    <row r="27" spans="1:2" ht="29.25" thickBot="1" x14ac:dyDescent="0.3">
      <c r="A27" s="63" t="s">
        <v>533</v>
      </c>
      <c r="B27" s="189">
        <v>372.53473000000002</v>
      </c>
    </row>
    <row r="28" spans="1:2" ht="16.5" thickBot="1" x14ac:dyDescent="0.3">
      <c r="A28" s="58" t="s">
        <v>286</v>
      </c>
      <c r="B28" s="58" t="s">
        <v>603</v>
      </c>
    </row>
    <row r="29" spans="1:2" ht="29.25" thickBot="1" x14ac:dyDescent="0.3">
      <c r="A29" s="64" t="s">
        <v>287</v>
      </c>
      <c r="B29" s="58"/>
    </row>
    <row r="30" spans="1:2" ht="29.25" thickBot="1" x14ac:dyDescent="0.3">
      <c r="A30" s="64" t="s">
        <v>288</v>
      </c>
      <c r="B30" s="188">
        <f>B32+B53+B70</f>
        <v>194.53792114999999</v>
      </c>
    </row>
    <row r="31" spans="1:2" ht="16.5" thickBot="1" x14ac:dyDescent="0.3">
      <c r="A31" s="58" t="s">
        <v>289</v>
      </c>
      <c r="B31" s="188"/>
    </row>
    <row r="32" spans="1:2" ht="29.25" thickBot="1" x14ac:dyDescent="0.3">
      <c r="A32" s="64" t="s">
        <v>290</v>
      </c>
      <c r="B32" s="188">
        <f xml:space="preserve"> SUMIF(C33:C118, 10,B33:B118)</f>
        <v>187.15135827999998</v>
      </c>
    </row>
    <row r="33" spans="1:3" s="187" customFormat="1" ht="30.75" thickBot="1" x14ac:dyDescent="0.3">
      <c r="A33" s="250" t="s">
        <v>574</v>
      </c>
      <c r="B33" s="251">
        <v>0</v>
      </c>
      <c r="C33" s="187">
        <v>10</v>
      </c>
    </row>
    <row r="34" spans="1:3" ht="16.5" thickBot="1" x14ac:dyDescent="0.3">
      <c r="A34" s="58" t="s">
        <v>292</v>
      </c>
      <c r="B34" s="89">
        <f>B33/$B$27</f>
        <v>0</v>
      </c>
    </row>
    <row r="35" spans="1:3" ht="16.5" thickBot="1" x14ac:dyDescent="0.3">
      <c r="A35" s="58" t="s">
        <v>293</v>
      </c>
      <c r="B35" s="188">
        <v>0</v>
      </c>
      <c r="C35" s="19">
        <v>1</v>
      </c>
    </row>
    <row r="36" spans="1:3" ht="16.5" thickBot="1" x14ac:dyDescent="0.3">
      <c r="A36" s="58" t="s">
        <v>294</v>
      </c>
      <c r="B36" s="188">
        <v>0</v>
      </c>
      <c r="C36" s="19">
        <v>2</v>
      </c>
    </row>
    <row r="37" spans="1:3" s="187" customFormat="1" ht="30.75" thickBot="1" x14ac:dyDescent="0.3">
      <c r="A37" s="250" t="s">
        <v>575</v>
      </c>
      <c r="B37" s="250">
        <v>187.15135827999998</v>
      </c>
      <c r="C37" s="187">
        <v>10</v>
      </c>
    </row>
    <row r="38" spans="1:3" ht="16.5" thickBot="1" x14ac:dyDescent="0.3">
      <c r="A38" s="58" t="s">
        <v>292</v>
      </c>
      <c r="B38" s="89">
        <f>B37/$B$27</f>
        <v>0.50237291508364867</v>
      </c>
    </row>
    <row r="39" spans="1:3" ht="16.5" thickBot="1" x14ac:dyDescent="0.3">
      <c r="A39" s="58" t="s">
        <v>293</v>
      </c>
      <c r="B39" s="95"/>
      <c r="C39" s="19">
        <v>1</v>
      </c>
    </row>
    <row r="40" spans="1:3" ht="16.5" thickBot="1" x14ac:dyDescent="0.3">
      <c r="A40" s="58" t="s">
        <v>294</v>
      </c>
      <c r="B40" s="95"/>
      <c r="C40" s="19">
        <v>2</v>
      </c>
    </row>
    <row r="41" spans="1:3" ht="16.5" thickBot="1" x14ac:dyDescent="0.3">
      <c r="A41" s="87" t="s">
        <v>291</v>
      </c>
      <c r="B41" s="88"/>
      <c r="C41" s="187">
        <v>10</v>
      </c>
    </row>
    <row r="42" spans="1:3" ht="16.5" thickBot="1" x14ac:dyDescent="0.3">
      <c r="A42" s="58" t="s">
        <v>292</v>
      </c>
      <c r="B42" s="89">
        <f>B41/$B$27</f>
        <v>0</v>
      </c>
    </row>
    <row r="43" spans="1:3" ht="16.5" thickBot="1" x14ac:dyDescent="0.3">
      <c r="A43" s="58" t="s">
        <v>293</v>
      </c>
      <c r="B43" s="95"/>
      <c r="C43" s="19">
        <v>1</v>
      </c>
    </row>
    <row r="44" spans="1:3" ht="16.5" thickBot="1" x14ac:dyDescent="0.3">
      <c r="A44" s="58" t="s">
        <v>294</v>
      </c>
      <c r="B44" s="95"/>
      <c r="C44" s="19">
        <v>2</v>
      </c>
    </row>
    <row r="45" spans="1:3" ht="16.5" thickBot="1" x14ac:dyDescent="0.3">
      <c r="A45" s="87" t="s">
        <v>291</v>
      </c>
      <c r="B45" s="88"/>
      <c r="C45" s="187">
        <v>10</v>
      </c>
    </row>
    <row r="46" spans="1:3" ht="16.5" thickBot="1" x14ac:dyDescent="0.3">
      <c r="A46" s="58" t="s">
        <v>292</v>
      </c>
      <c r="B46" s="89">
        <f>B45/$B$27</f>
        <v>0</v>
      </c>
    </row>
    <row r="47" spans="1:3" ht="16.5" thickBot="1" x14ac:dyDescent="0.3">
      <c r="A47" s="58" t="s">
        <v>293</v>
      </c>
      <c r="B47" s="95"/>
      <c r="C47" s="19">
        <v>1</v>
      </c>
    </row>
    <row r="48" spans="1:3" ht="16.5" thickBot="1" x14ac:dyDescent="0.3">
      <c r="A48" s="58" t="s">
        <v>294</v>
      </c>
      <c r="B48" s="95"/>
      <c r="C48" s="19">
        <v>2</v>
      </c>
    </row>
    <row r="49" spans="1:3" ht="16.5" thickBot="1" x14ac:dyDescent="0.3">
      <c r="A49" s="87" t="s">
        <v>291</v>
      </c>
      <c r="B49" s="88"/>
      <c r="C49" s="187">
        <v>10</v>
      </c>
    </row>
    <row r="50" spans="1:3" ht="16.5" thickBot="1" x14ac:dyDescent="0.3">
      <c r="A50" s="58" t="s">
        <v>292</v>
      </c>
      <c r="B50" s="89">
        <f>B49/$B$27</f>
        <v>0</v>
      </c>
    </row>
    <row r="51" spans="1:3" ht="16.5" thickBot="1" x14ac:dyDescent="0.3">
      <c r="A51" s="58" t="s">
        <v>293</v>
      </c>
      <c r="B51" s="95"/>
      <c r="C51" s="19">
        <v>1</v>
      </c>
    </row>
    <row r="52" spans="1:3" ht="16.5" thickBot="1" x14ac:dyDescent="0.3">
      <c r="A52" s="58" t="s">
        <v>294</v>
      </c>
      <c r="B52" s="95"/>
      <c r="C52" s="19">
        <v>2</v>
      </c>
    </row>
    <row r="53" spans="1:3" ht="29.25" thickBot="1" x14ac:dyDescent="0.3">
      <c r="A53" s="64" t="s">
        <v>295</v>
      </c>
      <c r="B53" s="95">
        <f xml:space="preserve"> SUMIF(C54:C126, 20,B54:B126)</f>
        <v>0</v>
      </c>
    </row>
    <row r="54" spans="1:3" s="187" customFormat="1" ht="16.5" thickBot="1" x14ac:dyDescent="0.3">
      <c r="A54" s="87" t="s">
        <v>291</v>
      </c>
      <c r="B54" s="88"/>
      <c r="C54" s="187">
        <v>20</v>
      </c>
    </row>
    <row r="55" spans="1:3" ht="16.5" thickBot="1" x14ac:dyDescent="0.3">
      <c r="A55" s="58" t="s">
        <v>292</v>
      </c>
      <c r="B55" s="89">
        <f>B54/$B$27</f>
        <v>0</v>
      </c>
    </row>
    <row r="56" spans="1:3" ht="16.5" thickBot="1" x14ac:dyDescent="0.3">
      <c r="A56" s="58" t="s">
        <v>293</v>
      </c>
      <c r="B56" s="95"/>
      <c r="C56" s="19">
        <v>1</v>
      </c>
    </row>
    <row r="57" spans="1:3" ht="16.5" thickBot="1" x14ac:dyDescent="0.3">
      <c r="A57" s="58" t="s">
        <v>294</v>
      </c>
      <c r="B57" s="95"/>
      <c r="C57" s="19">
        <v>2</v>
      </c>
    </row>
    <row r="58" spans="1:3" s="187" customFormat="1" ht="16.5" thickBot="1" x14ac:dyDescent="0.3">
      <c r="A58" s="87" t="s">
        <v>291</v>
      </c>
      <c r="B58" s="88"/>
      <c r="C58" s="187">
        <v>20</v>
      </c>
    </row>
    <row r="59" spans="1:3" ht="16.5" thickBot="1" x14ac:dyDescent="0.3">
      <c r="A59" s="58" t="s">
        <v>292</v>
      </c>
      <c r="B59" s="89">
        <f>B58/$B$27</f>
        <v>0</v>
      </c>
    </row>
    <row r="60" spans="1:3" ht="16.5" thickBot="1" x14ac:dyDescent="0.3">
      <c r="A60" s="58" t="s">
        <v>293</v>
      </c>
      <c r="B60" s="95"/>
      <c r="C60" s="19">
        <v>1</v>
      </c>
    </row>
    <row r="61" spans="1:3" ht="16.5" thickBot="1" x14ac:dyDescent="0.3">
      <c r="A61" s="58" t="s">
        <v>294</v>
      </c>
      <c r="B61" s="95"/>
      <c r="C61" s="19">
        <v>2</v>
      </c>
    </row>
    <row r="62" spans="1:3" s="187" customFormat="1" ht="16.5" thickBot="1" x14ac:dyDescent="0.3">
      <c r="A62" s="87" t="s">
        <v>291</v>
      </c>
      <c r="B62" s="88"/>
      <c r="C62" s="187">
        <v>20</v>
      </c>
    </row>
    <row r="63" spans="1:3" ht="16.5" thickBot="1" x14ac:dyDescent="0.3">
      <c r="A63" s="58" t="s">
        <v>292</v>
      </c>
      <c r="B63" s="89">
        <f>B62/$B$27</f>
        <v>0</v>
      </c>
    </row>
    <row r="64" spans="1:3" ht="16.5" thickBot="1" x14ac:dyDescent="0.3">
      <c r="A64" s="58" t="s">
        <v>293</v>
      </c>
      <c r="B64" s="95"/>
      <c r="C64" s="19">
        <v>1</v>
      </c>
    </row>
    <row r="65" spans="1:3" ht="16.5" thickBot="1" x14ac:dyDescent="0.3">
      <c r="A65" s="58" t="s">
        <v>294</v>
      </c>
      <c r="B65" s="95"/>
      <c r="C65" s="19">
        <v>2</v>
      </c>
    </row>
    <row r="66" spans="1:3" s="187" customFormat="1" ht="16.5" thickBot="1" x14ac:dyDescent="0.3">
      <c r="A66" s="87" t="s">
        <v>291</v>
      </c>
      <c r="B66" s="88"/>
      <c r="C66" s="187">
        <v>20</v>
      </c>
    </row>
    <row r="67" spans="1:3" ht="16.5" thickBot="1" x14ac:dyDescent="0.3">
      <c r="A67" s="58" t="s">
        <v>292</v>
      </c>
      <c r="B67" s="89">
        <f>B66/$B$27</f>
        <v>0</v>
      </c>
    </row>
    <row r="68" spans="1:3" ht="16.5" thickBot="1" x14ac:dyDescent="0.3">
      <c r="A68" s="58" t="s">
        <v>293</v>
      </c>
      <c r="B68" s="95"/>
      <c r="C68" s="19">
        <v>1</v>
      </c>
    </row>
    <row r="69" spans="1:3" ht="16.5" thickBot="1" x14ac:dyDescent="0.3">
      <c r="A69" s="58" t="s">
        <v>294</v>
      </c>
      <c r="B69" s="95"/>
      <c r="C69" s="19">
        <v>2</v>
      </c>
    </row>
    <row r="70" spans="1:3" ht="29.25" thickBot="1" x14ac:dyDescent="0.3">
      <c r="A70" s="64" t="s">
        <v>296</v>
      </c>
      <c r="B70" s="188">
        <f xml:space="preserve"> SUMIF(C71:C126, 30,B71:B126)</f>
        <v>7.3865628700000006</v>
      </c>
    </row>
    <row r="71" spans="1:3" s="187" customFormat="1" ht="30.75" thickBot="1" x14ac:dyDescent="0.3">
      <c r="A71" s="250" t="s">
        <v>430</v>
      </c>
      <c r="B71" s="251">
        <v>0</v>
      </c>
      <c r="C71" s="187">
        <v>30</v>
      </c>
    </row>
    <row r="72" spans="1:3" ht="16.5" thickBot="1" x14ac:dyDescent="0.3">
      <c r="A72" s="58" t="s">
        <v>292</v>
      </c>
      <c r="B72" s="89">
        <f>B71/$B$27</f>
        <v>0</v>
      </c>
    </row>
    <row r="73" spans="1:3" ht="16.5" thickBot="1" x14ac:dyDescent="0.3">
      <c r="A73" s="58" t="s">
        <v>293</v>
      </c>
      <c r="B73" s="188">
        <v>0</v>
      </c>
      <c r="C73" s="19">
        <v>1</v>
      </c>
    </row>
    <row r="74" spans="1:3" ht="16.5" thickBot="1" x14ac:dyDescent="0.3">
      <c r="A74" s="58" t="s">
        <v>294</v>
      </c>
      <c r="B74" s="188">
        <v>0</v>
      </c>
      <c r="C74" s="19">
        <v>2</v>
      </c>
    </row>
    <row r="75" spans="1:3" s="187" customFormat="1" ht="30.75" thickBot="1" x14ac:dyDescent="0.3">
      <c r="A75" s="250" t="s">
        <v>464</v>
      </c>
      <c r="B75" s="251">
        <v>1.309029</v>
      </c>
      <c r="C75" s="187">
        <v>30</v>
      </c>
    </row>
    <row r="76" spans="1:3" ht="16.5" thickBot="1" x14ac:dyDescent="0.3">
      <c r="A76" s="58" t="s">
        <v>292</v>
      </c>
      <c r="B76" s="188">
        <f>B75/$B$27</f>
        <v>3.5138441991703698E-3</v>
      </c>
    </row>
    <row r="77" spans="1:3" ht="16.5" thickBot="1" x14ac:dyDescent="0.3">
      <c r="A77" s="58" t="s">
        <v>293</v>
      </c>
      <c r="B77" s="188">
        <v>1.309029</v>
      </c>
      <c r="C77" s="19">
        <v>1</v>
      </c>
    </row>
    <row r="78" spans="1:3" ht="16.5" thickBot="1" x14ac:dyDescent="0.3">
      <c r="A78" s="58" t="s">
        <v>294</v>
      </c>
      <c r="B78" s="188">
        <v>1.309029</v>
      </c>
      <c r="C78" s="19">
        <v>2</v>
      </c>
    </row>
    <row r="79" spans="1:3" s="187" customFormat="1" ht="30.75" thickBot="1" x14ac:dyDescent="0.3">
      <c r="A79" s="250" t="s">
        <v>465</v>
      </c>
      <c r="B79" s="251">
        <v>0</v>
      </c>
      <c r="C79" s="187">
        <v>30</v>
      </c>
    </row>
    <row r="80" spans="1:3" ht="16.5" thickBot="1" x14ac:dyDescent="0.3">
      <c r="A80" s="58" t="s">
        <v>292</v>
      </c>
      <c r="B80" s="188">
        <f>B79/$B$27</f>
        <v>0</v>
      </c>
    </row>
    <row r="81" spans="1:3" ht="16.5" thickBot="1" x14ac:dyDescent="0.3">
      <c r="A81" s="58" t="s">
        <v>293</v>
      </c>
      <c r="B81" s="188">
        <v>2.3600000000000003E-2</v>
      </c>
      <c r="C81" s="19">
        <v>1</v>
      </c>
    </row>
    <row r="82" spans="1:3" ht="16.5" thickBot="1" x14ac:dyDescent="0.3">
      <c r="A82" s="58" t="s">
        <v>294</v>
      </c>
      <c r="B82" s="188">
        <v>2.3600000000000003E-2</v>
      </c>
      <c r="C82" s="19">
        <v>2</v>
      </c>
    </row>
    <row r="83" spans="1:3" s="187" customFormat="1" ht="30.75" thickBot="1" x14ac:dyDescent="0.3">
      <c r="A83" s="250" t="s">
        <v>466</v>
      </c>
      <c r="B83" s="251">
        <v>0.39270900000000003</v>
      </c>
      <c r="C83" s="187">
        <v>30</v>
      </c>
    </row>
    <row r="84" spans="1:3" ht="16.5" thickBot="1" x14ac:dyDescent="0.3">
      <c r="A84" s="58" t="s">
        <v>292</v>
      </c>
      <c r="B84" s="188">
        <f>B83/$B$27</f>
        <v>1.054154065045157E-3</v>
      </c>
    </row>
    <row r="85" spans="1:3" ht="16.5" thickBot="1" x14ac:dyDescent="0.3">
      <c r="A85" s="58" t="s">
        <v>293</v>
      </c>
      <c r="B85" s="188">
        <v>0.39270900000000003</v>
      </c>
      <c r="C85" s="19">
        <v>1</v>
      </c>
    </row>
    <row r="86" spans="1:3" ht="16.5" thickBot="1" x14ac:dyDescent="0.3">
      <c r="A86" s="58" t="s">
        <v>294</v>
      </c>
      <c r="B86" s="188">
        <v>0</v>
      </c>
      <c r="C86" s="19">
        <v>2</v>
      </c>
    </row>
    <row r="87" spans="1:3" s="187" customFormat="1" ht="30.75" thickBot="1" x14ac:dyDescent="0.3">
      <c r="A87" s="250" t="s">
        <v>467</v>
      </c>
      <c r="B87" s="251">
        <v>0</v>
      </c>
      <c r="C87" s="187">
        <v>30</v>
      </c>
    </row>
    <row r="88" spans="1:3" ht="16.5" thickBot="1" x14ac:dyDescent="0.3">
      <c r="A88" s="58" t="s">
        <v>292</v>
      </c>
      <c r="B88" s="89">
        <f>B87/$B$27</f>
        <v>0</v>
      </c>
    </row>
    <row r="89" spans="1:3" ht="16.5" thickBot="1" x14ac:dyDescent="0.3">
      <c r="A89" s="58" t="s">
        <v>293</v>
      </c>
      <c r="B89" s="188">
        <v>2.3600000000000003E-2</v>
      </c>
      <c r="C89" s="19">
        <v>1</v>
      </c>
    </row>
    <row r="90" spans="1:3" ht="16.5" thickBot="1" x14ac:dyDescent="0.3">
      <c r="A90" s="58" t="s">
        <v>294</v>
      </c>
      <c r="B90" s="188">
        <v>0</v>
      </c>
      <c r="C90" s="19">
        <v>2</v>
      </c>
    </row>
    <row r="91" spans="1:3" s="187" customFormat="1" ht="30.75" thickBot="1" x14ac:dyDescent="0.3">
      <c r="A91" s="252" t="s">
        <v>534</v>
      </c>
      <c r="B91" s="251">
        <v>5.6848248700000008</v>
      </c>
      <c r="C91" s="187">
        <v>30</v>
      </c>
    </row>
    <row r="92" spans="1:3" ht="16.5" thickBot="1" x14ac:dyDescent="0.3">
      <c r="A92" s="58" t="s">
        <v>292</v>
      </c>
      <c r="B92" s="89">
        <f>B91/$B$27</f>
        <v>1.5259852068020613E-2</v>
      </c>
    </row>
    <row r="93" spans="1:3" ht="16.5" thickBot="1" x14ac:dyDescent="0.3">
      <c r="A93" s="58" t="s">
        <v>293</v>
      </c>
      <c r="B93" s="188">
        <v>0</v>
      </c>
      <c r="C93" s="19">
        <v>1</v>
      </c>
    </row>
    <row r="94" spans="1:3" ht="16.5" thickBot="1" x14ac:dyDescent="0.3">
      <c r="A94" s="58" t="s">
        <v>294</v>
      </c>
      <c r="B94" s="188">
        <v>0</v>
      </c>
      <c r="C94" s="19">
        <v>2</v>
      </c>
    </row>
    <row r="95" spans="1:3" s="187" customFormat="1" ht="45.75" thickBot="1" x14ac:dyDescent="0.3">
      <c r="A95" s="252" t="s">
        <v>576</v>
      </c>
      <c r="B95" s="251">
        <v>0</v>
      </c>
      <c r="C95" s="187">
        <v>30</v>
      </c>
    </row>
    <row r="96" spans="1:3" ht="16.5" thickBot="1" x14ac:dyDescent="0.3">
      <c r="A96" s="58" t="s">
        <v>292</v>
      </c>
      <c r="B96" s="89">
        <f>B95/$B$27</f>
        <v>0</v>
      </c>
    </row>
    <row r="97" spans="1:3" ht="16.5" thickBot="1" x14ac:dyDescent="0.3">
      <c r="A97" s="58" t="s">
        <v>293</v>
      </c>
      <c r="B97" s="188">
        <v>0</v>
      </c>
      <c r="C97" s="19">
        <v>1</v>
      </c>
    </row>
    <row r="98" spans="1:3" ht="16.5" thickBot="1" x14ac:dyDescent="0.3">
      <c r="A98" s="58" t="s">
        <v>294</v>
      </c>
      <c r="B98" s="188">
        <v>0</v>
      </c>
      <c r="C98" s="19">
        <v>2</v>
      </c>
    </row>
    <row r="99" spans="1:3" s="187" customFormat="1" ht="45.75" thickBot="1" x14ac:dyDescent="0.3">
      <c r="A99" s="250" t="s">
        <v>577</v>
      </c>
      <c r="B99" s="251">
        <v>0</v>
      </c>
      <c r="C99" s="187">
        <v>30</v>
      </c>
    </row>
    <row r="100" spans="1:3" ht="16.5" thickBot="1" x14ac:dyDescent="0.3">
      <c r="A100" s="58" t="s">
        <v>292</v>
      </c>
      <c r="B100" s="89">
        <f>B99/$B$27</f>
        <v>0</v>
      </c>
    </row>
    <row r="101" spans="1:3" ht="16.5" thickBot="1" x14ac:dyDescent="0.3">
      <c r="A101" s="58" t="s">
        <v>293</v>
      </c>
      <c r="B101" s="188">
        <v>0</v>
      </c>
      <c r="C101" s="19">
        <v>1</v>
      </c>
    </row>
    <row r="102" spans="1:3" ht="16.5" thickBot="1" x14ac:dyDescent="0.3">
      <c r="A102" s="58" t="s">
        <v>294</v>
      </c>
      <c r="B102" s="188">
        <v>0</v>
      </c>
      <c r="C102" s="19">
        <v>2</v>
      </c>
    </row>
    <row r="103" spans="1:3" s="187" customFormat="1" ht="30.75" thickBot="1" x14ac:dyDescent="0.3">
      <c r="A103" s="250" t="s">
        <v>578</v>
      </c>
      <c r="B103" s="251">
        <v>0</v>
      </c>
      <c r="C103" s="187">
        <v>30</v>
      </c>
    </row>
    <row r="104" spans="1:3" ht="16.5" thickBot="1" x14ac:dyDescent="0.3">
      <c r="A104" s="58" t="s">
        <v>292</v>
      </c>
      <c r="B104" s="89">
        <f>B103/$B$27</f>
        <v>0</v>
      </c>
    </row>
    <row r="105" spans="1:3" ht="16.5" thickBot="1" x14ac:dyDescent="0.3">
      <c r="A105" s="58" t="s">
        <v>293</v>
      </c>
      <c r="B105" s="95"/>
      <c r="C105" s="19">
        <v>1</v>
      </c>
    </row>
    <row r="106" spans="1:3" ht="16.5" thickBot="1" x14ac:dyDescent="0.3">
      <c r="A106" s="58" t="s">
        <v>294</v>
      </c>
      <c r="B106" s="95"/>
      <c r="C106" s="19">
        <v>2</v>
      </c>
    </row>
    <row r="107" spans="1:3" s="187" customFormat="1" ht="30.75" thickBot="1" x14ac:dyDescent="0.3">
      <c r="A107" s="250" t="s">
        <v>579</v>
      </c>
      <c r="B107" s="251">
        <v>0</v>
      </c>
      <c r="C107" s="187">
        <v>30</v>
      </c>
    </row>
    <row r="108" spans="1:3" ht="16.5" thickBot="1" x14ac:dyDescent="0.3">
      <c r="A108" s="58" t="s">
        <v>292</v>
      </c>
      <c r="B108" s="89">
        <f>B107/$B$27</f>
        <v>0</v>
      </c>
    </row>
    <row r="109" spans="1:3" ht="16.5" thickBot="1" x14ac:dyDescent="0.3">
      <c r="A109" s="58" t="s">
        <v>293</v>
      </c>
      <c r="B109" s="95"/>
      <c r="C109" s="19">
        <v>1</v>
      </c>
    </row>
    <row r="110" spans="1:3" ht="16.5" thickBot="1" x14ac:dyDescent="0.3">
      <c r="A110" s="58" t="s">
        <v>294</v>
      </c>
      <c r="B110" s="95"/>
      <c r="C110" s="19">
        <v>2</v>
      </c>
    </row>
    <row r="111" spans="1:3" s="187" customFormat="1" ht="16.5" thickBot="1" x14ac:dyDescent="0.3">
      <c r="A111" s="87" t="s">
        <v>291</v>
      </c>
      <c r="B111" s="88"/>
      <c r="C111" s="187">
        <v>30</v>
      </c>
    </row>
    <row r="112" spans="1:3" ht="16.5" thickBot="1" x14ac:dyDescent="0.3">
      <c r="A112" s="58" t="s">
        <v>292</v>
      </c>
      <c r="B112" s="89">
        <f>B111/$B$27</f>
        <v>0</v>
      </c>
    </row>
    <row r="113" spans="1:3" ht="16.5" thickBot="1" x14ac:dyDescent="0.3">
      <c r="A113" s="58" t="s">
        <v>293</v>
      </c>
      <c r="B113" s="95"/>
      <c r="C113" s="19">
        <v>1</v>
      </c>
    </row>
    <row r="114" spans="1:3" ht="16.5" thickBot="1" x14ac:dyDescent="0.3">
      <c r="A114" s="58" t="s">
        <v>294</v>
      </c>
      <c r="B114" s="95"/>
      <c r="C114" s="19">
        <v>2</v>
      </c>
    </row>
    <row r="115" spans="1:3" s="187" customFormat="1" ht="16.5" thickBot="1" x14ac:dyDescent="0.3">
      <c r="A115" s="87" t="s">
        <v>291</v>
      </c>
      <c r="B115" s="88"/>
      <c r="C115" s="187">
        <v>30</v>
      </c>
    </row>
    <row r="116" spans="1:3" ht="16.5" thickBot="1" x14ac:dyDescent="0.3">
      <c r="A116" s="58" t="s">
        <v>292</v>
      </c>
      <c r="B116" s="89">
        <f>B115/$B$27</f>
        <v>0</v>
      </c>
    </row>
    <row r="117" spans="1:3" ht="16.5" thickBot="1" x14ac:dyDescent="0.3">
      <c r="A117" s="58" t="s">
        <v>293</v>
      </c>
      <c r="B117" s="95"/>
      <c r="C117" s="19">
        <v>1</v>
      </c>
    </row>
    <row r="118" spans="1:3" ht="16.5" thickBot="1" x14ac:dyDescent="0.3">
      <c r="A118" s="58" t="s">
        <v>294</v>
      </c>
      <c r="B118" s="95"/>
      <c r="C118" s="19">
        <v>2</v>
      </c>
    </row>
    <row r="119" spans="1:3" ht="29.25" thickBot="1" x14ac:dyDescent="0.3">
      <c r="A119" s="57" t="s">
        <v>297</v>
      </c>
      <c r="B119" s="65"/>
    </row>
    <row r="120" spans="1:3" ht="16.5" thickBot="1" x14ac:dyDescent="0.3">
      <c r="A120" s="59" t="s">
        <v>289</v>
      </c>
      <c r="B120" s="65"/>
    </row>
    <row r="121" spans="1:3" ht="16.5" thickBot="1" x14ac:dyDescent="0.3">
      <c r="A121" s="59" t="s">
        <v>298</v>
      </c>
      <c r="B121" s="65"/>
    </row>
    <row r="122" spans="1:3" ht="16.5" thickBot="1" x14ac:dyDescent="0.3">
      <c r="A122" s="59" t="s">
        <v>299</v>
      </c>
      <c r="B122" s="65"/>
    </row>
    <row r="123" spans="1:3" ht="16.5" thickBot="1" x14ac:dyDescent="0.3">
      <c r="A123" s="59" t="s">
        <v>300</v>
      </c>
      <c r="B123" s="65"/>
    </row>
    <row r="124" spans="1:3" ht="16.5" thickBot="1" x14ac:dyDescent="0.3">
      <c r="A124" s="54" t="s">
        <v>301</v>
      </c>
      <c r="B124" s="90">
        <f>B125/$B$27</f>
        <v>4.6946978607873687E-3</v>
      </c>
    </row>
    <row r="125" spans="1:3" ht="16.5" thickBot="1" x14ac:dyDescent="0.3">
      <c r="A125" s="54" t="s">
        <v>302</v>
      </c>
      <c r="B125" s="91">
        <f xml:space="preserve"> SUMIF(C33:C118, 1,B33:B118)</f>
        <v>1.7489380000000001</v>
      </c>
    </row>
    <row r="126" spans="1:3" ht="16.5" thickBot="1" x14ac:dyDescent="0.3">
      <c r="A126" s="54" t="s">
        <v>303</v>
      </c>
      <c r="B126" s="90">
        <f>B127/$B$27</f>
        <v>3.577193997456291E-3</v>
      </c>
    </row>
    <row r="127" spans="1:3" ht="16.5" thickBot="1" x14ac:dyDescent="0.3">
      <c r="A127" s="55" t="s">
        <v>304</v>
      </c>
      <c r="B127" s="91">
        <f xml:space="preserve"> SUMIF(C33:C118, 2,B33:B118)</f>
        <v>1.3326290000000001</v>
      </c>
    </row>
    <row r="128" spans="1:3" ht="15.75" customHeight="1" x14ac:dyDescent="0.25">
      <c r="A128" s="57" t="s">
        <v>305</v>
      </c>
      <c r="B128" s="233"/>
    </row>
    <row r="129" spans="1:2" x14ac:dyDescent="0.25">
      <c r="A129" s="61" t="s">
        <v>306</v>
      </c>
      <c r="B129" s="234" t="s">
        <v>398</v>
      </c>
    </row>
    <row r="130" spans="1:2" ht="30" x14ac:dyDescent="0.25">
      <c r="A130" s="61" t="s">
        <v>307</v>
      </c>
      <c r="B130" s="234" t="s">
        <v>559</v>
      </c>
    </row>
    <row r="131" spans="1:2" x14ac:dyDescent="0.25">
      <c r="A131" s="61" t="s">
        <v>308</v>
      </c>
      <c r="B131" s="234"/>
    </row>
    <row r="132" spans="1:2" x14ac:dyDescent="0.25">
      <c r="A132" s="61" t="s">
        <v>309</v>
      </c>
      <c r="B132" s="234" t="s">
        <v>560</v>
      </c>
    </row>
    <row r="133" spans="1:2" ht="16.5" thickBot="1" x14ac:dyDescent="0.3">
      <c r="A133" s="62" t="s">
        <v>310</v>
      </c>
      <c r="B133" s="235"/>
    </row>
    <row r="134" spans="1:2" ht="30.75" thickBot="1" x14ac:dyDescent="0.3">
      <c r="A134" s="59" t="s">
        <v>311</v>
      </c>
      <c r="B134" s="60"/>
    </row>
    <row r="135" spans="1:2" ht="29.25" thickBot="1" x14ac:dyDescent="0.3">
      <c r="A135" s="54" t="s">
        <v>312</v>
      </c>
      <c r="B135" s="60"/>
    </row>
    <row r="136" spans="1:2" ht="16.5" thickBot="1" x14ac:dyDescent="0.3">
      <c r="A136" s="59" t="s">
        <v>289</v>
      </c>
      <c r="B136" s="67"/>
    </row>
    <row r="137" spans="1:2" ht="16.5" thickBot="1" x14ac:dyDescent="0.3">
      <c r="A137" s="59" t="s">
        <v>313</v>
      </c>
      <c r="B137" s="60"/>
    </row>
    <row r="138" spans="1:2" ht="16.5" thickBot="1" x14ac:dyDescent="0.3">
      <c r="A138" s="59" t="s">
        <v>314</v>
      </c>
      <c r="B138" s="67"/>
    </row>
    <row r="139" spans="1:2" ht="45.75" thickBot="1" x14ac:dyDescent="0.3">
      <c r="A139" s="68" t="s">
        <v>315</v>
      </c>
      <c r="B139" s="233" t="s">
        <v>461</v>
      </c>
    </row>
    <row r="140" spans="1:2" ht="16.5" thickBot="1" x14ac:dyDescent="0.3">
      <c r="A140" s="54" t="s">
        <v>316</v>
      </c>
      <c r="B140" s="66"/>
    </row>
    <row r="141" spans="1:2" ht="16.5" thickBot="1" x14ac:dyDescent="0.3">
      <c r="A141" s="61" t="s">
        <v>317</v>
      </c>
      <c r="B141" s="69"/>
    </row>
    <row r="142" spans="1:2" ht="16.5" thickBot="1" x14ac:dyDescent="0.3">
      <c r="A142" s="61" t="s">
        <v>318</v>
      </c>
      <c r="B142" s="69"/>
    </row>
    <row r="143" spans="1:2" ht="16.5" thickBot="1" x14ac:dyDescent="0.3">
      <c r="A143" s="61" t="s">
        <v>319</v>
      </c>
      <c r="B143" s="69"/>
    </row>
    <row r="144" spans="1:2" ht="75.75" thickBot="1" x14ac:dyDescent="0.3">
      <c r="A144" s="70" t="s">
        <v>320</v>
      </c>
      <c r="B144" s="67" t="s">
        <v>463</v>
      </c>
    </row>
    <row r="145" spans="1:2" ht="28.5" x14ac:dyDescent="0.25">
      <c r="A145" s="57" t="s">
        <v>321</v>
      </c>
      <c r="B145" s="453" t="s">
        <v>462</v>
      </c>
    </row>
    <row r="146" spans="1:2" x14ac:dyDescent="0.25">
      <c r="A146" s="61" t="s">
        <v>322</v>
      </c>
      <c r="B146" s="454"/>
    </row>
    <row r="147" spans="1:2" x14ac:dyDescent="0.25">
      <c r="A147" s="61" t="s">
        <v>323</v>
      </c>
      <c r="B147" s="454"/>
    </row>
    <row r="148" spans="1:2" x14ac:dyDescent="0.25">
      <c r="A148" s="61" t="s">
        <v>324</v>
      </c>
      <c r="B148" s="454"/>
    </row>
    <row r="149" spans="1:2" x14ac:dyDescent="0.25">
      <c r="A149" s="61" t="s">
        <v>325</v>
      </c>
      <c r="B149" s="454"/>
    </row>
    <row r="150" spans="1:2" ht="16.5" thickBot="1" x14ac:dyDescent="0.3">
      <c r="A150" s="71" t="s">
        <v>326</v>
      </c>
      <c r="B150" s="455"/>
    </row>
    <row r="153" spans="1:2" x14ac:dyDescent="0.25">
      <c r="A153" s="72"/>
      <c r="B153" s="73"/>
    </row>
    <row r="154" spans="1:2" x14ac:dyDescent="0.25">
      <c r="B154" s="74"/>
    </row>
    <row r="155" spans="1:2" x14ac:dyDescent="0.25">
      <c r="B155" s="75"/>
    </row>
  </sheetData>
  <mergeCells count="10">
    <mergeCell ref="A15:B15"/>
    <mergeCell ref="A16:B16"/>
    <mergeCell ref="A18:B18"/>
    <mergeCell ref="B145:B150"/>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22" sqref="A22:XFD22"/>
    </sheetView>
  </sheetViews>
  <sheetFormatPr defaultColWidth="9.140625" defaultRowHeight="15" x14ac:dyDescent="0.25"/>
  <cols>
    <col min="1" max="1" width="7.42578125" style="133" customWidth="1"/>
    <col min="2" max="2" width="35.85546875" style="133" customWidth="1"/>
    <col min="3" max="3" width="31.140625" style="133" customWidth="1"/>
    <col min="4" max="4" width="25" style="133" customWidth="1"/>
    <col min="5" max="5" width="50" style="133" customWidth="1"/>
    <col min="6" max="6" width="57" style="133" customWidth="1"/>
    <col min="7" max="7" width="57.5703125" style="133" customWidth="1"/>
    <col min="8" max="10" width="20.5703125" style="133" customWidth="1"/>
    <col min="11" max="11" width="16" style="133" customWidth="1"/>
    <col min="12" max="12" width="20.5703125" style="133" customWidth="1"/>
    <col min="13" max="13" width="21.28515625" style="133" customWidth="1"/>
    <col min="14" max="14" width="23.85546875" style="133" customWidth="1"/>
    <col min="15" max="15" width="17.85546875" style="133" customWidth="1"/>
    <col min="16" max="16" width="23.85546875" style="133" customWidth="1"/>
    <col min="17" max="17" width="58" style="133" customWidth="1"/>
    <col min="18" max="18" width="27" style="133" customWidth="1"/>
    <col min="19" max="19" width="43" style="133" customWidth="1"/>
    <col min="20" max="16384" width="9.140625" style="133"/>
  </cols>
  <sheetData>
    <row r="1" spans="1:28" s="4" customFormat="1" ht="18.75" customHeight="1" x14ac:dyDescent="0.2">
      <c r="S1" s="6" t="s">
        <v>68</v>
      </c>
    </row>
    <row r="2" spans="1:28" s="4" customFormat="1" ht="18.75" customHeight="1" x14ac:dyDescent="0.3">
      <c r="S2" s="3" t="s">
        <v>10</v>
      </c>
    </row>
    <row r="3" spans="1:28" s="4" customFormat="1" ht="18.75" x14ac:dyDescent="0.3">
      <c r="S3" s="3" t="s">
        <v>67</v>
      </c>
    </row>
    <row r="4" spans="1:28" s="4" customFormat="1" ht="18.75" customHeight="1" x14ac:dyDescent="0.2">
      <c r="A4" s="340" t="str">
        <f>'1. паспорт местоположение'!A5:C5</f>
        <v>Год раскрытия информации: 2018 год</v>
      </c>
      <c r="B4" s="340"/>
      <c r="C4" s="340"/>
      <c r="D4" s="340"/>
      <c r="E4" s="340"/>
      <c r="F4" s="340"/>
      <c r="G4" s="340"/>
      <c r="H4" s="340"/>
      <c r="I4" s="340"/>
      <c r="J4" s="340"/>
      <c r="K4" s="340"/>
      <c r="L4" s="340"/>
      <c r="M4" s="340"/>
      <c r="N4" s="340"/>
      <c r="O4" s="340"/>
      <c r="P4" s="340"/>
      <c r="Q4" s="340"/>
      <c r="R4" s="340"/>
      <c r="S4" s="340"/>
    </row>
    <row r="5" spans="1:28" s="4" customFormat="1" ht="15.75" x14ac:dyDescent="0.2">
      <c r="A5" s="112"/>
    </row>
    <row r="6" spans="1:28" s="4" customFormat="1" ht="18.75" x14ac:dyDescent="0.2">
      <c r="A6" s="344" t="s">
        <v>9</v>
      </c>
      <c r="B6" s="344"/>
      <c r="C6" s="344"/>
      <c r="D6" s="344"/>
      <c r="E6" s="344"/>
      <c r="F6" s="344"/>
      <c r="G6" s="344"/>
      <c r="H6" s="344"/>
      <c r="I6" s="344"/>
      <c r="J6" s="344"/>
      <c r="K6" s="344"/>
      <c r="L6" s="344"/>
      <c r="M6" s="344"/>
      <c r="N6" s="344"/>
      <c r="O6" s="344"/>
      <c r="P6" s="344"/>
      <c r="Q6" s="344"/>
      <c r="R6" s="344"/>
      <c r="S6" s="344"/>
      <c r="T6" s="99"/>
      <c r="U6" s="99"/>
      <c r="V6" s="99"/>
      <c r="W6" s="99"/>
      <c r="X6" s="99"/>
      <c r="Y6" s="99"/>
      <c r="Z6" s="99"/>
      <c r="AA6" s="99"/>
      <c r="AB6" s="99"/>
    </row>
    <row r="7" spans="1:28" s="4" customFormat="1" ht="18.75" x14ac:dyDescent="0.2">
      <c r="A7" s="344"/>
      <c r="B7" s="344"/>
      <c r="C7" s="344"/>
      <c r="D7" s="344"/>
      <c r="E7" s="344"/>
      <c r="F7" s="344"/>
      <c r="G7" s="344"/>
      <c r="H7" s="344"/>
      <c r="I7" s="344"/>
      <c r="J7" s="344"/>
      <c r="K7" s="344"/>
      <c r="L7" s="344"/>
      <c r="M7" s="344"/>
      <c r="N7" s="344"/>
      <c r="O7" s="344"/>
      <c r="P7" s="344"/>
      <c r="Q7" s="344"/>
      <c r="R7" s="344"/>
      <c r="S7" s="344"/>
      <c r="T7" s="99"/>
      <c r="U7" s="99"/>
      <c r="V7" s="99"/>
      <c r="W7" s="99"/>
      <c r="X7" s="99"/>
      <c r="Y7" s="99"/>
      <c r="Z7" s="99"/>
      <c r="AA7" s="99"/>
      <c r="AB7" s="99"/>
    </row>
    <row r="8" spans="1:28" s="4" customFormat="1" ht="18.75" x14ac:dyDescent="0.2">
      <c r="A8" s="346" t="str">
        <f>'1. паспорт местоположение'!A9:C9</f>
        <v>Акционерное общество "Янтарьэнерго" ДЗО  ПАО "Россети"</v>
      </c>
      <c r="B8" s="346"/>
      <c r="C8" s="346"/>
      <c r="D8" s="346"/>
      <c r="E8" s="346"/>
      <c r="F8" s="346"/>
      <c r="G8" s="346"/>
      <c r="H8" s="346"/>
      <c r="I8" s="346"/>
      <c r="J8" s="346"/>
      <c r="K8" s="346"/>
      <c r="L8" s="346"/>
      <c r="M8" s="346"/>
      <c r="N8" s="346"/>
      <c r="O8" s="346"/>
      <c r="P8" s="346"/>
      <c r="Q8" s="346"/>
      <c r="R8" s="346"/>
      <c r="S8" s="346"/>
      <c r="T8" s="99"/>
      <c r="U8" s="99"/>
      <c r="V8" s="99"/>
      <c r="W8" s="99"/>
      <c r="X8" s="99"/>
      <c r="Y8" s="99"/>
      <c r="Z8" s="99"/>
      <c r="AA8" s="99"/>
      <c r="AB8" s="99"/>
    </row>
    <row r="9" spans="1:28" s="4" customFormat="1" ht="18.75" x14ac:dyDescent="0.2">
      <c r="A9" s="341" t="s">
        <v>8</v>
      </c>
      <c r="B9" s="341"/>
      <c r="C9" s="341"/>
      <c r="D9" s="341"/>
      <c r="E9" s="341"/>
      <c r="F9" s="341"/>
      <c r="G9" s="341"/>
      <c r="H9" s="341"/>
      <c r="I9" s="341"/>
      <c r="J9" s="341"/>
      <c r="K9" s="341"/>
      <c r="L9" s="341"/>
      <c r="M9" s="341"/>
      <c r="N9" s="341"/>
      <c r="O9" s="341"/>
      <c r="P9" s="341"/>
      <c r="Q9" s="341"/>
      <c r="R9" s="341"/>
      <c r="S9" s="341"/>
      <c r="T9" s="99"/>
      <c r="U9" s="99"/>
      <c r="V9" s="99"/>
      <c r="W9" s="99"/>
      <c r="X9" s="99"/>
      <c r="Y9" s="99"/>
      <c r="Z9" s="99"/>
      <c r="AA9" s="99"/>
      <c r="AB9" s="99"/>
    </row>
    <row r="10" spans="1:28" s="4" customFormat="1" ht="18.75" x14ac:dyDescent="0.2">
      <c r="A10" s="344"/>
      <c r="B10" s="344"/>
      <c r="C10" s="344"/>
      <c r="D10" s="344"/>
      <c r="E10" s="344"/>
      <c r="F10" s="344"/>
      <c r="G10" s="344"/>
      <c r="H10" s="344"/>
      <c r="I10" s="344"/>
      <c r="J10" s="344"/>
      <c r="K10" s="344"/>
      <c r="L10" s="344"/>
      <c r="M10" s="344"/>
      <c r="N10" s="344"/>
      <c r="O10" s="344"/>
      <c r="P10" s="344"/>
      <c r="Q10" s="344"/>
      <c r="R10" s="344"/>
      <c r="S10" s="344"/>
      <c r="T10" s="99"/>
      <c r="U10" s="99"/>
      <c r="V10" s="99"/>
      <c r="W10" s="99"/>
      <c r="X10" s="99"/>
      <c r="Y10" s="99"/>
      <c r="Z10" s="99"/>
      <c r="AA10" s="99"/>
      <c r="AB10" s="99"/>
    </row>
    <row r="11" spans="1:28" s="4" customFormat="1" ht="18.75" x14ac:dyDescent="0.2">
      <c r="A11" s="346" t="str">
        <f>'1. паспорт местоположение'!A12:C12</f>
        <v>F_17-1590</v>
      </c>
      <c r="B11" s="346"/>
      <c r="C11" s="346"/>
      <c r="D11" s="346"/>
      <c r="E11" s="346"/>
      <c r="F11" s="346"/>
      <c r="G11" s="346"/>
      <c r="H11" s="346"/>
      <c r="I11" s="346"/>
      <c r="J11" s="346"/>
      <c r="K11" s="346"/>
      <c r="L11" s="346"/>
      <c r="M11" s="346"/>
      <c r="N11" s="346"/>
      <c r="O11" s="346"/>
      <c r="P11" s="346"/>
      <c r="Q11" s="346"/>
      <c r="R11" s="346"/>
      <c r="S11" s="346"/>
      <c r="T11" s="99"/>
      <c r="U11" s="99"/>
      <c r="V11" s="99"/>
      <c r="W11" s="99"/>
      <c r="X11" s="99"/>
      <c r="Y11" s="99"/>
      <c r="Z11" s="99"/>
      <c r="AA11" s="99"/>
      <c r="AB11" s="99"/>
    </row>
    <row r="12" spans="1:28" s="4" customFormat="1" ht="18.75" x14ac:dyDescent="0.2">
      <c r="A12" s="341" t="s">
        <v>7</v>
      </c>
      <c r="B12" s="341"/>
      <c r="C12" s="341"/>
      <c r="D12" s="341"/>
      <c r="E12" s="341"/>
      <c r="F12" s="341"/>
      <c r="G12" s="341"/>
      <c r="H12" s="341"/>
      <c r="I12" s="341"/>
      <c r="J12" s="341"/>
      <c r="K12" s="341"/>
      <c r="L12" s="341"/>
      <c r="M12" s="341"/>
      <c r="N12" s="341"/>
      <c r="O12" s="341"/>
      <c r="P12" s="341"/>
      <c r="Q12" s="341"/>
      <c r="R12" s="341"/>
      <c r="S12" s="341"/>
      <c r="T12" s="99"/>
      <c r="U12" s="99"/>
      <c r="V12" s="99"/>
      <c r="W12" s="99"/>
      <c r="X12" s="99"/>
      <c r="Y12" s="99"/>
      <c r="Z12" s="99"/>
      <c r="AA12" s="99"/>
      <c r="AB12" s="99"/>
    </row>
    <row r="13" spans="1:28" s="114" customFormat="1" ht="15.75" customHeight="1" x14ac:dyDescent="0.2">
      <c r="A13" s="350"/>
      <c r="B13" s="350"/>
      <c r="C13" s="350"/>
      <c r="D13" s="350"/>
      <c r="E13" s="350"/>
      <c r="F13" s="350"/>
      <c r="G13" s="350"/>
      <c r="H13" s="350"/>
      <c r="I13" s="350"/>
      <c r="J13" s="350"/>
      <c r="K13" s="350"/>
      <c r="L13" s="350"/>
      <c r="M13" s="350"/>
      <c r="N13" s="350"/>
      <c r="O13" s="350"/>
      <c r="P13" s="350"/>
      <c r="Q13" s="350"/>
      <c r="R13" s="350"/>
      <c r="S13" s="350"/>
      <c r="T13" s="110"/>
      <c r="U13" s="110"/>
      <c r="V13" s="110"/>
      <c r="W13" s="110"/>
      <c r="X13" s="110"/>
      <c r="Y13" s="110"/>
      <c r="Z13" s="110"/>
      <c r="AA13" s="110"/>
      <c r="AB13" s="110"/>
    </row>
    <row r="14" spans="1:28" s="115" customFormat="1" ht="15.75" x14ac:dyDescent="0.2">
      <c r="A14" s="351"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4" s="351"/>
      <c r="C14" s="351"/>
      <c r="D14" s="351"/>
      <c r="E14" s="351"/>
      <c r="F14" s="351"/>
      <c r="G14" s="351"/>
      <c r="H14" s="351"/>
      <c r="I14" s="351"/>
      <c r="J14" s="351"/>
      <c r="K14" s="351"/>
      <c r="L14" s="351"/>
      <c r="M14" s="351"/>
      <c r="N14" s="351"/>
      <c r="O14" s="351"/>
      <c r="P14" s="351"/>
      <c r="Q14" s="351"/>
      <c r="R14" s="351"/>
      <c r="S14" s="351"/>
      <c r="T14" s="113"/>
      <c r="U14" s="113"/>
      <c r="V14" s="113"/>
      <c r="W14" s="113"/>
      <c r="X14" s="113"/>
      <c r="Y14" s="113"/>
      <c r="Z14" s="113"/>
      <c r="AA14" s="113"/>
      <c r="AB14" s="113"/>
    </row>
    <row r="15" spans="1:28" s="115" customFormat="1" ht="15" customHeight="1" x14ac:dyDescent="0.2">
      <c r="A15" s="341" t="s">
        <v>6</v>
      </c>
      <c r="B15" s="341"/>
      <c r="C15" s="341"/>
      <c r="D15" s="341"/>
      <c r="E15" s="341"/>
      <c r="F15" s="341"/>
      <c r="G15" s="341"/>
      <c r="H15" s="341"/>
      <c r="I15" s="341"/>
      <c r="J15" s="341"/>
      <c r="K15" s="341"/>
      <c r="L15" s="341"/>
      <c r="M15" s="341"/>
      <c r="N15" s="341"/>
      <c r="O15" s="341"/>
      <c r="P15" s="341"/>
      <c r="Q15" s="341"/>
      <c r="R15" s="341"/>
      <c r="S15" s="341"/>
      <c r="T15" s="101"/>
      <c r="U15" s="101"/>
      <c r="V15" s="101"/>
      <c r="W15" s="101"/>
      <c r="X15" s="101"/>
      <c r="Y15" s="101"/>
      <c r="Z15" s="101"/>
      <c r="AA15" s="101"/>
      <c r="AB15" s="101"/>
    </row>
    <row r="16" spans="1:28" s="115"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116"/>
      <c r="U16" s="116"/>
      <c r="V16" s="116"/>
      <c r="W16" s="116"/>
      <c r="X16" s="116"/>
      <c r="Y16" s="116"/>
    </row>
    <row r="17" spans="1:28" s="115" customFormat="1" ht="45.75" customHeight="1" x14ac:dyDescent="0.2">
      <c r="A17" s="342" t="s">
        <v>357</v>
      </c>
      <c r="B17" s="342"/>
      <c r="C17" s="342"/>
      <c r="D17" s="342"/>
      <c r="E17" s="342"/>
      <c r="F17" s="342"/>
      <c r="G17" s="342"/>
      <c r="H17" s="342"/>
      <c r="I17" s="342"/>
      <c r="J17" s="342"/>
      <c r="K17" s="342"/>
      <c r="L17" s="342"/>
      <c r="M17" s="342"/>
      <c r="N17" s="342"/>
      <c r="O17" s="342"/>
      <c r="P17" s="342"/>
      <c r="Q17" s="342"/>
      <c r="R17" s="342"/>
      <c r="S17" s="342"/>
      <c r="T17" s="117"/>
      <c r="U17" s="117"/>
      <c r="V17" s="117"/>
      <c r="W17" s="117"/>
      <c r="X17" s="117"/>
      <c r="Y17" s="117"/>
      <c r="Z17" s="117"/>
      <c r="AA17" s="117"/>
      <c r="AB17" s="117"/>
    </row>
    <row r="18" spans="1:28" s="115"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116"/>
      <c r="U18" s="116"/>
      <c r="V18" s="116"/>
      <c r="W18" s="116"/>
      <c r="X18" s="116"/>
      <c r="Y18" s="116"/>
    </row>
    <row r="19" spans="1:28" s="115" customFormat="1" ht="54" customHeight="1" x14ac:dyDescent="0.2">
      <c r="A19" s="345" t="s">
        <v>5</v>
      </c>
      <c r="B19" s="345" t="s">
        <v>99</v>
      </c>
      <c r="C19" s="347" t="s">
        <v>280</v>
      </c>
      <c r="D19" s="345" t="s">
        <v>279</v>
      </c>
      <c r="E19" s="345" t="s">
        <v>98</v>
      </c>
      <c r="F19" s="345" t="s">
        <v>97</v>
      </c>
      <c r="G19" s="345" t="s">
        <v>275</v>
      </c>
      <c r="H19" s="345" t="s">
        <v>96</v>
      </c>
      <c r="I19" s="345" t="s">
        <v>95</v>
      </c>
      <c r="J19" s="345" t="s">
        <v>94</v>
      </c>
      <c r="K19" s="345" t="s">
        <v>93</v>
      </c>
      <c r="L19" s="345" t="s">
        <v>92</v>
      </c>
      <c r="M19" s="345" t="s">
        <v>91</v>
      </c>
      <c r="N19" s="345" t="s">
        <v>90</v>
      </c>
      <c r="O19" s="345" t="s">
        <v>89</v>
      </c>
      <c r="P19" s="345" t="s">
        <v>88</v>
      </c>
      <c r="Q19" s="345" t="s">
        <v>278</v>
      </c>
      <c r="R19" s="345"/>
      <c r="S19" s="349" t="s">
        <v>351</v>
      </c>
      <c r="T19" s="116"/>
      <c r="U19" s="116"/>
      <c r="V19" s="116"/>
      <c r="W19" s="116"/>
      <c r="X19" s="116"/>
      <c r="Y19" s="116"/>
    </row>
    <row r="20" spans="1:28" s="115" customFormat="1" ht="180.75" customHeight="1" x14ac:dyDescent="0.2">
      <c r="A20" s="345"/>
      <c r="B20" s="345"/>
      <c r="C20" s="348"/>
      <c r="D20" s="345"/>
      <c r="E20" s="345"/>
      <c r="F20" s="345"/>
      <c r="G20" s="345"/>
      <c r="H20" s="345"/>
      <c r="I20" s="345"/>
      <c r="J20" s="345"/>
      <c r="K20" s="345"/>
      <c r="L20" s="345"/>
      <c r="M20" s="345"/>
      <c r="N20" s="345"/>
      <c r="O20" s="345"/>
      <c r="P20" s="345"/>
      <c r="Q20" s="134" t="s">
        <v>276</v>
      </c>
      <c r="R20" s="135" t="s">
        <v>277</v>
      </c>
      <c r="S20" s="349"/>
      <c r="T20" s="122"/>
      <c r="U20" s="122"/>
      <c r="V20" s="122"/>
      <c r="W20" s="122"/>
      <c r="X20" s="122"/>
      <c r="Y20" s="122"/>
      <c r="Z20" s="123"/>
      <c r="AA20" s="123"/>
      <c r="AB20" s="123"/>
    </row>
    <row r="21" spans="1:28" s="115" customFormat="1" ht="18.75" x14ac:dyDescent="0.2">
      <c r="A21" s="134">
        <v>1</v>
      </c>
      <c r="B21" s="136">
        <v>2</v>
      </c>
      <c r="C21" s="134">
        <v>3</v>
      </c>
      <c r="D21" s="136">
        <v>4</v>
      </c>
      <c r="E21" s="134">
        <v>5</v>
      </c>
      <c r="F21" s="136">
        <v>6</v>
      </c>
      <c r="G21" s="134">
        <v>7</v>
      </c>
      <c r="H21" s="136">
        <v>8</v>
      </c>
      <c r="I21" s="134">
        <v>9</v>
      </c>
      <c r="J21" s="136">
        <v>10</v>
      </c>
      <c r="K21" s="134">
        <v>11</v>
      </c>
      <c r="L21" s="136">
        <v>12</v>
      </c>
      <c r="M21" s="134">
        <v>13</v>
      </c>
      <c r="N21" s="136">
        <v>14</v>
      </c>
      <c r="O21" s="134">
        <v>15</v>
      </c>
      <c r="P21" s="136">
        <v>16</v>
      </c>
      <c r="Q21" s="134">
        <v>17</v>
      </c>
      <c r="R21" s="136">
        <v>18</v>
      </c>
      <c r="S21" s="134">
        <v>19</v>
      </c>
      <c r="T21" s="122"/>
      <c r="U21" s="122"/>
      <c r="V21" s="122"/>
      <c r="W21" s="122"/>
      <c r="X21" s="122"/>
      <c r="Y21" s="122"/>
      <c r="Z21" s="123"/>
      <c r="AA21" s="123"/>
      <c r="AB21" s="123"/>
    </row>
    <row r="22" spans="1:28" s="115" customFormat="1" ht="18.75" x14ac:dyDescent="0.2">
      <c r="A22" s="134"/>
      <c r="B22" s="136"/>
      <c r="C22" s="136"/>
      <c r="D22" s="136"/>
      <c r="E22" s="119"/>
      <c r="F22" s="136"/>
      <c r="G22" s="136"/>
      <c r="H22" s="136"/>
      <c r="I22" s="136"/>
      <c r="J22" s="136"/>
      <c r="K22" s="136"/>
      <c r="L22" s="136"/>
      <c r="M22" s="136"/>
      <c r="N22" s="136"/>
      <c r="O22" s="136"/>
      <c r="P22" s="136"/>
      <c r="Q22" s="125"/>
      <c r="R22" s="137"/>
      <c r="S22" s="137"/>
      <c r="T22" s="122"/>
      <c r="U22" s="122"/>
      <c r="V22" s="122"/>
      <c r="W22" s="122"/>
      <c r="X22" s="122"/>
      <c r="Y22" s="122"/>
      <c r="Z22" s="123"/>
      <c r="AA22" s="123"/>
      <c r="AB22" s="123"/>
    </row>
    <row r="23" spans="1:28" ht="20.25" customHeight="1" x14ac:dyDescent="0.25">
      <c r="A23" s="139"/>
      <c r="B23" s="136" t="s">
        <v>273</v>
      </c>
      <c r="C23" s="136"/>
      <c r="D23" s="136"/>
      <c r="E23" s="139" t="s">
        <v>274</v>
      </c>
      <c r="F23" s="139" t="s">
        <v>274</v>
      </c>
      <c r="G23" s="139" t="s">
        <v>274</v>
      </c>
      <c r="H23" s="139"/>
      <c r="I23" s="139"/>
      <c r="J23" s="139"/>
      <c r="K23" s="139"/>
      <c r="L23" s="139"/>
      <c r="M23" s="139"/>
      <c r="N23" s="139"/>
      <c r="O23" s="139"/>
      <c r="P23" s="139"/>
      <c r="Q23" s="140"/>
      <c r="R23" s="141"/>
      <c r="S23" s="141"/>
      <c r="T23" s="132"/>
      <c r="U23" s="132"/>
      <c r="V23" s="132"/>
      <c r="W23" s="132"/>
      <c r="X23" s="132"/>
      <c r="Y23" s="132"/>
      <c r="Z23" s="132"/>
      <c r="AA23" s="132"/>
      <c r="AB23" s="132"/>
    </row>
    <row r="24" spans="1:28" x14ac:dyDescent="0.25">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row>
    <row r="25" spans="1:28" x14ac:dyDescent="0.25">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row>
    <row r="26" spans="1:28" x14ac:dyDescent="0.25">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row>
    <row r="27" spans="1:28" x14ac:dyDescent="0.25">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row>
    <row r="28" spans="1:28" x14ac:dyDescent="0.25">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row>
    <row r="29" spans="1:28" x14ac:dyDescent="0.25">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row>
    <row r="30" spans="1:28" x14ac:dyDescent="0.25">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row>
    <row r="31" spans="1:28" x14ac:dyDescent="0.25">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row>
    <row r="32" spans="1:28" x14ac:dyDescent="0.25">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row>
    <row r="33" spans="1:28" x14ac:dyDescent="0.25">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row>
    <row r="34" spans="1:28" x14ac:dyDescent="0.25">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row>
    <row r="35" spans="1:28" x14ac:dyDescent="0.25">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row>
    <row r="36" spans="1:28" x14ac:dyDescent="0.2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row>
    <row r="37" spans="1:28" x14ac:dyDescent="0.2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row>
    <row r="38" spans="1:28" x14ac:dyDescent="0.2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row>
    <row r="39" spans="1:28" x14ac:dyDescent="0.2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row>
    <row r="40" spans="1:28" x14ac:dyDescent="0.2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row>
    <row r="41" spans="1:28" x14ac:dyDescent="0.25">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row>
    <row r="42" spans="1:28" x14ac:dyDescent="0.25">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row>
    <row r="43" spans="1:28" x14ac:dyDescent="0.25">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row>
    <row r="44" spans="1:28" x14ac:dyDescent="0.25">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row>
    <row r="45" spans="1:28" x14ac:dyDescent="0.25">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row>
    <row r="46" spans="1:28" x14ac:dyDescent="0.25">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row>
    <row r="47" spans="1:28" x14ac:dyDescent="0.25">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row>
    <row r="48" spans="1:28" x14ac:dyDescent="0.25">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row>
    <row r="49" spans="1:28" x14ac:dyDescent="0.25">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row>
    <row r="50" spans="1:28" x14ac:dyDescent="0.25">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row>
    <row r="51" spans="1:28" x14ac:dyDescent="0.25">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row>
    <row r="52" spans="1:28"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row>
    <row r="53" spans="1:28"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row>
    <row r="54" spans="1:28"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row>
    <row r="55" spans="1:28"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row>
    <row r="56" spans="1:28"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row>
    <row r="57" spans="1:28"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row>
    <row r="58" spans="1:28"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row>
    <row r="59" spans="1:28"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row>
    <row r="60" spans="1:28"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row>
    <row r="61" spans="1:28"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row>
    <row r="62" spans="1:28"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row>
    <row r="63" spans="1:28"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row>
    <row r="64" spans="1:28"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row>
    <row r="65" spans="1:28"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row>
    <row r="66" spans="1:28"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row>
    <row r="67" spans="1:28"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row>
    <row r="68" spans="1:28"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row>
    <row r="69" spans="1:28"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row>
    <row r="70" spans="1:28"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row>
    <row r="71" spans="1:28"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row>
    <row r="72" spans="1:28"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row>
    <row r="73" spans="1:28"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row>
    <row r="74" spans="1:28"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row>
    <row r="75" spans="1:28"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row>
    <row r="76" spans="1:28"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row>
    <row r="77" spans="1:28"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row>
    <row r="78" spans="1:28"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row>
    <row r="79" spans="1:28"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row>
    <row r="80" spans="1:28"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row>
    <row r="81" spans="1:28"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row>
    <row r="82" spans="1:28"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row>
    <row r="83" spans="1:28"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row>
    <row r="84" spans="1:28"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row>
    <row r="85" spans="1:28"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row>
    <row r="86" spans="1:28"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row>
    <row r="87" spans="1:28"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row>
    <row r="88" spans="1:28"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row>
    <row r="89" spans="1:28"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row>
    <row r="90" spans="1:28"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row>
    <row r="91" spans="1:28"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row>
    <row r="92" spans="1:28"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row>
    <row r="93" spans="1:28"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row>
    <row r="94" spans="1:28"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row>
    <row r="95" spans="1:28"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row>
    <row r="96" spans="1:28"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row>
    <row r="97" spans="1:28"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row>
    <row r="98" spans="1:28"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row>
    <row r="99" spans="1:28"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row>
    <row r="100" spans="1:28"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row>
    <row r="101" spans="1:28"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row>
    <row r="102" spans="1:28"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row>
    <row r="103" spans="1:28"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row>
    <row r="104" spans="1:28"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row>
    <row r="105" spans="1:28"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row>
    <row r="106" spans="1:28"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row>
    <row r="107" spans="1:28"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row>
    <row r="108" spans="1:28"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row>
    <row r="109" spans="1:28"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row>
    <row r="110" spans="1:28"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row>
    <row r="111" spans="1:28"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row>
    <row r="112" spans="1:28"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row>
    <row r="113" spans="1:28"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row>
    <row r="114" spans="1:28"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row>
    <row r="115" spans="1:28"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row>
    <row r="116" spans="1:28"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row>
    <row r="117" spans="1:28"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row>
    <row r="118" spans="1:28"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row>
    <row r="119" spans="1:28"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row>
    <row r="120" spans="1:28"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row>
    <row r="121" spans="1:28"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row>
    <row r="122" spans="1:28"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row>
    <row r="123" spans="1:28"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row>
    <row r="124" spans="1:28"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row>
    <row r="125" spans="1:28"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row>
    <row r="126" spans="1:28"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row>
    <row r="127" spans="1:28"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row>
    <row r="128" spans="1:28"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row>
    <row r="129" spans="1:28"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row>
    <row r="130" spans="1:28"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row>
    <row r="131" spans="1:28"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row>
    <row r="132" spans="1:28"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row>
    <row r="133" spans="1:28"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row>
    <row r="134" spans="1:28"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row>
    <row r="135" spans="1:28"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c r="AA135" s="132"/>
      <c r="AB135" s="132"/>
    </row>
    <row r="136" spans="1:28"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row>
    <row r="137" spans="1:28"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row>
    <row r="138" spans="1:28"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row>
    <row r="139" spans="1:28"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row>
    <row r="140" spans="1:28"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row>
    <row r="141" spans="1:28"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row>
    <row r="142" spans="1:28"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row>
    <row r="143" spans="1:28"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row>
    <row r="144" spans="1:28"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row>
    <row r="145" spans="1:28"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c r="AA145" s="132"/>
      <c r="AB145" s="132"/>
    </row>
    <row r="146" spans="1:28"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c r="AA146" s="132"/>
      <c r="AB146" s="132"/>
    </row>
    <row r="147" spans="1:28"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row>
    <row r="148" spans="1:28"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row>
    <row r="149" spans="1:28"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row>
    <row r="150" spans="1:28"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c r="AA150" s="132"/>
      <c r="AB150" s="132"/>
    </row>
    <row r="151" spans="1:28"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c r="AA151" s="132"/>
      <c r="AB151" s="132"/>
    </row>
    <row r="152" spans="1:28"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c r="AA152" s="132"/>
      <c r="AB152" s="132"/>
    </row>
    <row r="153" spans="1:28"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c r="AA153" s="132"/>
      <c r="AB153" s="132"/>
    </row>
    <row r="154" spans="1:28"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c r="AA154" s="132"/>
      <c r="AB154" s="132"/>
    </row>
    <row r="155" spans="1:28"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c r="AA155" s="132"/>
      <c r="AB155" s="132"/>
    </row>
    <row r="156" spans="1:28"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c r="AA156" s="132"/>
      <c r="AB156" s="132"/>
    </row>
    <row r="157" spans="1:28"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c r="AA157" s="132"/>
      <c r="AB157" s="132"/>
    </row>
    <row r="158" spans="1:28"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c r="AA158" s="132"/>
      <c r="AB158" s="132"/>
    </row>
    <row r="159" spans="1:28"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c r="AA159" s="132"/>
      <c r="AB159" s="132"/>
    </row>
    <row r="160" spans="1:28"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c r="AA160" s="132"/>
      <c r="AB160" s="132"/>
    </row>
    <row r="161" spans="1:28"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c r="AA161" s="132"/>
      <c r="AB161" s="132"/>
    </row>
    <row r="162" spans="1:28"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c r="AA162" s="132"/>
      <c r="AB162" s="132"/>
    </row>
    <row r="163" spans="1:28"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c r="AA163" s="132"/>
      <c r="AB163" s="132"/>
    </row>
    <row r="164" spans="1:28"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c r="AA164" s="132"/>
      <c r="AB164" s="132"/>
    </row>
    <row r="165" spans="1:28"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c r="AA165" s="132"/>
      <c r="AB165" s="132"/>
    </row>
    <row r="166" spans="1:28"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c r="AA166" s="132"/>
      <c r="AB166" s="132"/>
    </row>
    <row r="167" spans="1:28"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c r="AA167" s="132"/>
      <c r="AB167" s="132"/>
    </row>
    <row r="168" spans="1:28"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c r="AA168" s="132"/>
      <c r="AB168" s="132"/>
    </row>
    <row r="169" spans="1:28"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c r="AA169" s="132"/>
      <c r="AB169" s="132"/>
    </row>
    <row r="170" spans="1:28"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c r="AA170" s="132"/>
      <c r="AB170" s="132"/>
    </row>
    <row r="171" spans="1:28"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c r="AA171" s="132"/>
      <c r="AB171" s="132"/>
    </row>
    <row r="172" spans="1:28"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c r="AA172" s="132"/>
      <c r="AB172" s="132"/>
    </row>
    <row r="173" spans="1:28"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c r="AA173" s="132"/>
      <c r="AB173" s="132"/>
    </row>
    <row r="174" spans="1:28"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c r="AA174" s="132"/>
      <c r="AB174" s="132"/>
    </row>
    <row r="175" spans="1:28"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c r="AA175" s="132"/>
      <c r="AB175" s="132"/>
    </row>
    <row r="176" spans="1:28"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c r="AA176" s="132"/>
      <c r="AB176" s="132"/>
    </row>
    <row r="177" spans="1:28"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c r="AA177" s="132"/>
      <c r="AB177" s="132"/>
    </row>
    <row r="178" spans="1:28"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c r="AA178" s="132"/>
      <c r="AB178" s="132"/>
    </row>
    <row r="179" spans="1:28"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c r="AA179" s="132"/>
      <c r="AB179" s="132"/>
    </row>
    <row r="180" spans="1:28"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c r="AA180" s="132"/>
      <c r="AB180" s="132"/>
    </row>
    <row r="181" spans="1:28"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c r="AA181" s="132"/>
      <c r="AB181" s="132"/>
    </row>
    <row r="182" spans="1:28"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c r="AA182" s="132"/>
      <c r="AB182" s="132"/>
    </row>
    <row r="183" spans="1:28"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c r="AA183" s="132"/>
      <c r="AB183" s="132"/>
    </row>
    <row r="184" spans="1:28"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c r="AA184" s="132"/>
      <c r="AB184" s="132"/>
    </row>
    <row r="185" spans="1:28"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row>
    <row r="186" spans="1:28"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c r="AA186" s="132"/>
      <c r="AB186" s="132"/>
    </row>
    <row r="187" spans="1:28"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c r="AA187" s="132"/>
      <c r="AB187" s="132"/>
    </row>
    <row r="188" spans="1:28"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c r="AA188" s="132"/>
      <c r="AB188" s="132"/>
    </row>
    <row r="189" spans="1:28"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c r="AA189" s="132"/>
      <c r="AB189" s="132"/>
    </row>
    <row r="190" spans="1:28"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c r="AA190" s="132"/>
      <c r="AB190" s="132"/>
    </row>
    <row r="191" spans="1:28"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c r="AA191" s="132"/>
      <c r="AB191" s="132"/>
    </row>
    <row r="192" spans="1:28"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c r="AA192" s="132"/>
      <c r="AB192" s="132"/>
    </row>
    <row r="193" spans="1:28"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c r="AA193" s="132"/>
      <c r="AB193" s="132"/>
    </row>
    <row r="194" spans="1:28"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c r="AA194" s="132"/>
      <c r="AB194" s="132"/>
    </row>
    <row r="195" spans="1:28"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c r="AA195" s="132"/>
      <c r="AB195" s="132"/>
    </row>
    <row r="196" spans="1:28"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c r="AA196" s="132"/>
      <c r="AB196" s="132"/>
    </row>
    <row r="197" spans="1:28"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c r="AA197" s="132"/>
      <c r="AB197" s="132"/>
    </row>
    <row r="198" spans="1:28"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c r="AA198" s="132"/>
      <c r="AB198" s="132"/>
    </row>
    <row r="199" spans="1:28"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c r="AA199" s="132"/>
      <c r="AB199" s="132"/>
    </row>
    <row r="200" spans="1:28"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c r="AA200" s="132"/>
      <c r="AB200" s="132"/>
    </row>
    <row r="201" spans="1:28"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c r="AA201" s="132"/>
      <c r="AB201" s="132"/>
    </row>
    <row r="202" spans="1:28"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c r="AA202" s="132"/>
      <c r="AB202" s="132"/>
    </row>
    <row r="203" spans="1:28"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c r="AA203" s="132"/>
      <c r="AB203" s="132"/>
    </row>
    <row r="204" spans="1:28"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c r="AA204" s="132"/>
      <c r="AB204" s="132"/>
    </row>
    <row r="205" spans="1:28"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c r="AA205" s="132"/>
      <c r="AB205" s="132"/>
    </row>
    <row r="206" spans="1:28"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c r="AA206" s="132"/>
      <c r="AB206" s="132"/>
    </row>
    <row r="207" spans="1:28"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c r="AA207" s="132"/>
      <c r="AB207" s="132"/>
    </row>
    <row r="208" spans="1:28"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c r="AA208" s="132"/>
      <c r="AB208" s="132"/>
    </row>
    <row r="209" spans="1:28"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c r="AA209" s="132"/>
      <c r="AB209" s="132"/>
    </row>
    <row r="210" spans="1:28"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c r="AA210" s="132"/>
      <c r="AB210" s="132"/>
    </row>
    <row r="211" spans="1:28"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c r="AA211" s="132"/>
      <c r="AB211" s="132"/>
    </row>
    <row r="212" spans="1:28"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c r="AA212" s="132"/>
      <c r="AB212" s="132"/>
    </row>
    <row r="213" spans="1:28"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c r="AA213" s="132"/>
      <c r="AB213" s="132"/>
    </row>
    <row r="214" spans="1:28"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c r="AA214" s="132"/>
      <c r="AB214" s="132"/>
    </row>
    <row r="215" spans="1:28"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c r="AA215" s="132"/>
      <c r="AB215" s="132"/>
    </row>
    <row r="216" spans="1:28"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c r="AA216" s="132"/>
      <c r="AB216" s="132"/>
    </row>
    <row r="217" spans="1:28"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c r="AA217" s="132"/>
      <c r="AB217" s="132"/>
    </row>
    <row r="218" spans="1:28"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c r="AA218" s="132"/>
      <c r="AB218" s="132"/>
    </row>
    <row r="219" spans="1:28"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c r="AA219" s="132"/>
      <c r="AB219" s="132"/>
    </row>
    <row r="220" spans="1:28"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c r="AA220" s="132"/>
      <c r="AB220" s="132"/>
    </row>
    <row r="221" spans="1:28"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c r="AA221" s="132"/>
      <c r="AB221" s="132"/>
    </row>
    <row r="222" spans="1:28"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c r="AA222" s="132"/>
      <c r="AB222" s="132"/>
    </row>
    <row r="223" spans="1:28"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c r="AA223" s="132"/>
      <c r="AB223" s="132"/>
    </row>
    <row r="224" spans="1:28"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c r="AA224" s="132"/>
      <c r="AB224" s="132"/>
    </row>
    <row r="225" spans="1:28"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c r="AA225" s="132"/>
      <c r="AB225" s="132"/>
    </row>
    <row r="226" spans="1:28"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c r="AA226" s="132"/>
      <c r="AB226" s="132"/>
    </row>
    <row r="227" spans="1:28"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c r="AA227" s="132"/>
      <c r="AB227" s="132"/>
    </row>
    <row r="228" spans="1:28"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c r="AA228" s="132"/>
      <c r="AB228" s="132"/>
    </row>
    <row r="229" spans="1:28"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c r="AA229" s="132"/>
      <c r="AB229" s="132"/>
    </row>
    <row r="230" spans="1:28"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c r="AA230" s="132"/>
      <c r="AB230" s="132"/>
    </row>
    <row r="231" spans="1:28"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c r="AA231" s="132"/>
      <c r="AB231" s="132"/>
    </row>
    <row r="232" spans="1:28"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c r="AA232" s="132"/>
      <c r="AB232" s="132"/>
    </row>
    <row r="233" spans="1:28"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c r="AA233" s="132"/>
      <c r="AB233" s="132"/>
    </row>
    <row r="234" spans="1:28"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c r="AA234" s="132"/>
      <c r="AB234" s="132"/>
    </row>
    <row r="235" spans="1:28"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c r="AA235" s="132"/>
      <c r="AB235" s="132"/>
    </row>
    <row r="236" spans="1:28"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c r="AA236" s="132"/>
      <c r="AB236" s="132"/>
    </row>
    <row r="237" spans="1:28"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c r="AA237" s="132"/>
      <c r="AB237" s="132"/>
    </row>
    <row r="238" spans="1:28"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c r="AA238" s="132"/>
      <c r="AB238" s="132"/>
    </row>
    <row r="239" spans="1:28"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c r="AA239" s="132"/>
      <c r="AB239" s="132"/>
    </row>
    <row r="240" spans="1:28"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c r="AA240" s="132"/>
      <c r="AB240" s="132"/>
    </row>
    <row r="241" spans="1:28"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c r="AA241" s="132"/>
      <c r="AB241" s="132"/>
    </row>
    <row r="242" spans="1:28"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c r="AA242" s="132"/>
      <c r="AB242" s="132"/>
    </row>
    <row r="243" spans="1:28"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c r="AA243" s="132"/>
      <c r="AB243" s="132"/>
    </row>
    <row r="244" spans="1:28"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c r="AA244" s="132"/>
      <c r="AB244" s="132"/>
    </row>
    <row r="245" spans="1:28"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c r="AA245" s="132"/>
      <c r="AB245" s="132"/>
    </row>
    <row r="246" spans="1:28"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c r="AA246" s="132"/>
      <c r="AB246" s="132"/>
    </row>
    <row r="247" spans="1:28"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c r="AA247" s="132"/>
      <c r="AB247" s="132"/>
    </row>
    <row r="248" spans="1:28"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c r="AA248" s="132"/>
      <c r="AB248" s="132"/>
    </row>
    <row r="249" spans="1:28"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c r="AA249" s="132"/>
      <c r="AB249" s="132"/>
    </row>
    <row r="250" spans="1:28"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c r="AA250" s="132"/>
      <c r="AB250" s="132"/>
    </row>
    <row r="251" spans="1:28"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c r="AA251" s="132"/>
      <c r="AB251" s="132"/>
    </row>
    <row r="252" spans="1:28"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c r="AA252" s="132"/>
      <c r="AB252" s="132"/>
    </row>
    <row r="253" spans="1:28"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c r="AA253" s="132"/>
      <c r="AB253" s="132"/>
    </row>
    <row r="254" spans="1:28"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c r="AA254" s="132"/>
      <c r="AB254" s="132"/>
    </row>
    <row r="255" spans="1:28"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c r="AA255" s="132"/>
      <c r="AB255" s="132"/>
    </row>
    <row r="256" spans="1:28"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c r="AA256" s="132"/>
      <c r="AB256" s="132"/>
    </row>
    <row r="257" spans="1:28"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c r="AA257" s="132"/>
      <c r="AB257" s="132"/>
    </row>
    <row r="258" spans="1:28"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c r="AA258" s="132"/>
      <c r="AB258" s="132"/>
    </row>
    <row r="259" spans="1:28"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c r="AA259" s="132"/>
      <c r="AB259" s="132"/>
    </row>
    <row r="260" spans="1:28"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c r="AA260" s="132"/>
      <c r="AB260" s="132"/>
    </row>
    <row r="261" spans="1:28"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c r="AA261" s="132"/>
      <c r="AB261" s="132"/>
    </row>
    <row r="262" spans="1:28"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c r="AA262" s="132"/>
      <c r="AB262" s="132"/>
    </row>
    <row r="263" spans="1:28"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c r="AA263" s="132"/>
      <c r="AB263" s="132"/>
    </row>
    <row r="264" spans="1:28"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c r="AA264" s="132"/>
      <c r="AB264" s="132"/>
    </row>
    <row r="265" spans="1:28"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c r="AA265" s="132"/>
      <c r="AB265" s="132"/>
    </row>
    <row r="266" spans="1:28"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c r="AA266" s="132"/>
      <c r="AB266" s="132"/>
    </row>
    <row r="267" spans="1:28"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c r="AA267" s="132"/>
      <c r="AB267" s="132"/>
    </row>
    <row r="268" spans="1:28"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c r="AA268" s="132"/>
      <c r="AB268" s="132"/>
    </row>
    <row r="269" spans="1:28"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c r="AA269" s="132"/>
      <c r="AB269" s="132"/>
    </row>
    <row r="270" spans="1:28"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c r="AA270" s="132"/>
      <c r="AB270" s="132"/>
    </row>
    <row r="271" spans="1:28"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c r="AA271" s="132"/>
      <c r="AB271" s="132"/>
    </row>
    <row r="272" spans="1:28"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c r="AA272" s="132"/>
      <c r="AB272" s="132"/>
    </row>
    <row r="273" spans="1:28"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c r="AA273" s="132"/>
      <c r="AB273" s="132"/>
    </row>
    <row r="274" spans="1:28"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c r="AA274" s="132"/>
      <c r="AB274" s="132"/>
    </row>
    <row r="275" spans="1:28"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c r="AA275" s="132"/>
      <c r="AB275" s="132"/>
    </row>
    <row r="276" spans="1:28"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c r="AA276" s="132"/>
      <c r="AB276" s="132"/>
    </row>
    <row r="277" spans="1:28"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c r="AA277" s="132"/>
      <c r="AB277" s="132"/>
    </row>
    <row r="278" spans="1:28"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c r="AA278" s="132"/>
      <c r="AB278" s="132"/>
    </row>
    <row r="279" spans="1:28"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c r="AA279" s="132"/>
      <c r="AB279" s="132"/>
    </row>
    <row r="280" spans="1:28"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c r="AA280" s="132"/>
      <c r="AB280" s="132"/>
    </row>
    <row r="281" spans="1:28"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c r="AA281" s="132"/>
      <c r="AB281" s="132"/>
    </row>
    <row r="282" spans="1:28"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c r="AA282" s="132"/>
      <c r="AB282" s="132"/>
    </row>
    <row r="283" spans="1:28"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c r="AA283" s="132"/>
      <c r="AB283" s="132"/>
    </row>
    <row r="284" spans="1:28"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c r="AA284" s="132"/>
      <c r="AB284" s="132"/>
    </row>
    <row r="285" spans="1:28"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c r="AA285" s="132"/>
      <c r="AB285" s="132"/>
    </row>
    <row r="286" spans="1:28"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c r="AA286" s="132"/>
      <c r="AB286" s="132"/>
    </row>
    <row r="287" spans="1:28"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c r="AA287" s="132"/>
      <c r="AB287" s="132"/>
    </row>
    <row r="288" spans="1:28"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c r="AA288" s="132"/>
      <c r="AB288" s="132"/>
    </row>
    <row r="289" spans="1:28"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c r="AA289" s="132"/>
      <c r="AB289" s="132"/>
    </row>
    <row r="290" spans="1:28"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c r="AA290" s="132"/>
      <c r="AB290" s="132"/>
    </row>
    <row r="291" spans="1:28"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c r="AA291" s="132"/>
      <c r="AB291" s="132"/>
    </row>
    <row r="292" spans="1:28"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c r="AA292" s="132"/>
      <c r="AB292" s="132"/>
    </row>
    <row r="293" spans="1:28"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c r="AA293" s="132"/>
      <c r="AB293" s="132"/>
    </row>
    <row r="294" spans="1:28"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c r="AA294" s="132"/>
      <c r="AB294" s="132"/>
    </row>
    <row r="295" spans="1:28"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c r="AA295" s="132"/>
      <c r="AB295" s="132"/>
    </row>
    <row r="296" spans="1:28"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c r="AA296" s="132"/>
      <c r="AB296" s="132"/>
    </row>
    <row r="297" spans="1:28"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c r="AA297" s="132"/>
      <c r="AB297" s="132"/>
    </row>
    <row r="298" spans="1:28"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c r="AA298" s="132"/>
      <c r="AB298" s="132"/>
    </row>
    <row r="299" spans="1:28"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c r="AA299" s="132"/>
      <c r="AB299" s="132"/>
    </row>
    <row r="300" spans="1:28"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c r="AA300" s="132"/>
      <c r="AB300" s="132"/>
    </row>
    <row r="301" spans="1:28"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c r="AA301" s="132"/>
      <c r="AB301" s="132"/>
    </row>
    <row r="302" spans="1:28"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c r="AA302" s="132"/>
      <c r="AB302" s="132"/>
    </row>
    <row r="303" spans="1:28"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c r="AA303" s="132"/>
      <c r="AB303" s="132"/>
    </row>
    <row r="304" spans="1:28"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c r="AA304" s="132"/>
      <c r="AB304" s="132"/>
    </row>
    <row r="305" spans="1:28"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c r="AA305" s="132"/>
      <c r="AB305" s="132"/>
    </row>
    <row r="306" spans="1:28"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c r="AA306" s="132"/>
      <c r="AB306" s="132"/>
    </row>
    <row r="307" spans="1:28"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c r="AA307" s="132"/>
      <c r="AB307" s="132"/>
    </row>
    <row r="308" spans="1:28"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c r="AA308" s="132"/>
      <c r="AB308" s="132"/>
    </row>
    <row r="309" spans="1:28"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c r="AA309" s="132"/>
      <c r="AB309" s="132"/>
    </row>
    <row r="310" spans="1:28"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c r="AA310" s="132"/>
      <c r="AB310" s="132"/>
    </row>
    <row r="311" spans="1:28"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c r="AA311" s="132"/>
      <c r="AB311" s="132"/>
    </row>
    <row r="312" spans="1:28"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c r="AA312" s="132"/>
      <c r="AB312" s="132"/>
    </row>
    <row r="313" spans="1:28"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c r="AA313" s="132"/>
      <c r="AB313" s="132"/>
    </row>
    <row r="314" spans="1:28"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c r="AA314" s="132"/>
      <c r="AB314" s="132"/>
    </row>
    <row r="315" spans="1:28"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c r="AA315" s="132"/>
      <c r="AB315" s="132"/>
    </row>
    <row r="316" spans="1:28"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c r="AA316" s="132"/>
      <c r="AB316" s="132"/>
    </row>
    <row r="317" spans="1:28"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c r="AA317" s="132"/>
      <c r="AB317" s="132"/>
    </row>
    <row r="318" spans="1:28"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c r="AA318" s="132"/>
      <c r="AB318" s="132"/>
    </row>
    <row r="319" spans="1:28"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c r="AA319" s="132"/>
      <c r="AB319" s="132"/>
    </row>
    <row r="320" spans="1:28"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c r="AA320" s="132"/>
      <c r="AB320" s="132"/>
    </row>
    <row r="321" spans="1:28"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c r="AA321" s="132"/>
      <c r="AB321" s="132"/>
    </row>
    <row r="322" spans="1:28"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c r="AA322" s="132"/>
      <c r="AB322" s="132"/>
    </row>
    <row r="323" spans="1:28"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c r="AA323" s="132"/>
      <c r="AB323" s="132"/>
    </row>
    <row r="324" spans="1:28"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c r="AA324" s="132"/>
      <c r="AB324" s="132"/>
    </row>
    <row r="325" spans="1:28"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c r="AA325" s="132"/>
      <c r="AB325" s="132"/>
    </row>
    <row r="326" spans="1:28"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c r="AA326" s="132"/>
      <c r="AB326" s="132"/>
    </row>
    <row r="327" spans="1:28"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c r="AA327" s="132"/>
      <c r="AB327" s="132"/>
    </row>
    <row r="328" spans="1:28"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c r="AA328" s="132"/>
      <c r="AB328" s="132"/>
    </row>
    <row r="329" spans="1:28"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c r="AA329" s="132"/>
      <c r="AB329" s="132"/>
    </row>
    <row r="330" spans="1:28"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c r="AA330" s="132"/>
      <c r="AB330" s="132"/>
    </row>
    <row r="331" spans="1:28"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c r="AA331" s="132"/>
      <c r="AB331" s="132"/>
    </row>
    <row r="332" spans="1:28"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c r="AA332" s="132"/>
      <c r="AB332" s="132"/>
    </row>
    <row r="333" spans="1:28"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c r="AA333" s="132"/>
      <c r="AB333" s="132"/>
    </row>
    <row r="334" spans="1:28"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c r="AA334" s="132"/>
      <c r="AB334" s="132"/>
    </row>
    <row r="335" spans="1:28"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c r="AA335" s="132"/>
      <c r="AB335" s="132"/>
    </row>
    <row r="336" spans="1:28"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c r="AA336" s="132"/>
      <c r="AB336" s="132"/>
    </row>
    <row r="337" spans="1:28"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c r="AA337" s="132"/>
      <c r="AB337" s="132"/>
    </row>
    <row r="338" spans="1:28"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c r="AA338" s="132"/>
      <c r="AB338" s="132"/>
    </row>
    <row r="339" spans="1:28"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c r="AA339" s="132"/>
      <c r="AB339" s="132"/>
    </row>
    <row r="340" spans="1:28"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c r="AA340" s="132"/>
      <c r="AB340" s="132"/>
    </row>
    <row r="341" spans="1:28"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c r="AA341" s="132"/>
      <c r="AB341" s="132"/>
    </row>
    <row r="342" spans="1:28"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c r="AA342" s="132"/>
      <c r="AB342" s="132"/>
    </row>
    <row r="343" spans="1:28"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c r="AA343" s="132"/>
      <c r="AB343" s="132"/>
    </row>
    <row r="344" spans="1:28"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c r="AA344" s="132"/>
      <c r="AB344" s="132"/>
    </row>
    <row r="345" spans="1:28"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c r="AA345" s="132"/>
      <c r="AB345" s="132"/>
    </row>
    <row r="346" spans="1:28"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c r="AA346" s="132"/>
      <c r="AB346" s="132"/>
    </row>
    <row r="347" spans="1:28"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c r="AA347" s="132"/>
      <c r="AB347" s="132"/>
    </row>
    <row r="348" spans="1:28"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c r="AA348" s="132"/>
      <c r="AB348" s="132"/>
    </row>
    <row r="349" spans="1:28"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c r="AA349" s="132"/>
      <c r="AB349" s="132"/>
    </row>
    <row r="350" spans="1:28"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c r="AA350" s="132"/>
      <c r="AB350" s="132"/>
    </row>
    <row r="351" spans="1:28"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c r="AA351" s="132"/>
      <c r="AB351" s="132"/>
    </row>
    <row r="352" spans="1:28"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c r="AA352" s="132"/>
      <c r="AB352" s="132"/>
    </row>
    <row r="353" spans="1:28"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c r="AA353" s="132"/>
      <c r="AB353" s="132"/>
    </row>
    <row r="354" spans="1:28"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c r="AA354" s="132"/>
      <c r="AB354" s="132"/>
    </row>
    <row r="355" spans="1:28"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c r="AA355" s="132"/>
      <c r="AB355" s="132"/>
    </row>
    <row r="356" spans="1:28"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c r="AA356" s="132"/>
      <c r="AB356" s="132"/>
    </row>
    <row r="357" spans="1:28"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c r="AA357" s="132"/>
      <c r="AB357" s="132"/>
    </row>
    <row r="358" spans="1:28"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c r="AA358" s="132"/>
      <c r="AB358" s="132"/>
    </row>
    <row r="359" spans="1:28"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c r="AA359" s="132"/>
      <c r="AB359" s="132"/>
    </row>
    <row r="360" spans="1:28"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c r="AA360" s="132"/>
      <c r="AB360" s="13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13" zoomScale="90" zoomScaleNormal="60" zoomScaleSheetLayoutView="90" workbookViewId="0">
      <selection activeCell="A25" sqref="A25:XFD25"/>
    </sheetView>
  </sheetViews>
  <sheetFormatPr defaultColWidth="10.7109375" defaultRowHeight="15.75" x14ac:dyDescent="0.25"/>
  <cols>
    <col min="1" max="1" width="9.5703125" style="9" customWidth="1"/>
    <col min="2" max="2" width="8.7109375" style="9" customWidth="1"/>
    <col min="3" max="3" width="12.7109375" style="9" customWidth="1"/>
    <col min="4" max="4" width="16.140625" style="9" customWidth="1"/>
    <col min="5" max="5" width="11.140625" style="9" customWidth="1"/>
    <col min="6" max="6" width="11" style="9" customWidth="1"/>
    <col min="7" max="8" width="8.7109375" style="9" customWidth="1"/>
    <col min="9" max="9" width="7.28515625" style="9" customWidth="1"/>
    <col min="10" max="10" width="9.28515625" style="9" customWidth="1"/>
    <col min="11" max="11" width="10.28515625" style="9" customWidth="1"/>
    <col min="12" max="15" width="8.7109375" style="9" customWidth="1"/>
    <col min="16" max="16" width="19.42578125" style="9" customWidth="1"/>
    <col min="17" max="17" width="21.7109375" style="9" customWidth="1"/>
    <col min="18" max="18" width="22" style="9" customWidth="1"/>
    <col min="19" max="19" width="19.7109375" style="9" customWidth="1"/>
    <col min="20" max="20" width="18.42578125" style="9" customWidth="1"/>
    <col min="21" max="237" width="10.7109375" style="9"/>
    <col min="238" max="242" width="15.7109375" style="9" customWidth="1"/>
    <col min="243" max="246" width="12.7109375" style="9" customWidth="1"/>
    <col min="247" max="250" width="15.7109375" style="9" customWidth="1"/>
    <col min="251" max="251" width="22.85546875" style="9" customWidth="1"/>
    <col min="252" max="252" width="20.7109375" style="9" customWidth="1"/>
    <col min="253" max="253" width="16.7109375" style="9" customWidth="1"/>
    <col min="254" max="493" width="10.7109375" style="9"/>
    <col min="494" max="498" width="15.7109375" style="9" customWidth="1"/>
    <col min="499" max="502" width="12.7109375" style="9" customWidth="1"/>
    <col min="503" max="506" width="15.7109375" style="9" customWidth="1"/>
    <col min="507" max="507" width="22.85546875" style="9" customWidth="1"/>
    <col min="508" max="508" width="20.7109375" style="9" customWidth="1"/>
    <col min="509" max="509" width="16.7109375" style="9" customWidth="1"/>
    <col min="510" max="749" width="10.7109375" style="9"/>
    <col min="750" max="754" width="15.7109375" style="9" customWidth="1"/>
    <col min="755" max="758" width="12.7109375" style="9" customWidth="1"/>
    <col min="759" max="762" width="15.7109375" style="9" customWidth="1"/>
    <col min="763" max="763" width="22.85546875" style="9" customWidth="1"/>
    <col min="764" max="764" width="20.7109375" style="9" customWidth="1"/>
    <col min="765" max="765" width="16.7109375" style="9" customWidth="1"/>
    <col min="766" max="1005" width="10.7109375" style="9"/>
    <col min="1006" max="1010" width="15.7109375" style="9" customWidth="1"/>
    <col min="1011" max="1014" width="12.7109375" style="9" customWidth="1"/>
    <col min="1015" max="1018" width="15.7109375" style="9" customWidth="1"/>
    <col min="1019" max="1019" width="22.85546875" style="9" customWidth="1"/>
    <col min="1020" max="1020" width="20.7109375" style="9" customWidth="1"/>
    <col min="1021" max="1021" width="16.7109375" style="9" customWidth="1"/>
    <col min="1022" max="1261" width="10.7109375" style="9"/>
    <col min="1262" max="1266" width="15.7109375" style="9" customWidth="1"/>
    <col min="1267" max="1270" width="12.7109375" style="9" customWidth="1"/>
    <col min="1271" max="1274" width="15.7109375" style="9" customWidth="1"/>
    <col min="1275" max="1275" width="22.85546875" style="9" customWidth="1"/>
    <col min="1276" max="1276" width="20.7109375" style="9" customWidth="1"/>
    <col min="1277" max="1277" width="16.7109375" style="9" customWidth="1"/>
    <col min="1278" max="1517" width="10.7109375" style="9"/>
    <col min="1518" max="1522" width="15.7109375" style="9" customWidth="1"/>
    <col min="1523" max="1526" width="12.7109375" style="9" customWidth="1"/>
    <col min="1527" max="1530" width="15.7109375" style="9" customWidth="1"/>
    <col min="1531" max="1531" width="22.85546875" style="9" customWidth="1"/>
    <col min="1532" max="1532" width="20.7109375" style="9" customWidth="1"/>
    <col min="1533" max="1533" width="16.7109375" style="9" customWidth="1"/>
    <col min="1534" max="1773" width="10.7109375" style="9"/>
    <col min="1774" max="1778" width="15.7109375" style="9" customWidth="1"/>
    <col min="1779" max="1782" width="12.7109375" style="9" customWidth="1"/>
    <col min="1783" max="1786" width="15.7109375" style="9" customWidth="1"/>
    <col min="1787" max="1787" width="22.85546875" style="9" customWidth="1"/>
    <col min="1788" max="1788" width="20.7109375" style="9" customWidth="1"/>
    <col min="1789" max="1789" width="16.7109375" style="9" customWidth="1"/>
    <col min="1790" max="2029" width="10.7109375" style="9"/>
    <col min="2030" max="2034" width="15.7109375" style="9" customWidth="1"/>
    <col min="2035" max="2038" width="12.7109375" style="9" customWidth="1"/>
    <col min="2039" max="2042" width="15.7109375" style="9" customWidth="1"/>
    <col min="2043" max="2043" width="22.85546875" style="9" customWidth="1"/>
    <col min="2044" max="2044" width="20.7109375" style="9" customWidth="1"/>
    <col min="2045" max="2045" width="16.7109375" style="9" customWidth="1"/>
    <col min="2046" max="2285" width="10.7109375" style="9"/>
    <col min="2286" max="2290" width="15.7109375" style="9" customWidth="1"/>
    <col min="2291" max="2294" width="12.7109375" style="9" customWidth="1"/>
    <col min="2295" max="2298" width="15.7109375" style="9" customWidth="1"/>
    <col min="2299" max="2299" width="22.85546875" style="9" customWidth="1"/>
    <col min="2300" max="2300" width="20.7109375" style="9" customWidth="1"/>
    <col min="2301" max="2301" width="16.7109375" style="9" customWidth="1"/>
    <col min="2302" max="2541" width="10.7109375" style="9"/>
    <col min="2542" max="2546" width="15.7109375" style="9" customWidth="1"/>
    <col min="2547" max="2550" width="12.7109375" style="9" customWidth="1"/>
    <col min="2551" max="2554" width="15.7109375" style="9" customWidth="1"/>
    <col min="2555" max="2555" width="22.85546875" style="9" customWidth="1"/>
    <col min="2556" max="2556" width="20.7109375" style="9" customWidth="1"/>
    <col min="2557" max="2557" width="16.7109375" style="9" customWidth="1"/>
    <col min="2558" max="2797" width="10.7109375" style="9"/>
    <col min="2798" max="2802" width="15.7109375" style="9" customWidth="1"/>
    <col min="2803" max="2806" width="12.7109375" style="9" customWidth="1"/>
    <col min="2807" max="2810" width="15.7109375" style="9" customWidth="1"/>
    <col min="2811" max="2811" width="22.85546875" style="9" customWidth="1"/>
    <col min="2812" max="2812" width="20.7109375" style="9" customWidth="1"/>
    <col min="2813" max="2813" width="16.7109375" style="9" customWidth="1"/>
    <col min="2814" max="3053" width="10.7109375" style="9"/>
    <col min="3054" max="3058" width="15.7109375" style="9" customWidth="1"/>
    <col min="3059" max="3062" width="12.7109375" style="9" customWidth="1"/>
    <col min="3063" max="3066" width="15.7109375" style="9" customWidth="1"/>
    <col min="3067" max="3067" width="22.85546875" style="9" customWidth="1"/>
    <col min="3068" max="3068" width="20.7109375" style="9" customWidth="1"/>
    <col min="3069" max="3069" width="16.7109375" style="9" customWidth="1"/>
    <col min="3070" max="3309" width="10.7109375" style="9"/>
    <col min="3310" max="3314" width="15.7109375" style="9" customWidth="1"/>
    <col min="3315" max="3318" width="12.7109375" style="9" customWidth="1"/>
    <col min="3319" max="3322" width="15.7109375" style="9" customWidth="1"/>
    <col min="3323" max="3323" width="22.85546875" style="9" customWidth="1"/>
    <col min="3324" max="3324" width="20.7109375" style="9" customWidth="1"/>
    <col min="3325" max="3325" width="16.7109375" style="9" customWidth="1"/>
    <col min="3326" max="3565" width="10.7109375" style="9"/>
    <col min="3566" max="3570" width="15.7109375" style="9" customWidth="1"/>
    <col min="3571" max="3574" width="12.7109375" style="9" customWidth="1"/>
    <col min="3575" max="3578" width="15.7109375" style="9" customWidth="1"/>
    <col min="3579" max="3579" width="22.85546875" style="9" customWidth="1"/>
    <col min="3580" max="3580" width="20.7109375" style="9" customWidth="1"/>
    <col min="3581" max="3581" width="16.7109375" style="9" customWidth="1"/>
    <col min="3582" max="3821" width="10.7109375" style="9"/>
    <col min="3822" max="3826" width="15.7109375" style="9" customWidth="1"/>
    <col min="3827" max="3830" width="12.7109375" style="9" customWidth="1"/>
    <col min="3831" max="3834" width="15.7109375" style="9" customWidth="1"/>
    <col min="3835" max="3835" width="22.85546875" style="9" customWidth="1"/>
    <col min="3836" max="3836" width="20.7109375" style="9" customWidth="1"/>
    <col min="3837" max="3837" width="16.7109375" style="9" customWidth="1"/>
    <col min="3838" max="4077" width="10.7109375" style="9"/>
    <col min="4078" max="4082" width="15.7109375" style="9" customWidth="1"/>
    <col min="4083" max="4086" width="12.7109375" style="9" customWidth="1"/>
    <col min="4087" max="4090" width="15.7109375" style="9" customWidth="1"/>
    <col min="4091" max="4091" width="22.85546875" style="9" customWidth="1"/>
    <col min="4092" max="4092" width="20.7109375" style="9" customWidth="1"/>
    <col min="4093" max="4093" width="16.7109375" style="9" customWidth="1"/>
    <col min="4094" max="4333" width="10.7109375" style="9"/>
    <col min="4334" max="4338" width="15.7109375" style="9" customWidth="1"/>
    <col min="4339" max="4342" width="12.7109375" style="9" customWidth="1"/>
    <col min="4343" max="4346" width="15.7109375" style="9" customWidth="1"/>
    <col min="4347" max="4347" width="22.85546875" style="9" customWidth="1"/>
    <col min="4348" max="4348" width="20.7109375" style="9" customWidth="1"/>
    <col min="4349" max="4349" width="16.7109375" style="9" customWidth="1"/>
    <col min="4350" max="4589" width="10.7109375" style="9"/>
    <col min="4590" max="4594" width="15.7109375" style="9" customWidth="1"/>
    <col min="4595" max="4598" width="12.7109375" style="9" customWidth="1"/>
    <col min="4599" max="4602" width="15.7109375" style="9" customWidth="1"/>
    <col min="4603" max="4603" width="22.85546875" style="9" customWidth="1"/>
    <col min="4604" max="4604" width="20.7109375" style="9" customWidth="1"/>
    <col min="4605" max="4605" width="16.7109375" style="9" customWidth="1"/>
    <col min="4606" max="4845" width="10.7109375" style="9"/>
    <col min="4846" max="4850" width="15.7109375" style="9" customWidth="1"/>
    <col min="4851" max="4854" width="12.7109375" style="9" customWidth="1"/>
    <col min="4855" max="4858" width="15.7109375" style="9" customWidth="1"/>
    <col min="4859" max="4859" width="22.85546875" style="9" customWidth="1"/>
    <col min="4860" max="4860" width="20.7109375" style="9" customWidth="1"/>
    <col min="4861" max="4861" width="16.7109375" style="9" customWidth="1"/>
    <col min="4862" max="5101" width="10.7109375" style="9"/>
    <col min="5102" max="5106" width="15.7109375" style="9" customWidth="1"/>
    <col min="5107" max="5110" width="12.7109375" style="9" customWidth="1"/>
    <col min="5111" max="5114" width="15.7109375" style="9" customWidth="1"/>
    <col min="5115" max="5115" width="22.85546875" style="9" customWidth="1"/>
    <col min="5116" max="5116" width="20.7109375" style="9" customWidth="1"/>
    <col min="5117" max="5117" width="16.7109375" style="9" customWidth="1"/>
    <col min="5118" max="5357" width="10.7109375" style="9"/>
    <col min="5358" max="5362" width="15.7109375" style="9" customWidth="1"/>
    <col min="5363" max="5366" width="12.7109375" style="9" customWidth="1"/>
    <col min="5367" max="5370" width="15.7109375" style="9" customWidth="1"/>
    <col min="5371" max="5371" width="22.85546875" style="9" customWidth="1"/>
    <col min="5372" max="5372" width="20.7109375" style="9" customWidth="1"/>
    <col min="5373" max="5373" width="16.7109375" style="9" customWidth="1"/>
    <col min="5374" max="5613" width="10.7109375" style="9"/>
    <col min="5614" max="5618" width="15.7109375" style="9" customWidth="1"/>
    <col min="5619" max="5622" width="12.7109375" style="9" customWidth="1"/>
    <col min="5623" max="5626" width="15.7109375" style="9" customWidth="1"/>
    <col min="5627" max="5627" width="22.85546875" style="9" customWidth="1"/>
    <col min="5628" max="5628" width="20.7109375" style="9" customWidth="1"/>
    <col min="5629" max="5629" width="16.7109375" style="9" customWidth="1"/>
    <col min="5630" max="5869" width="10.7109375" style="9"/>
    <col min="5870" max="5874" width="15.7109375" style="9" customWidth="1"/>
    <col min="5875" max="5878" width="12.7109375" style="9" customWidth="1"/>
    <col min="5879" max="5882" width="15.7109375" style="9" customWidth="1"/>
    <col min="5883" max="5883" width="22.85546875" style="9" customWidth="1"/>
    <col min="5884" max="5884" width="20.7109375" style="9" customWidth="1"/>
    <col min="5885" max="5885" width="16.7109375" style="9" customWidth="1"/>
    <col min="5886" max="6125" width="10.7109375" style="9"/>
    <col min="6126" max="6130" width="15.7109375" style="9" customWidth="1"/>
    <col min="6131" max="6134" width="12.7109375" style="9" customWidth="1"/>
    <col min="6135" max="6138" width="15.7109375" style="9" customWidth="1"/>
    <col min="6139" max="6139" width="22.85546875" style="9" customWidth="1"/>
    <col min="6140" max="6140" width="20.7109375" style="9" customWidth="1"/>
    <col min="6141" max="6141" width="16.7109375" style="9" customWidth="1"/>
    <col min="6142" max="6381" width="10.7109375" style="9"/>
    <col min="6382" max="6386" width="15.7109375" style="9" customWidth="1"/>
    <col min="6387" max="6390" width="12.7109375" style="9" customWidth="1"/>
    <col min="6391" max="6394" width="15.7109375" style="9" customWidth="1"/>
    <col min="6395" max="6395" width="22.85546875" style="9" customWidth="1"/>
    <col min="6396" max="6396" width="20.7109375" style="9" customWidth="1"/>
    <col min="6397" max="6397" width="16.7109375" style="9" customWidth="1"/>
    <col min="6398" max="6637" width="10.7109375" style="9"/>
    <col min="6638" max="6642" width="15.7109375" style="9" customWidth="1"/>
    <col min="6643" max="6646" width="12.7109375" style="9" customWidth="1"/>
    <col min="6647" max="6650" width="15.7109375" style="9" customWidth="1"/>
    <col min="6651" max="6651" width="22.85546875" style="9" customWidth="1"/>
    <col min="6652" max="6652" width="20.7109375" style="9" customWidth="1"/>
    <col min="6653" max="6653" width="16.7109375" style="9" customWidth="1"/>
    <col min="6654" max="6893" width="10.7109375" style="9"/>
    <col min="6894" max="6898" width="15.7109375" style="9" customWidth="1"/>
    <col min="6899" max="6902" width="12.7109375" style="9" customWidth="1"/>
    <col min="6903" max="6906" width="15.7109375" style="9" customWidth="1"/>
    <col min="6907" max="6907" width="22.85546875" style="9" customWidth="1"/>
    <col min="6908" max="6908" width="20.7109375" style="9" customWidth="1"/>
    <col min="6909" max="6909" width="16.7109375" style="9" customWidth="1"/>
    <col min="6910" max="7149" width="10.7109375" style="9"/>
    <col min="7150" max="7154" width="15.7109375" style="9" customWidth="1"/>
    <col min="7155" max="7158" width="12.7109375" style="9" customWidth="1"/>
    <col min="7159" max="7162" width="15.7109375" style="9" customWidth="1"/>
    <col min="7163" max="7163" width="22.85546875" style="9" customWidth="1"/>
    <col min="7164" max="7164" width="20.7109375" style="9" customWidth="1"/>
    <col min="7165" max="7165" width="16.7109375" style="9" customWidth="1"/>
    <col min="7166" max="7405" width="10.7109375" style="9"/>
    <col min="7406" max="7410" width="15.7109375" style="9" customWidth="1"/>
    <col min="7411" max="7414" width="12.7109375" style="9" customWidth="1"/>
    <col min="7415" max="7418" width="15.7109375" style="9" customWidth="1"/>
    <col min="7419" max="7419" width="22.85546875" style="9" customWidth="1"/>
    <col min="7420" max="7420" width="20.7109375" style="9" customWidth="1"/>
    <col min="7421" max="7421" width="16.7109375" style="9" customWidth="1"/>
    <col min="7422" max="7661" width="10.7109375" style="9"/>
    <col min="7662" max="7666" width="15.7109375" style="9" customWidth="1"/>
    <col min="7667" max="7670" width="12.7109375" style="9" customWidth="1"/>
    <col min="7671" max="7674" width="15.7109375" style="9" customWidth="1"/>
    <col min="7675" max="7675" width="22.85546875" style="9" customWidth="1"/>
    <col min="7676" max="7676" width="20.7109375" style="9" customWidth="1"/>
    <col min="7677" max="7677" width="16.7109375" style="9" customWidth="1"/>
    <col min="7678" max="7917" width="10.7109375" style="9"/>
    <col min="7918" max="7922" width="15.7109375" style="9" customWidth="1"/>
    <col min="7923" max="7926" width="12.7109375" style="9" customWidth="1"/>
    <col min="7927" max="7930" width="15.7109375" style="9" customWidth="1"/>
    <col min="7931" max="7931" width="22.85546875" style="9" customWidth="1"/>
    <col min="7932" max="7932" width="20.7109375" style="9" customWidth="1"/>
    <col min="7933" max="7933" width="16.7109375" style="9" customWidth="1"/>
    <col min="7934" max="8173" width="10.7109375" style="9"/>
    <col min="8174" max="8178" width="15.7109375" style="9" customWidth="1"/>
    <col min="8179" max="8182" width="12.7109375" style="9" customWidth="1"/>
    <col min="8183" max="8186" width="15.7109375" style="9" customWidth="1"/>
    <col min="8187" max="8187" width="22.85546875" style="9" customWidth="1"/>
    <col min="8188" max="8188" width="20.7109375" style="9" customWidth="1"/>
    <col min="8189" max="8189" width="16.7109375" style="9" customWidth="1"/>
    <col min="8190" max="8429" width="10.7109375" style="9"/>
    <col min="8430" max="8434" width="15.7109375" style="9" customWidth="1"/>
    <col min="8435" max="8438" width="12.7109375" style="9" customWidth="1"/>
    <col min="8439" max="8442" width="15.7109375" style="9" customWidth="1"/>
    <col min="8443" max="8443" width="22.85546875" style="9" customWidth="1"/>
    <col min="8444" max="8444" width="20.7109375" style="9" customWidth="1"/>
    <col min="8445" max="8445" width="16.7109375" style="9" customWidth="1"/>
    <col min="8446" max="8685" width="10.7109375" style="9"/>
    <col min="8686" max="8690" width="15.7109375" style="9" customWidth="1"/>
    <col min="8691" max="8694" width="12.7109375" style="9" customWidth="1"/>
    <col min="8695" max="8698" width="15.7109375" style="9" customWidth="1"/>
    <col min="8699" max="8699" width="22.85546875" style="9" customWidth="1"/>
    <col min="8700" max="8700" width="20.7109375" style="9" customWidth="1"/>
    <col min="8701" max="8701" width="16.7109375" style="9" customWidth="1"/>
    <col min="8702" max="8941" width="10.7109375" style="9"/>
    <col min="8942" max="8946" width="15.7109375" style="9" customWidth="1"/>
    <col min="8947" max="8950" width="12.7109375" style="9" customWidth="1"/>
    <col min="8951" max="8954" width="15.7109375" style="9" customWidth="1"/>
    <col min="8955" max="8955" width="22.85546875" style="9" customWidth="1"/>
    <col min="8956" max="8956" width="20.7109375" style="9" customWidth="1"/>
    <col min="8957" max="8957" width="16.7109375" style="9" customWidth="1"/>
    <col min="8958" max="9197" width="10.7109375" style="9"/>
    <col min="9198" max="9202" width="15.7109375" style="9" customWidth="1"/>
    <col min="9203" max="9206" width="12.7109375" style="9" customWidth="1"/>
    <col min="9207" max="9210" width="15.7109375" style="9" customWidth="1"/>
    <col min="9211" max="9211" width="22.85546875" style="9" customWidth="1"/>
    <col min="9212" max="9212" width="20.7109375" style="9" customWidth="1"/>
    <col min="9213" max="9213" width="16.7109375" style="9" customWidth="1"/>
    <col min="9214" max="9453" width="10.7109375" style="9"/>
    <col min="9454" max="9458" width="15.7109375" style="9" customWidth="1"/>
    <col min="9459" max="9462" width="12.7109375" style="9" customWidth="1"/>
    <col min="9463" max="9466" width="15.7109375" style="9" customWidth="1"/>
    <col min="9467" max="9467" width="22.85546875" style="9" customWidth="1"/>
    <col min="9468" max="9468" width="20.7109375" style="9" customWidth="1"/>
    <col min="9469" max="9469" width="16.7109375" style="9" customWidth="1"/>
    <col min="9470" max="9709" width="10.7109375" style="9"/>
    <col min="9710" max="9714" width="15.7109375" style="9" customWidth="1"/>
    <col min="9715" max="9718" width="12.7109375" style="9" customWidth="1"/>
    <col min="9719" max="9722" width="15.7109375" style="9" customWidth="1"/>
    <col min="9723" max="9723" width="22.85546875" style="9" customWidth="1"/>
    <col min="9724" max="9724" width="20.7109375" style="9" customWidth="1"/>
    <col min="9725" max="9725" width="16.7109375" style="9" customWidth="1"/>
    <col min="9726" max="9965" width="10.7109375" style="9"/>
    <col min="9966" max="9970" width="15.7109375" style="9" customWidth="1"/>
    <col min="9971" max="9974" width="12.7109375" style="9" customWidth="1"/>
    <col min="9975" max="9978" width="15.7109375" style="9" customWidth="1"/>
    <col min="9979" max="9979" width="22.85546875" style="9" customWidth="1"/>
    <col min="9980" max="9980" width="20.7109375" style="9" customWidth="1"/>
    <col min="9981" max="9981" width="16.7109375" style="9" customWidth="1"/>
    <col min="9982" max="10221" width="10.7109375" style="9"/>
    <col min="10222" max="10226" width="15.7109375" style="9" customWidth="1"/>
    <col min="10227" max="10230" width="12.7109375" style="9" customWidth="1"/>
    <col min="10231" max="10234" width="15.7109375" style="9" customWidth="1"/>
    <col min="10235" max="10235" width="22.85546875" style="9" customWidth="1"/>
    <col min="10236" max="10236" width="20.7109375" style="9" customWidth="1"/>
    <col min="10237" max="10237" width="16.7109375" style="9" customWidth="1"/>
    <col min="10238" max="10477" width="10.7109375" style="9"/>
    <col min="10478" max="10482" width="15.7109375" style="9" customWidth="1"/>
    <col min="10483" max="10486" width="12.7109375" style="9" customWidth="1"/>
    <col min="10487" max="10490" width="15.7109375" style="9" customWidth="1"/>
    <col min="10491" max="10491" width="22.85546875" style="9" customWidth="1"/>
    <col min="10492" max="10492" width="20.7109375" style="9" customWidth="1"/>
    <col min="10493" max="10493" width="16.7109375" style="9" customWidth="1"/>
    <col min="10494" max="10733" width="10.7109375" style="9"/>
    <col min="10734" max="10738" width="15.7109375" style="9" customWidth="1"/>
    <col min="10739" max="10742" width="12.7109375" style="9" customWidth="1"/>
    <col min="10743" max="10746" width="15.7109375" style="9" customWidth="1"/>
    <col min="10747" max="10747" width="22.85546875" style="9" customWidth="1"/>
    <col min="10748" max="10748" width="20.7109375" style="9" customWidth="1"/>
    <col min="10749" max="10749" width="16.7109375" style="9" customWidth="1"/>
    <col min="10750" max="10989" width="10.7109375" style="9"/>
    <col min="10990" max="10994" width="15.7109375" style="9" customWidth="1"/>
    <col min="10995" max="10998" width="12.7109375" style="9" customWidth="1"/>
    <col min="10999" max="11002" width="15.7109375" style="9" customWidth="1"/>
    <col min="11003" max="11003" width="22.85546875" style="9" customWidth="1"/>
    <col min="11004" max="11004" width="20.7109375" style="9" customWidth="1"/>
    <col min="11005" max="11005" width="16.7109375" style="9" customWidth="1"/>
    <col min="11006" max="11245" width="10.7109375" style="9"/>
    <col min="11246" max="11250" width="15.7109375" style="9" customWidth="1"/>
    <col min="11251" max="11254" width="12.7109375" style="9" customWidth="1"/>
    <col min="11255" max="11258" width="15.7109375" style="9" customWidth="1"/>
    <col min="11259" max="11259" width="22.85546875" style="9" customWidth="1"/>
    <col min="11260" max="11260" width="20.7109375" style="9" customWidth="1"/>
    <col min="11261" max="11261" width="16.7109375" style="9" customWidth="1"/>
    <col min="11262" max="11501" width="10.7109375" style="9"/>
    <col min="11502" max="11506" width="15.7109375" style="9" customWidth="1"/>
    <col min="11507" max="11510" width="12.7109375" style="9" customWidth="1"/>
    <col min="11511" max="11514" width="15.7109375" style="9" customWidth="1"/>
    <col min="11515" max="11515" width="22.85546875" style="9" customWidth="1"/>
    <col min="11516" max="11516" width="20.7109375" style="9" customWidth="1"/>
    <col min="11517" max="11517" width="16.7109375" style="9" customWidth="1"/>
    <col min="11518" max="11757" width="10.7109375" style="9"/>
    <col min="11758" max="11762" width="15.7109375" style="9" customWidth="1"/>
    <col min="11763" max="11766" width="12.7109375" style="9" customWidth="1"/>
    <col min="11767" max="11770" width="15.7109375" style="9" customWidth="1"/>
    <col min="11771" max="11771" width="22.85546875" style="9" customWidth="1"/>
    <col min="11772" max="11772" width="20.7109375" style="9" customWidth="1"/>
    <col min="11773" max="11773" width="16.7109375" style="9" customWidth="1"/>
    <col min="11774" max="12013" width="10.7109375" style="9"/>
    <col min="12014" max="12018" width="15.7109375" style="9" customWidth="1"/>
    <col min="12019" max="12022" width="12.7109375" style="9" customWidth="1"/>
    <col min="12023" max="12026" width="15.7109375" style="9" customWidth="1"/>
    <col min="12027" max="12027" width="22.85546875" style="9" customWidth="1"/>
    <col min="12028" max="12028" width="20.7109375" style="9" customWidth="1"/>
    <col min="12029" max="12029" width="16.7109375" style="9" customWidth="1"/>
    <col min="12030" max="12269" width="10.7109375" style="9"/>
    <col min="12270" max="12274" width="15.7109375" style="9" customWidth="1"/>
    <col min="12275" max="12278" width="12.7109375" style="9" customWidth="1"/>
    <col min="12279" max="12282" width="15.7109375" style="9" customWidth="1"/>
    <col min="12283" max="12283" width="22.85546875" style="9" customWidth="1"/>
    <col min="12284" max="12284" width="20.7109375" style="9" customWidth="1"/>
    <col min="12285" max="12285" width="16.7109375" style="9" customWidth="1"/>
    <col min="12286" max="12525" width="10.7109375" style="9"/>
    <col min="12526" max="12530" width="15.7109375" style="9" customWidth="1"/>
    <col min="12531" max="12534" width="12.7109375" style="9" customWidth="1"/>
    <col min="12535" max="12538" width="15.7109375" style="9" customWidth="1"/>
    <col min="12539" max="12539" width="22.85546875" style="9" customWidth="1"/>
    <col min="12540" max="12540" width="20.7109375" style="9" customWidth="1"/>
    <col min="12541" max="12541" width="16.7109375" style="9" customWidth="1"/>
    <col min="12542" max="12781" width="10.7109375" style="9"/>
    <col min="12782" max="12786" width="15.7109375" style="9" customWidth="1"/>
    <col min="12787" max="12790" width="12.7109375" style="9" customWidth="1"/>
    <col min="12791" max="12794" width="15.7109375" style="9" customWidth="1"/>
    <col min="12795" max="12795" width="22.85546875" style="9" customWidth="1"/>
    <col min="12796" max="12796" width="20.7109375" style="9" customWidth="1"/>
    <col min="12797" max="12797" width="16.7109375" style="9" customWidth="1"/>
    <col min="12798" max="13037" width="10.7109375" style="9"/>
    <col min="13038" max="13042" width="15.7109375" style="9" customWidth="1"/>
    <col min="13043" max="13046" width="12.7109375" style="9" customWidth="1"/>
    <col min="13047" max="13050" width="15.7109375" style="9" customWidth="1"/>
    <col min="13051" max="13051" width="22.85546875" style="9" customWidth="1"/>
    <col min="13052" max="13052" width="20.7109375" style="9" customWidth="1"/>
    <col min="13053" max="13053" width="16.7109375" style="9" customWidth="1"/>
    <col min="13054" max="13293" width="10.7109375" style="9"/>
    <col min="13294" max="13298" width="15.7109375" style="9" customWidth="1"/>
    <col min="13299" max="13302" width="12.7109375" style="9" customWidth="1"/>
    <col min="13303" max="13306" width="15.7109375" style="9" customWidth="1"/>
    <col min="13307" max="13307" width="22.85546875" style="9" customWidth="1"/>
    <col min="13308" max="13308" width="20.7109375" style="9" customWidth="1"/>
    <col min="13309" max="13309" width="16.7109375" style="9" customWidth="1"/>
    <col min="13310" max="13549" width="10.7109375" style="9"/>
    <col min="13550" max="13554" width="15.7109375" style="9" customWidth="1"/>
    <col min="13555" max="13558" width="12.7109375" style="9" customWidth="1"/>
    <col min="13559" max="13562" width="15.7109375" style="9" customWidth="1"/>
    <col min="13563" max="13563" width="22.85546875" style="9" customWidth="1"/>
    <col min="13564" max="13564" width="20.7109375" style="9" customWidth="1"/>
    <col min="13565" max="13565" width="16.7109375" style="9" customWidth="1"/>
    <col min="13566" max="13805" width="10.7109375" style="9"/>
    <col min="13806" max="13810" width="15.7109375" style="9" customWidth="1"/>
    <col min="13811" max="13814" width="12.7109375" style="9" customWidth="1"/>
    <col min="13815" max="13818" width="15.7109375" style="9" customWidth="1"/>
    <col min="13819" max="13819" width="22.85546875" style="9" customWidth="1"/>
    <col min="13820" max="13820" width="20.7109375" style="9" customWidth="1"/>
    <col min="13821" max="13821" width="16.7109375" style="9" customWidth="1"/>
    <col min="13822" max="14061" width="10.7109375" style="9"/>
    <col min="14062" max="14066" width="15.7109375" style="9" customWidth="1"/>
    <col min="14067" max="14070" width="12.7109375" style="9" customWidth="1"/>
    <col min="14071" max="14074" width="15.7109375" style="9" customWidth="1"/>
    <col min="14075" max="14075" width="22.85546875" style="9" customWidth="1"/>
    <col min="14076" max="14076" width="20.7109375" style="9" customWidth="1"/>
    <col min="14077" max="14077" width="16.7109375" style="9" customWidth="1"/>
    <col min="14078" max="14317" width="10.7109375" style="9"/>
    <col min="14318" max="14322" width="15.7109375" style="9" customWidth="1"/>
    <col min="14323" max="14326" width="12.7109375" style="9" customWidth="1"/>
    <col min="14327" max="14330" width="15.7109375" style="9" customWidth="1"/>
    <col min="14331" max="14331" width="22.85546875" style="9" customWidth="1"/>
    <col min="14332" max="14332" width="20.7109375" style="9" customWidth="1"/>
    <col min="14333" max="14333" width="16.7109375" style="9" customWidth="1"/>
    <col min="14334" max="14573" width="10.7109375" style="9"/>
    <col min="14574" max="14578" width="15.7109375" style="9" customWidth="1"/>
    <col min="14579" max="14582" width="12.7109375" style="9" customWidth="1"/>
    <col min="14583" max="14586" width="15.7109375" style="9" customWidth="1"/>
    <col min="14587" max="14587" width="22.85546875" style="9" customWidth="1"/>
    <col min="14588" max="14588" width="20.7109375" style="9" customWidth="1"/>
    <col min="14589" max="14589" width="16.7109375" style="9" customWidth="1"/>
    <col min="14590" max="14829" width="10.7109375" style="9"/>
    <col min="14830" max="14834" width="15.7109375" style="9" customWidth="1"/>
    <col min="14835" max="14838" width="12.7109375" style="9" customWidth="1"/>
    <col min="14839" max="14842" width="15.7109375" style="9" customWidth="1"/>
    <col min="14843" max="14843" width="22.85546875" style="9" customWidth="1"/>
    <col min="14844" max="14844" width="20.7109375" style="9" customWidth="1"/>
    <col min="14845" max="14845" width="16.7109375" style="9" customWidth="1"/>
    <col min="14846" max="15085" width="10.7109375" style="9"/>
    <col min="15086" max="15090" width="15.7109375" style="9" customWidth="1"/>
    <col min="15091" max="15094" width="12.7109375" style="9" customWidth="1"/>
    <col min="15095" max="15098" width="15.7109375" style="9" customWidth="1"/>
    <col min="15099" max="15099" width="22.85546875" style="9" customWidth="1"/>
    <col min="15100" max="15100" width="20.7109375" style="9" customWidth="1"/>
    <col min="15101" max="15101" width="16.7109375" style="9" customWidth="1"/>
    <col min="15102" max="15341" width="10.7109375" style="9"/>
    <col min="15342" max="15346" width="15.7109375" style="9" customWidth="1"/>
    <col min="15347" max="15350" width="12.7109375" style="9" customWidth="1"/>
    <col min="15351" max="15354" width="15.7109375" style="9" customWidth="1"/>
    <col min="15355" max="15355" width="22.85546875" style="9" customWidth="1"/>
    <col min="15356" max="15356" width="20.7109375" style="9" customWidth="1"/>
    <col min="15357" max="15357" width="16.7109375" style="9" customWidth="1"/>
    <col min="15358" max="15597" width="10.7109375" style="9"/>
    <col min="15598" max="15602" width="15.7109375" style="9" customWidth="1"/>
    <col min="15603" max="15606" width="12.7109375" style="9" customWidth="1"/>
    <col min="15607" max="15610" width="15.7109375" style="9" customWidth="1"/>
    <col min="15611" max="15611" width="22.85546875" style="9" customWidth="1"/>
    <col min="15612" max="15612" width="20.7109375" style="9" customWidth="1"/>
    <col min="15613" max="15613" width="16.7109375" style="9" customWidth="1"/>
    <col min="15614" max="15853" width="10.7109375" style="9"/>
    <col min="15854" max="15858" width="15.7109375" style="9" customWidth="1"/>
    <col min="15859" max="15862" width="12.7109375" style="9" customWidth="1"/>
    <col min="15863" max="15866" width="15.7109375" style="9" customWidth="1"/>
    <col min="15867" max="15867" width="22.85546875" style="9" customWidth="1"/>
    <col min="15868" max="15868" width="20.7109375" style="9" customWidth="1"/>
    <col min="15869" max="15869" width="16.7109375" style="9" customWidth="1"/>
    <col min="15870" max="16109" width="10.7109375" style="9"/>
    <col min="16110" max="16114" width="15.7109375" style="9" customWidth="1"/>
    <col min="16115" max="16118" width="12.7109375" style="9" customWidth="1"/>
    <col min="16119" max="16122" width="15.7109375" style="9" customWidth="1"/>
    <col min="16123" max="16123" width="22.85546875" style="9" customWidth="1"/>
    <col min="16124" max="16124" width="20.7109375" style="9" customWidth="1"/>
    <col min="16125" max="16125" width="16.7109375" style="9" customWidth="1"/>
    <col min="16126" max="16384" width="10.7109375" style="9"/>
  </cols>
  <sheetData>
    <row r="1" spans="1:20" ht="3" customHeight="1" x14ac:dyDescent="0.25"/>
    <row r="2" spans="1:20" ht="15" customHeight="1" x14ac:dyDescent="0.25">
      <c r="T2" s="6" t="s">
        <v>68</v>
      </c>
    </row>
    <row r="3" spans="1:20" s="4" customFormat="1" ht="18.75" customHeight="1" x14ac:dyDescent="0.3">
      <c r="H3" s="111"/>
      <c r="T3" s="3" t="s">
        <v>10</v>
      </c>
    </row>
    <row r="4" spans="1:20" s="4" customFormat="1" ht="18.75" customHeight="1" x14ac:dyDescent="0.3">
      <c r="H4" s="111"/>
      <c r="T4" s="3" t="s">
        <v>67</v>
      </c>
    </row>
    <row r="5" spans="1:20" s="4" customFormat="1" ht="18.75" customHeight="1" x14ac:dyDescent="0.3">
      <c r="H5" s="111"/>
      <c r="T5" s="3"/>
    </row>
    <row r="6" spans="1:20" s="4" customFormat="1" x14ac:dyDescent="0.2">
      <c r="A6" s="340" t="str">
        <f>'1. паспорт местоположение'!A5:C5</f>
        <v>Год раскрытия информации: 2018 год</v>
      </c>
      <c r="B6" s="340"/>
      <c r="C6" s="340"/>
      <c r="D6" s="340"/>
      <c r="E6" s="340"/>
      <c r="F6" s="340"/>
      <c r="G6" s="340"/>
      <c r="H6" s="340"/>
      <c r="I6" s="340"/>
      <c r="J6" s="340"/>
      <c r="K6" s="340"/>
      <c r="L6" s="340"/>
      <c r="M6" s="340"/>
      <c r="N6" s="340"/>
      <c r="O6" s="340"/>
      <c r="P6" s="340"/>
      <c r="Q6" s="340"/>
      <c r="R6" s="340"/>
      <c r="S6" s="340"/>
      <c r="T6" s="340"/>
    </row>
    <row r="7" spans="1:20" s="4" customFormat="1" x14ac:dyDescent="0.2">
      <c r="A7" s="112"/>
      <c r="H7" s="111"/>
    </row>
    <row r="8" spans="1:20" s="4" customFormat="1" ht="18.75" x14ac:dyDescent="0.2">
      <c r="A8" s="344" t="s">
        <v>9</v>
      </c>
      <c r="B8" s="344"/>
      <c r="C8" s="344"/>
      <c r="D8" s="344"/>
      <c r="E8" s="344"/>
      <c r="F8" s="344"/>
      <c r="G8" s="344"/>
      <c r="H8" s="344"/>
      <c r="I8" s="344"/>
      <c r="J8" s="344"/>
      <c r="K8" s="344"/>
      <c r="L8" s="344"/>
      <c r="M8" s="344"/>
      <c r="N8" s="344"/>
      <c r="O8" s="344"/>
      <c r="P8" s="344"/>
      <c r="Q8" s="344"/>
      <c r="R8" s="344"/>
      <c r="S8" s="344"/>
      <c r="T8" s="344"/>
    </row>
    <row r="9" spans="1:20" s="4" customFormat="1" ht="18.75" x14ac:dyDescent="0.2">
      <c r="A9" s="344"/>
      <c r="B9" s="344"/>
      <c r="C9" s="344"/>
      <c r="D9" s="344"/>
      <c r="E9" s="344"/>
      <c r="F9" s="344"/>
      <c r="G9" s="344"/>
      <c r="H9" s="344"/>
      <c r="I9" s="344"/>
      <c r="J9" s="344"/>
      <c r="K9" s="344"/>
      <c r="L9" s="344"/>
      <c r="M9" s="344"/>
      <c r="N9" s="344"/>
      <c r="O9" s="344"/>
      <c r="P9" s="344"/>
      <c r="Q9" s="344"/>
      <c r="R9" s="344"/>
      <c r="S9" s="344"/>
      <c r="T9" s="344"/>
    </row>
    <row r="10" spans="1:20" s="4" customFormat="1" ht="18.75" customHeight="1" x14ac:dyDescent="0.2">
      <c r="A10" s="346" t="str">
        <f>'1. паспорт местоположение'!A9:C9</f>
        <v>Акционерное общество "Янтарьэнерго" ДЗО  ПАО "Россети"</v>
      </c>
      <c r="B10" s="346"/>
      <c r="C10" s="346"/>
      <c r="D10" s="346"/>
      <c r="E10" s="346"/>
      <c r="F10" s="346"/>
      <c r="G10" s="346"/>
      <c r="H10" s="346"/>
      <c r="I10" s="346"/>
      <c r="J10" s="346"/>
      <c r="K10" s="346"/>
      <c r="L10" s="346"/>
      <c r="M10" s="346"/>
      <c r="N10" s="346"/>
      <c r="O10" s="346"/>
      <c r="P10" s="346"/>
      <c r="Q10" s="346"/>
      <c r="R10" s="346"/>
      <c r="S10" s="346"/>
      <c r="T10" s="346"/>
    </row>
    <row r="11" spans="1:20" s="4" customFormat="1" ht="18.75" customHeight="1" x14ac:dyDescent="0.2">
      <c r="A11" s="341" t="s">
        <v>8</v>
      </c>
      <c r="B11" s="341"/>
      <c r="C11" s="341"/>
      <c r="D11" s="341"/>
      <c r="E11" s="341"/>
      <c r="F11" s="341"/>
      <c r="G11" s="341"/>
      <c r="H11" s="341"/>
      <c r="I11" s="341"/>
      <c r="J11" s="341"/>
      <c r="K11" s="341"/>
      <c r="L11" s="341"/>
      <c r="M11" s="341"/>
      <c r="N11" s="341"/>
      <c r="O11" s="341"/>
      <c r="P11" s="341"/>
      <c r="Q11" s="341"/>
      <c r="R11" s="341"/>
      <c r="S11" s="341"/>
      <c r="T11" s="341"/>
    </row>
    <row r="12" spans="1:20" s="4" customFormat="1" ht="18.75" x14ac:dyDescent="0.2">
      <c r="A12" s="344"/>
      <c r="B12" s="344"/>
      <c r="C12" s="344"/>
      <c r="D12" s="344"/>
      <c r="E12" s="344"/>
      <c r="F12" s="344"/>
      <c r="G12" s="344"/>
      <c r="H12" s="344"/>
      <c r="I12" s="344"/>
      <c r="J12" s="344"/>
      <c r="K12" s="344"/>
      <c r="L12" s="344"/>
      <c r="M12" s="344"/>
      <c r="N12" s="344"/>
      <c r="O12" s="344"/>
      <c r="P12" s="344"/>
      <c r="Q12" s="344"/>
      <c r="R12" s="344"/>
      <c r="S12" s="344"/>
      <c r="T12" s="344"/>
    </row>
    <row r="13" spans="1:20" s="4" customFormat="1" ht="18.75" customHeight="1" x14ac:dyDescent="0.2">
      <c r="A13" s="346" t="str">
        <f>'1. паспорт местоположение'!A12:C12</f>
        <v>F_17-1590</v>
      </c>
      <c r="B13" s="346"/>
      <c r="C13" s="346"/>
      <c r="D13" s="346"/>
      <c r="E13" s="346"/>
      <c r="F13" s="346"/>
      <c r="G13" s="346"/>
      <c r="H13" s="346"/>
      <c r="I13" s="346"/>
      <c r="J13" s="346"/>
      <c r="K13" s="346"/>
      <c r="L13" s="346"/>
      <c r="M13" s="346"/>
      <c r="N13" s="346"/>
      <c r="O13" s="346"/>
      <c r="P13" s="346"/>
      <c r="Q13" s="346"/>
      <c r="R13" s="346"/>
      <c r="S13" s="346"/>
      <c r="T13" s="346"/>
    </row>
    <row r="14" spans="1:20" s="4" customFormat="1" ht="18.75" customHeight="1" x14ac:dyDescent="0.2">
      <c r="A14" s="341" t="s">
        <v>7</v>
      </c>
      <c r="B14" s="341"/>
      <c r="C14" s="341"/>
      <c r="D14" s="341"/>
      <c r="E14" s="341"/>
      <c r="F14" s="341"/>
      <c r="G14" s="341"/>
      <c r="H14" s="341"/>
      <c r="I14" s="341"/>
      <c r="J14" s="341"/>
      <c r="K14" s="341"/>
      <c r="L14" s="341"/>
      <c r="M14" s="341"/>
      <c r="N14" s="341"/>
      <c r="O14" s="341"/>
      <c r="P14" s="341"/>
      <c r="Q14" s="341"/>
      <c r="R14" s="341"/>
      <c r="S14" s="341"/>
      <c r="T14" s="341"/>
    </row>
    <row r="15" spans="1:20" s="114" customFormat="1" ht="15.75" customHeight="1" x14ac:dyDescent="0.2">
      <c r="A15" s="350"/>
      <c r="B15" s="350"/>
      <c r="C15" s="350"/>
      <c r="D15" s="350"/>
      <c r="E15" s="350"/>
      <c r="F15" s="350"/>
      <c r="G15" s="350"/>
      <c r="H15" s="350"/>
      <c r="I15" s="350"/>
      <c r="J15" s="350"/>
      <c r="K15" s="350"/>
      <c r="L15" s="350"/>
      <c r="M15" s="350"/>
      <c r="N15" s="350"/>
      <c r="O15" s="350"/>
      <c r="P15" s="350"/>
      <c r="Q15" s="350"/>
      <c r="R15" s="350"/>
      <c r="S15" s="350"/>
      <c r="T15" s="350"/>
    </row>
    <row r="16" spans="1:20" s="115" customFormat="1" ht="34.5" customHeight="1" x14ac:dyDescent="0.2">
      <c r="A16" s="351"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6" s="351"/>
      <c r="C16" s="351"/>
      <c r="D16" s="351"/>
      <c r="E16" s="351"/>
      <c r="F16" s="351"/>
      <c r="G16" s="351"/>
      <c r="H16" s="351"/>
      <c r="I16" s="351"/>
      <c r="J16" s="351"/>
      <c r="K16" s="351"/>
      <c r="L16" s="351"/>
      <c r="M16" s="351"/>
      <c r="N16" s="351"/>
      <c r="O16" s="351"/>
      <c r="P16" s="351"/>
      <c r="Q16" s="351"/>
      <c r="R16" s="351"/>
      <c r="S16" s="351"/>
      <c r="T16" s="351"/>
    </row>
    <row r="17" spans="1:20" s="115" customFormat="1" ht="15" customHeight="1" x14ac:dyDescent="0.2">
      <c r="A17" s="341" t="s">
        <v>6</v>
      </c>
      <c r="B17" s="341"/>
      <c r="C17" s="341"/>
      <c r="D17" s="341"/>
      <c r="E17" s="341"/>
      <c r="F17" s="341"/>
      <c r="G17" s="341"/>
      <c r="H17" s="341"/>
      <c r="I17" s="341"/>
      <c r="J17" s="341"/>
      <c r="K17" s="341"/>
      <c r="L17" s="341"/>
      <c r="M17" s="341"/>
      <c r="N17" s="341"/>
      <c r="O17" s="341"/>
      <c r="P17" s="341"/>
      <c r="Q17" s="341"/>
      <c r="R17" s="341"/>
      <c r="S17" s="341"/>
      <c r="T17" s="341"/>
    </row>
    <row r="18" spans="1:20" s="115"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20" s="115" customFormat="1" ht="15" customHeight="1" x14ac:dyDescent="0.2">
      <c r="A19" s="343" t="s">
        <v>362</v>
      </c>
      <c r="B19" s="343"/>
      <c r="C19" s="343"/>
      <c r="D19" s="343"/>
      <c r="E19" s="343"/>
      <c r="F19" s="343"/>
      <c r="G19" s="343"/>
      <c r="H19" s="343"/>
      <c r="I19" s="343"/>
      <c r="J19" s="343"/>
      <c r="K19" s="343"/>
      <c r="L19" s="343"/>
      <c r="M19" s="343"/>
      <c r="N19" s="343"/>
      <c r="O19" s="343"/>
      <c r="P19" s="343"/>
      <c r="Q19" s="343"/>
      <c r="R19" s="343"/>
      <c r="S19" s="343"/>
      <c r="T19" s="343"/>
    </row>
    <row r="20" spans="1:20" s="16"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20" ht="46.5" customHeight="1" x14ac:dyDescent="0.25">
      <c r="A21" s="362" t="s">
        <v>5</v>
      </c>
      <c r="B21" s="355" t="s">
        <v>200</v>
      </c>
      <c r="C21" s="356"/>
      <c r="D21" s="359" t="s">
        <v>121</v>
      </c>
      <c r="E21" s="355" t="s">
        <v>390</v>
      </c>
      <c r="F21" s="356"/>
      <c r="G21" s="355" t="s">
        <v>220</v>
      </c>
      <c r="H21" s="356"/>
      <c r="I21" s="355" t="s">
        <v>120</v>
      </c>
      <c r="J21" s="356"/>
      <c r="K21" s="359" t="s">
        <v>119</v>
      </c>
      <c r="L21" s="355" t="s">
        <v>118</v>
      </c>
      <c r="M21" s="356"/>
      <c r="N21" s="355" t="s">
        <v>517</v>
      </c>
      <c r="O21" s="356"/>
      <c r="P21" s="359" t="s">
        <v>117</v>
      </c>
      <c r="Q21" s="365" t="s">
        <v>116</v>
      </c>
      <c r="R21" s="366"/>
      <c r="S21" s="365" t="s">
        <v>115</v>
      </c>
      <c r="T21" s="367"/>
    </row>
    <row r="22" spans="1:20" ht="204.75" customHeight="1" x14ac:dyDescent="0.25">
      <c r="A22" s="363"/>
      <c r="B22" s="357"/>
      <c r="C22" s="358"/>
      <c r="D22" s="361"/>
      <c r="E22" s="357"/>
      <c r="F22" s="358"/>
      <c r="G22" s="357"/>
      <c r="H22" s="358"/>
      <c r="I22" s="357"/>
      <c r="J22" s="358"/>
      <c r="K22" s="360"/>
      <c r="L22" s="357"/>
      <c r="M22" s="358"/>
      <c r="N22" s="357"/>
      <c r="O22" s="358"/>
      <c r="P22" s="360"/>
      <c r="Q22" s="46" t="s">
        <v>114</v>
      </c>
      <c r="R22" s="46" t="s">
        <v>361</v>
      </c>
      <c r="S22" s="46" t="s">
        <v>113</v>
      </c>
      <c r="T22" s="46" t="s">
        <v>112</v>
      </c>
    </row>
    <row r="23" spans="1:20" ht="51.75" customHeight="1" x14ac:dyDescent="0.25">
      <c r="A23" s="364"/>
      <c r="B23" s="78" t="s">
        <v>110</v>
      </c>
      <c r="C23" s="78" t="s">
        <v>111</v>
      </c>
      <c r="D23" s="360"/>
      <c r="E23" s="78" t="s">
        <v>110</v>
      </c>
      <c r="F23" s="78" t="s">
        <v>111</v>
      </c>
      <c r="G23" s="78" t="s">
        <v>110</v>
      </c>
      <c r="H23" s="78" t="s">
        <v>111</v>
      </c>
      <c r="I23" s="78" t="s">
        <v>110</v>
      </c>
      <c r="J23" s="78" t="s">
        <v>111</v>
      </c>
      <c r="K23" s="78" t="s">
        <v>110</v>
      </c>
      <c r="L23" s="78" t="s">
        <v>110</v>
      </c>
      <c r="M23" s="78" t="s">
        <v>111</v>
      </c>
      <c r="N23" s="78" t="s">
        <v>110</v>
      </c>
      <c r="O23" s="78" t="s">
        <v>111</v>
      </c>
      <c r="P23" s="106" t="s">
        <v>110</v>
      </c>
      <c r="Q23" s="46" t="s">
        <v>110</v>
      </c>
      <c r="R23" s="46" t="s">
        <v>110</v>
      </c>
      <c r="S23" s="46" t="s">
        <v>110</v>
      </c>
      <c r="T23" s="46" t="s">
        <v>110</v>
      </c>
    </row>
    <row r="24" spans="1:20" x14ac:dyDescent="0.25">
      <c r="A24" s="17">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17</v>
      </c>
      <c r="R24" s="17">
        <v>18</v>
      </c>
      <c r="S24" s="17">
        <v>19</v>
      </c>
      <c r="T24" s="17">
        <v>20</v>
      </c>
    </row>
    <row r="25" spans="1:20" x14ac:dyDescent="0.25">
      <c r="A25" s="265"/>
      <c r="B25" s="266"/>
      <c r="C25" s="266"/>
      <c r="D25" s="266"/>
      <c r="E25" s="266"/>
      <c r="F25" s="266"/>
      <c r="G25" s="266"/>
      <c r="H25" s="266"/>
      <c r="I25" s="265"/>
      <c r="J25" s="265"/>
      <c r="K25" s="265"/>
      <c r="L25" s="265"/>
      <c r="M25" s="265"/>
      <c r="N25" s="265"/>
      <c r="O25" s="265"/>
      <c r="P25" s="265"/>
      <c r="Q25" s="266"/>
      <c r="R25" s="265"/>
      <c r="S25" s="266"/>
      <c r="T25" s="266"/>
    </row>
    <row r="26" spans="1:20" s="16" customFormat="1" x14ac:dyDescent="0.25">
      <c r="A26" s="93"/>
      <c r="B26" s="93"/>
      <c r="C26" s="93"/>
      <c r="D26" s="93"/>
      <c r="E26" s="93"/>
      <c r="F26" s="93"/>
      <c r="G26" s="93"/>
      <c r="H26" s="93"/>
      <c r="I26" s="93"/>
      <c r="J26" s="94"/>
      <c r="K26" s="94"/>
      <c r="L26" s="94"/>
      <c r="M26" s="93"/>
      <c r="N26" s="93"/>
      <c r="O26" s="93"/>
      <c r="P26" s="94"/>
      <c r="Q26" s="94"/>
      <c r="R26" s="93"/>
      <c r="S26" s="94"/>
      <c r="T26" s="93"/>
    </row>
    <row r="27" spans="1:20" s="16" customFormat="1" x14ac:dyDescent="0.25">
      <c r="A27" s="93"/>
      <c r="B27" s="93"/>
      <c r="C27" s="93"/>
      <c r="D27" s="93"/>
      <c r="E27" s="93"/>
      <c r="F27" s="93"/>
      <c r="G27" s="93"/>
      <c r="H27" s="93"/>
      <c r="I27" s="93"/>
      <c r="J27" s="94"/>
      <c r="K27" s="94"/>
      <c r="L27" s="94"/>
      <c r="M27" s="93"/>
      <c r="N27" s="93"/>
      <c r="O27" s="93"/>
      <c r="P27" s="94"/>
      <c r="Q27" s="94"/>
      <c r="R27" s="93"/>
      <c r="S27" s="94"/>
      <c r="T27" s="93"/>
    </row>
    <row r="28" spans="1:20" s="16" customFormat="1" x14ac:dyDescent="0.25">
      <c r="A28" s="93"/>
      <c r="B28" s="93"/>
      <c r="C28" s="93"/>
      <c r="D28" s="93"/>
      <c r="E28" s="93"/>
      <c r="F28" s="93"/>
      <c r="G28" s="93"/>
      <c r="H28" s="93"/>
      <c r="I28" s="93"/>
      <c r="J28" s="94"/>
      <c r="K28" s="94"/>
      <c r="L28" s="94"/>
      <c r="M28" s="93"/>
      <c r="N28" s="93"/>
      <c r="O28" s="93"/>
      <c r="P28" s="94"/>
      <c r="Q28" s="94"/>
      <c r="R28" s="93"/>
      <c r="S28" s="94"/>
      <c r="T28" s="93"/>
    </row>
    <row r="29" spans="1:20" s="16" customFormat="1" x14ac:dyDescent="0.25">
      <c r="A29" s="93"/>
      <c r="B29" s="93"/>
      <c r="C29" s="93"/>
      <c r="D29" s="93"/>
      <c r="E29" s="93"/>
      <c r="F29" s="93"/>
      <c r="G29" s="93"/>
      <c r="H29" s="93"/>
      <c r="I29" s="93"/>
      <c r="J29" s="94"/>
      <c r="K29" s="94"/>
      <c r="L29" s="94"/>
      <c r="M29" s="93"/>
      <c r="N29" s="93"/>
      <c r="O29" s="93"/>
      <c r="P29" s="94"/>
      <c r="Q29" s="94"/>
      <c r="R29" s="93"/>
      <c r="S29" s="94"/>
      <c r="T29" s="93"/>
    </row>
    <row r="30" spans="1:20" s="16" customFormat="1" x14ac:dyDescent="0.25">
      <c r="A30" s="93"/>
      <c r="B30" s="93"/>
      <c r="C30" s="93"/>
      <c r="D30" s="93"/>
      <c r="E30" s="93"/>
      <c r="F30" s="93"/>
      <c r="G30" s="93"/>
      <c r="H30" s="93"/>
      <c r="I30" s="93"/>
      <c r="J30" s="94"/>
      <c r="K30" s="94"/>
      <c r="L30" s="94"/>
      <c r="M30" s="93"/>
      <c r="N30" s="93"/>
      <c r="O30" s="93"/>
      <c r="P30" s="94"/>
      <c r="Q30" s="94"/>
      <c r="R30" s="93"/>
      <c r="S30" s="94"/>
      <c r="T30" s="93"/>
    </row>
    <row r="31" spans="1:20" s="16" customFormat="1" x14ac:dyDescent="0.25">
      <c r="A31" s="93"/>
      <c r="B31" s="93"/>
      <c r="C31" s="93"/>
      <c r="D31" s="93"/>
      <c r="E31" s="93"/>
      <c r="F31" s="93"/>
      <c r="G31" s="93"/>
      <c r="H31" s="93"/>
      <c r="I31" s="93"/>
      <c r="J31" s="94"/>
      <c r="K31" s="94"/>
      <c r="L31" s="94"/>
      <c r="M31" s="93"/>
      <c r="N31" s="93"/>
      <c r="O31" s="93"/>
      <c r="P31" s="94"/>
      <c r="Q31" s="94"/>
      <c r="R31" s="93"/>
      <c r="S31" s="94"/>
      <c r="T31" s="93"/>
    </row>
    <row r="32" spans="1:20" ht="13.5" customHeight="1" x14ac:dyDescent="0.25"/>
    <row r="33" spans="2:113" s="15" customFormat="1" ht="12.75" x14ac:dyDescent="0.2"/>
    <row r="34" spans="2:113" s="15" customFormat="1" x14ac:dyDescent="0.25">
      <c r="B34" s="13" t="s">
        <v>109</v>
      </c>
      <c r="C34" s="13"/>
      <c r="D34" s="13"/>
      <c r="E34" s="13"/>
      <c r="F34" s="13"/>
      <c r="G34" s="13"/>
      <c r="H34" s="13"/>
      <c r="I34" s="13"/>
      <c r="J34" s="13"/>
      <c r="K34" s="13"/>
      <c r="L34" s="13"/>
      <c r="M34" s="13"/>
      <c r="N34" s="13"/>
      <c r="O34" s="13"/>
      <c r="P34" s="13"/>
      <c r="Q34" s="13"/>
      <c r="R34" s="13"/>
    </row>
    <row r="35" spans="2:113" x14ac:dyDescent="0.25">
      <c r="B35" s="354" t="s">
        <v>396</v>
      </c>
      <c r="C35" s="354"/>
      <c r="D35" s="354"/>
      <c r="E35" s="354"/>
      <c r="F35" s="354"/>
      <c r="G35" s="354"/>
      <c r="H35" s="354"/>
      <c r="I35" s="354"/>
      <c r="J35" s="354"/>
      <c r="K35" s="354"/>
      <c r="L35" s="354"/>
      <c r="M35" s="354"/>
      <c r="N35" s="354"/>
      <c r="O35" s="354"/>
      <c r="P35" s="354"/>
      <c r="Q35" s="354"/>
      <c r="R35" s="354"/>
    </row>
    <row r="36" spans="2:113" x14ac:dyDescent="0.25">
      <c r="B36" s="13"/>
      <c r="C36" s="13"/>
      <c r="D36" s="13"/>
      <c r="E36" s="13"/>
      <c r="F36" s="13"/>
      <c r="G36" s="13"/>
      <c r="H36" s="13"/>
      <c r="I36" s="13"/>
      <c r="J36" s="13"/>
      <c r="K36" s="13"/>
      <c r="L36" s="13"/>
      <c r="M36" s="13"/>
      <c r="N36" s="13"/>
      <c r="O36" s="13"/>
      <c r="P36" s="13"/>
      <c r="Q36" s="13"/>
      <c r="R36" s="13"/>
      <c r="S36" s="13"/>
      <c r="T36" s="13"/>
      <c r="U36" s="13"/>
      <c r="V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row>
    <row r="37" spans="2:113" x14ac:dyDescent="0.25">
      <c r="B37" s="12" t="s">
        <v>360</v>
      </c>
      <c r="C37" s="12"/>
      <c r="D37" s="12"/>
      <c r="E37" s="12"/>
      <c r="F37" s="10"/>
      <c r="G37" s="10"/>
      <c r="H37" s="12"/>
      <c r="I37" s="12"/>
      <c r="J37" s="12"/>
      <c r="K37" s="12"/>
      <c r="L37" s="12"/>
      <c r="M37" s="12"/>
      <c r="N37" s="12"/>
      <c r="O37" s="12"/>
      <c r="P37" s="12"/>
      <c r="Q37" s="12"/>
      <c r="R37" s="12"/>
      <c r="S37" s="14"/>
      <c r="T37" s="14"/>
      <c r="U37" s="14"/>
      <c r="V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row>
    <row r="38" spans="2:113" x14ac:dyDescent="0.25">
      <c r="B38" s="12" t="s">
        <v>108</v>
      </c>
      <c r="C38" s="12"/>
      <c r="D38" s="12"/>
      <c r="E38" s="12"/>
      <c r="F38" s="10"/>
      <c r="G38" s="10"/>
      <c r="H38" s="12"/>
      <c r="I38" s="12"/>
      <c r="J38" s="12"/>
      <c r="K38" s="12"/>
      <c r="L38" s="12"/>
      <c r="M38" s="12"/>
      <c r="N38" s="12"/>
      <c r="O38" s="12"/>
      <c r="P38" s="12"/>
      <c r="Q38" s="12"/>
      <c r="R38" s="12"/>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row>
    <row r="39" spans="2:113" s="10" customFormat="1" x14ac:dyDescent="0.25">
      <c r="B39" s="12" t="s">
        <v>107</v>
      </c>
      <c r="C39" s="12"/>
      <c r="D39" s="12"/>
      <c r="E39" s="12"/>
      <c r="H39" s="12"/>
      <c r="I39" s="12"/>
      <c r="J39" s="12"/>
      <c r="K39" s="12"/>
      <c r="L39" s="12"/>
      <c r="M39" s="12"/>
      <c r="N39" s="12"/>
      <c r="O39" s="12"/>
      <c r="P39" s="12"/>
      <c r="Q39" s="12"/>
      <c r="R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row>
    <row r="40" spans="2:113" s="10" customFormat="1" x14ac:dyDescent="0.25">
      <c r="B40" s="12" t="s">
        <v>106</v>
      </c>
      <c r="C40" s="12"/>
      <c r="D40" s="12"/>
      <c r="E40" s="12"/>
      <c r="H40" s="12"/>
      <c r="I40" s="12"/>
      <c r="J40" s="12"/>
      <c r="K40" s="12"/>
      <c r="L40" s="12"/>
      <c r="M40" s="12"/>
      <c r="N40" s="12"/>
      <c r="O40" s="12"/>
      <c r="P40" s="12"/>
      <c r="Q40" s="12"/>
      <c r="R40" s="12"/>
      <c r="S40" s="12"/>
      <c r="T40" s="12"/>
      <c r="U40" s="12"/>
      <c r="V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row>
    <row r="41" spans="2:113" s="10" customFormat="1" x14ac:dyDescent="0.25">
      <c r="B41" s="12" t="s">
        <v>105</v>
      </c>
      <c r="C41" s="12"/>
      <c r="D41" s="12"/>
      <c r="E41" s="12"/>
      <c r="H41" s="12"/>
      <c r="I41" s="12"/>
      <c r="J41" s="12"/>
      <c r="K41" s="12"/>
      <c r="L41" s="12"/>
      <c r="M41" s="12"/>
      <c r="N41" s="12"/>
      <c r="O41" s="12"/>
      <c r="P41" s="12"/>
      <c r="Q41" s="12"/>
      <c r="R41" s="12"/>
      <c r="S41" s="12"/>
      <c r="T41" s="12"/>
      <c r="U41" s="12"/>
      <c r="V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row>
    <row r="42" spans="2:113" s="10" customFormat="1" x14ac:dyDescent="0.25">
      <c r="B42" s="12" t="s">
        <v>104</v>
      </c>
      <c r="C42" s="12"/>
      <c r="D42" s="12"/>
      <c r="E42" s="12"/>
      <c r="H42" s="12"/>
      <c r="I42" s="12"/>
      <c r="J42" s="12"/>
      <c r="K42" s="12"/>
      <c r="L42" s="12"/>
      <c r="M42" s="12"/>
      <c r="N42" s="12"/>
      <c r="O42" s="12"/>
      <c r="P42" s="12"/>
      <c r="Q42" s="12"/>
      <c r="R42" s="12"/>
      <c r="S42" s="12"/>
      <c r="T42" s="12"/>
      <c r="U42" s="12"/>
      <c r="V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row>
    <row r="43" spans="2:113" s="10" customFormat="1" x14ac:dyDescent="0.25">
      <c r="B43" s="12" t="s">
        <v>103</v>
      </c>
      <c r="C43" s="12"/>
      <c r="D43" s="12"/>
      <c r="E43" s="12"/>
      <c r="H43" s="12"/>
      <c r="I43" s="12"/>
      <c r="J43" s="12"/>
      <c r="K43" s="12"/>
      <c r="L43" s="12"/>
      <c r="M43" s="12"/>
      <c r="N43" s="12"/>
      <c r="O43" s="12"/>
      <c r="P43" s="12"/>
      <c r="Q43" s="12"/>
      <c r="R43" s="12"/>
      <c r="S43" s="12"/>
      <c r="T43" s="12"/>
      <c r="U43" s="12"/>
      <c r="V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row>
    <row r="44" spans="2:113" s="10" customFormat="1" x14ac:dyDescent="0.25">
      <c r="B44" s="12" t="s">
        <v>102</v>
      </c>
      <c r="C44" s="12"/>
      <c r="D44" s="12"/>
      <c r="E44" s="12"/>
      <c r="H44" s="12"/>
      <c r="I44" s="12"/>
      <c r="J44" s="12"/>
      <c r="K44" s="12"/>
      <c r="L44" s="12"/>
      <c r="M44" s="12"/>
      <c r="N44" s="12"/>
      <c r="O44" s="12"/>
      <c r="P44" s="12"/>
      <c r="Q44" s="12"/>
      <c r="R44" s="12"/>
      <c r="S44" s="12"/>
      <c r="T44" s="12"/>
      <c r="U44" s="12"/>
      <c r="V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c r="CR44" s="11"/>
      <c r="CS44" s="11"/>
      <c r="CT44" s="11"/>
      <c r="CU44" s="11"/>
      <c r="CV44" s="11"/>
      <c r="CW44" s="11"/>
      <c r="CX44" s="11"/>
      <c r="CY44" s="11"/>
      <c r="CZ44" s="11"/>
      <c r="DA44" s="11"/>
      <c r="DB44" s="11"/>
      <c r="DC44" s="11"/>
      <c r="DD44" s="11"/>
      <c r="DE44" s="11"/>
      <c r="DF44" s="11"/>
      <c r="DG44" s="11"/>
      <c r="DH44" s="11"/>
      <c r="DI44" s="11"/>
    </row>
    <row r="45" spans="2:113" s="10" customFormat="1" x14ac:dyDescent="0.25">
      <c r="B45" s="12" t="s">
        <v>101</v>
      </c>
      <c r="C45" s="12"/>
      <c r="D45" s="12"/>
      <c r="E45" s="12"/>
      <c r="H45" s="12"/>
      <c r="I45" s="12"/>
      <c r="J45" s="12"/>
      <c r="K45" s="12"/>
      <c r="L45" s="12"/>
      <c r="M45" s="12"/>
      <c r="N45" s="12"/>
      <c r="O45" s="12"/>
      <c r="P45" s="12"/>
      <c r="Q45" s="12"/>
      <c r="R45" s="12"/>
      <c r="S45" s="12"/>
      <c r="T45" s="12"/>
      <c r="U45" s="12"/>
      <c r="V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1"/>
      <c r="BL45" s="11"/>
      <c r="BM45" s="11"/>
      <c r="BN45" s="11"/>
      <c r="BO45" s="11"/>
      <c r="BP45" s="11"/>
      <c r="BQ45" s="11"/>
      <c r="BR45" s="11"/>
      <c r="BS45" s="11"/>
      <c r="BT45" s="11"/>
      <c r="BU45" s="11"/>
      <c r="BV45" s="11"/>
      <c r="BW45" s="11"/>
      <c r="BX45" s="11"/>
      <c r="BY45" s="11"/>
      <c r="BZ45" s="11"/>
      <c r="CA45" s="11"/>
      <c r="CB45" s="11"/>
      <c r="CC45" s="11"/>
      <c r="CD45" s="11"/>
      <c r="CE45" s="11"/>
      <c r="CF45" s="11"/>
      <c r="CG45" s="11"/>
      <c r="CH45" s="11"/>
      <c r="CI45" s="11"/>
      <c r="CJ45" s="11"/>
      <c r="CK45" s="11"/>
      <c r="CL45" s="11"/>
      <c r="CM45" s="11"/>
      <c r="CN45" s="11"/>
      <c r="CO45" s="11"/>
      <c r="CP45" s="11"/>
      <c r="CQ45" s="11"/>
      <c r="CR45" s="11"/>
      <c r="CS45" s="11"/>
      <c r="CT45" s="11"/>
      <c r="CU45" s="11"/>
      <c r="CV45" s="11"/>
      <c r="CW45" s="11"/>
      <c r="CX45" s="11"/>
      <c r="CY45" s="11"/>
      <c r="CZ45" s="11"/>
      <c r="DA45" s="11"/>
      <c r="DB45" s="11"/>
      <c r="DC45" s="11"/>
      <c r="DD45" s="11"/>
      <c r="DE45" s="11"/>
      <c r="DF45" s="11"/>
      <c r="DG45" s="11"/>
      <c r="DH45" s="11"/>
      <c r="DI45" s="11"/>
    </row>
    <row r="46" spans="2:113" s="10" customFormat="1" x14ac:dyDescent="0.25">
      <c r="B46" s="12" t="s">
        <v>100</v>
      </c>
      <c r="C46" s="12"/>
      <c r="D46" s="12"/>
      <c r="E46" s="12"/>
      <c r="H46" s="12"/>
      <c r="I46" s="12"/>
      <c r="J46" s="12"/>
      <c r="K46" s="12"/>
      <c r="L46" s="12"/>
      <c r="M46" s="12"/>
      <c r="N46" s="12"/>
      <c r="O46" s="12"/>
      <c r="P46" s="12"/>
      <c r="Q46" s="12"/>
      <c r="R46" s="12"/>
      <c r="S46" s="12"/>
      <c r="T46" s="12"/>
      <c r="U46" s="12"/>
      <c r="V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1"/>
      <c r="BL46" s="11"/>
      <c r="BM46" s="11"/>
      <c r="BN46" s="11"/>
      <c r="BO46" s="11"/>
      <c r="BP46" s="11"/>
      <c r="BQ46" s="11"/>
      <c r="BR46" s="11"/>
      <c r="BS46" s="11"/>
      <c r="BT46" s="11"/>
      <c r="BU46" s="11"/>
      <c r="BV46" s="11"/>
      <c r="BW46" s="11"/>
      <c r="BX46" s="11"/>
      <c r="BY46" s="11"/>
      <c r="BZ46" s="11"/>
      <c r="CA46" s="11"/>
      <c r="CB46" s="11"/>
      <c r="CC46" s="11"/>
      <c r="CD46" s="11"/>
      <c r="CE46" s="11"/>
      <c r="CF46" s="11"/>
      <c r="CG46" s="11"/>
      <c r="CH46" s="11"/>
      <c r="CI46" s="11"/>
      <c r="CJ46" s="11"/>
      <c r="CK46" s="11"/>
      <c r="CL46" s="11"/>
      <c r="CM46" s="11"/>
      <c r="CN46" s="11"/>
      <c r="CO46" s="11"/>
      <c r="CP46" s="11"/>
      <c r="CQ46" s="11"/>
      <c r="CR46" s="11"/>
      <c r="CS46" s="11"/>
      <c r="CT46" s="11"/>
      <c r="CU46" s="11"/>
      <c r="CV46" s="11"/>
      <c r="CW46" s="11"/>
      <c r="CX46" s="11"/>
      <c r="CY46" s="11"/>
      <c r="CZ46" s="11"/>
      <c r="DA46" s="11"/>
      <c r="DB46" s="11"/>
      <c r="DC46" s="11"/>
      <c r="DD46" s="11"/>
      <c r="DE46" s="11"/>
      <c r="DF46" s="11"/>
      <c r="DG46" s="11"/>
      <c r="DH46" s="11"/>
      <c r="DI46" s="11"/>
    </row>
    <row r="47" spans="2:113" s="10" customFormat="1" x14ac:dyDescent="0.25">
      <c r="Q47" s="12"/>
      <c r="R47" s="12"/>
      <c r="S47" s="12"/>
      <c r="T47" s="12"/>
      <c r="U47" s="12"/>
      <c r="V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1"/>
      <c r="BL47" s="11"/>
      <c r="BM47" s="11"/>
      <c r="BN47" s="11"/>
      <c r="BO47" s="11"/>
      <c r="BP47" s="11"/>
      <c r="BQ47" s="11"/>
      <c r="BR47" s="11"/>
      <c r="BS47" s="11"/>
      <c r="BT47" s="11"/>
      <c r="BU47" s="11"/>
      <c r="BV47" s="11"/>
      <c r="BW47" s="11"/>
      <c r="BX47" s="11"/>
      <c r="BY47" s="11"/>
      <c r="BZ47" s="11"/>
      <c r="CA47" s="11"/>
      <c r="CB47" s="11"/>
      <c r="CC47" s="11"/>
      <c r="CD47" s="11"/>
      <c r="CE47" s="11"/>
      <c r="CF47" s="11"/>
      <c r="CG47" s="11"/>
      <c r="CH47" s="11"/>
      <c r="CI47" s="11"/>
      <c r="CJ47" s="11"/>
      <c r="CK47" s="11"/>
      <c r="CL47" s="11"/>
      <c r="CM47" s="11"/>
      <c r="CN47" s="11"/>
      <c r="CO47" s="11"/>
      <c r="CP47" s="11"/>
      <c r="CQ47" s="11"/>
      <c r="CR47" s="11"/>
      <c r="CS47" s="11"/>
      <c r="CT47" s="11"/>
      <c r="CU47" s="11"/>
      <c r="CV47" s="11"/>
      <c r="CW47" s="11"/>
      <c r="CX47" s="11"/>
      <c r="CY47" s="11"/>
      <c r="CZ47" s="11"/>
      <c r="DA47" s="11"/>
      <c r="DB47" s="11"/>
      <c r="DC47" s="11"/>
      <c r="DD47" s="11"/>
      <c r="DE47" s="11"/>
      <c r="DF47" s="11"/>
      <c r="DG47" s="11"/>
      <c r="DH47" s="11"/>
      <c r="DI47" s="11"/>
    </row>
    <row r="48" spans="2:113" s="10" customFormat="1" x14ac:dyDescent="0.25">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1"/>
      <c r="BL48" s="11"/>
      <c r="BM48" s="11"/>
      <c r="BN48" s="11"/>
      <c r="BO48" s="11"/>
      <c r="BP48" s="11"/>
      <c r="BQ48" s="11"/>
      <c r="BR48" s="11"/>
      <c r="BS48" s="11"/>
      <c r="BT48" s="11"/>
      <c r="BU48" s="11"/>
      <c r="BV48" s="11"/>
      <c r="BW48" s="11"/>
      <c r="BX48" s="11"/>
      <c r="BY48" s="11"/>
      <c r="BZ48" s="11"/>
      <c r="CA48" s="11"/>
      <c r="CB48" s="11"/>
      <c r="CC48" s="11"/>
      <c r="CD48" s="11"/>
      <c r="CE48" s="11"/>
      <c r="CF48" s="11"/>
      <c r="CG48" s="11"/>
      <c r="CH48" s="11"/>
      <c r="CI48" s="11"/>
      <c r="CJ48" s="11"/>
      <c r="CK48" s="11"/>
      <c r="CL48" s="11"/>
      <c r="CM48" s="11"/>
      <c r="CN48" s="11"/>
      <c r="CO48" s="11"/>
      <c r="CP48" s="11"/>
      <c r="CQ48" s="11"/>
      <c r="CR48" s="11"/>
      <c r="CS48" s="11"/>
      <c r="CT48" s="11"/>
      <c r="CU48" s="11"/>
      <c r="CV48" s="11"/>
      <c r="CW48" s="11"/>
      <c r="CX48" s="11"/>
      <c r="CY48" s="11"/>
      <c r="CZ48" s="11"/>
      <c r="DA48" s="11"/>
      <c r="DB48" s="11"/>
      <c r="DC48" s="11"/>
      <c r="DD48" s="11"/>
      <c r="DE48" s="11"/>
      <c r="DF48" s="11"/>
      <c r="DG48" s="11"/>
      <c r="DH48" s="11"/>
      <c r="DI48" s="1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5:R35"/>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SheetLayoutView="100" workbookViewId="0">
      <selection activeCell="A25" sqref="A25"/>
    </sheetView>
  </sheetViews>
  <sheetFormatPr defaultColWidth="10.7109375" defaultRowHeight="15.75" x14ac:dyDescent="0.25"/>
  <cols>
    <col min="1" max="1" width="10.7109375" style="9"/>
    <col min="2" max="2" width="16.42578125" style="9" customWidth="1"/>
    <col min="3" max="3" width="14.5703125" style="9" customWidth="1"/>
    <col min="4" max="4" width="11.5703125" style="9" customWidth="1"/>
    <col min="5" max="5" width="16.28515625" style="9" customWidth="1"/>
    <col min="6" max="6" width="8.7109375" style="9" customWidth="1"/>
    <col min="7" max="7" width="10.28515625" style="9" customWidth="1"/>
    <col min="8" max="8" width="8.7109375" style="9" customWidth="1"/>
    <col min="9" max="9" width="8.28515625" style="9" customWidth="1"/>
    <col min="10" max="10" width="20.140625" style="9" customWidth="1"/>
    <col min="11" max="11" width="11.140625" style="9" customWidth="1"/>
    <col min="12" max="12" width="8.85546875" style="9" customWidth="1"/>
    <col min="13" max="13" width="8.7109375" style="9" customWidth="1"/>
    <col min="14" max="14" width="13.7109375" style="9" customWidth="1"/>
    <col min="15" max="16" width="8.7109375" style="9" customWidth="1"/>
    <col min="17" max="17" width="11.85546875" style="9" customWidth="1"/>
    <col min="18" max="18" width="12" style="9" customWidth="1"/>
    <col min="19" max="19" width="18.28515625" style="9" customWidth="1"/>
    <col min="20" max="20" width="22.42578125" style="9" customWidth="1"/>
    <col min="21" max="21" width="30.7109375" style="9" customWidth="1"/>
    <col min="22" max="22" width="8.7109375" style="9" customWidth="1"/>
    <col min="23" max="23" width="20.7109375" style="9" customWidth="1"/>
    <col min="24" max="24" width="24.5703125" style="9" customWidth="1"/>
    <col min="25" max="25" width="15.28515625" style="9" customWidth="1"/>
    <col min="26" max="26" width="18.5703125" style="9" customWidth="1"/>
    <col min="27" max="27" width="19.140625" style="9" customWidth="1"/>
    <col min="28" max="240" width="10.7109375" style="9"/>
    <col min="241" max="242" width="15.7109375" style="9" customWidth="1"/>
    <col min="243" max="245" width="14.7109375" style="9" customWidth="1"/>
    <col min="246" max="249" width="13.7109375" style="9" customWidth="1"/>
    <col min="250" max="253" width="15.7109375" style="9" customWidth="1"/>
    <col min="254" max="254" width="22.85546875" style="9" customWidth="1"/>
    <col min="255" max="255" width="20.7109375" style="9" customWidth="1"/>
    <col min="256" max="256" width="17.7109375" style="9" customWidth="1"/>
    <col min="257" max="265" width="14.7109375" style="9" customWidth="1"/>
    <col min="266" max="496" width="10.7109375" style="9"/>
    <col min="497" max="498" width="15.7109375" style="9" customWidth="1"/>
    <col min="499" max="501" width="14.7109375" style="9" customWidth="1"/>
    <col min="502" max="505" width="13.7109375" style="9" customWidth="1"/>
    <col min="506" max="509" width="15.7109375" style="9" customWidth="1"/>
    <col min="510" max="510" width="22.85546875" style="9" customWidth="1"/>
    <col min="511" max="511" width="20.7109375" style="9" customWidth="1"/>
    <col min="512" max="512" width="17.7109375" style="9" customWidth="1"/>
    <col min="513" max="521" width="14.7109375" style="9" customWidth="1"/>
    <col min="522" max="752" width="10.7109375" style="9"/>
    <col min="753" max="754" width="15.7109375" style="9" customWidth="1"/>
    <col min="755" max="757" width="14.7109375" style="9" customWidth="1"/>
    <col min="758" max="761" width="13.7109375" style="9" customWidth="1"/>
    <col min="762" max="765" width="15.7109375" style="9" customWidth="1"/>
    <col min="766" max="766" width="22.85546875" style="9" customWidth="1"/>
    <col min="767" max="767" width="20.7109375" style="9" customWidth="1"/>
    <col min="768" max="768" width="17.7109375" style="9" customWidth="1"/>
    <col min="769" max="777" width="14.7109375" style="9" customWidth="1"/>
    <col min="778" max="1008" width="10.7109375" style="9"/>
    <col min="1009" max="1010" width="15.7109375" style="9" customWidth="1"/>
    <col min="1011" max="1013" width="14.7109375" style="9" customWidth="1"/>
    <col min="1014" max="1017" width="13.7109375" style="9" customWidth="1"/>
    <col min="1018" max="1021" width="15.7109375" style="9" customWidth="1"/>
    <col min="1022" max="1022" width="22.85546875" style="9" customWidth="1"/>
    <col min="1023" max="1023" width="20.7109375" style="9" customWidth="1"/>
    <col min="1024" max="1024" width="17.7109375" style="9" customWidth="1"/>
    <col min="1025" max="1033" width="14.7109375" style="9" customWidth="1"/>
    <col min="1034" max="1264" width="10.7109375" style="9"/>
    <col min="1265" max="1266" width="15.7109375" style="9" customWidth="1"/>
    <col min="1267" max="1269" width="14.7109375" style="9" customWidth="1"/>
    <col min="1270" max="1273" width="13.7109375" style="9" customWidth="1"/>
    <col min="1274" max="1277" width="15.7109375" style="9" customWidth="1"/>
    <col min="1278" max="1278" width="22.85546875" style="9" customWidth="1"/>
    <col min="1279" max="1279" width="20.7109375" style="9" customWidth="1"/>
    <col min="1280" max="1280" width="17.7109375" style="9" customWidth="1"/>
    <col min="1281" max="1289" width="14.7109375" style="9" customWidth="1"/>
    <col min="1290" max="1520" width="10.7109375" style="9"/>
    <col min="1521" max="1522" width="15.7109375" style="9" customWidth="1"/>
    <col min="1523" max="1525" width="14.7109375" style="9" customWidth="1"/>
    <col min="1526" max="1529" width="13.7109375" style="9" customWidth="1"/>
    <col min="1530" max="1533" width="15.7109375" style="9" customWidth="1"/>
    <col min="1534" max="1534" width="22.85546875" style="9" customWidth="1"/>
    <col min="1535" max="1535" width="20.7109375" style="9" customWidth="1"/>
    <col min="1536" max="1536" width="17.7109375" style="9" customWidth="1"/>
    <col min="1537" max="1545" width="14.7109375" style="9" customWidth="1"/>
    <col min="1546" max="1776" width="10.7109375" style="9"/>
    <col min="1777" max="1778" width="15.7109375" style="9" customWidth="1"/>
    <col min="1779" max="1781" width="14.7109375" style="9" customWidth="1"/>
    <col min="1782" max="1785" width="13.7109375" style="9" customWidth="1"/>
    <col min="1786" max="1789" width="15.7109375" style="9" customWidth="1"/>
    <col min="1790" max="1790" width="22.85546875" style="9" customWidth="1"/>
    <col min="1791" max="1791" width="20.7109375" style="9" customWidth="1"/>
    <col min="1792" max="1792" width="17.7109375" style="9" customWidth="1"/>
    <col min="1793" max="1801" width="14.7109375" style="9" customWidth="1"/>
    <col min="1802" max="2032" width="10.7109375" style="9"/>
    <col min="2033" max="2034" width="15.7109375" style="9" customWidth="1"/>
    <col min="2035" max="2037" width="14.7109375" style="9" customWidth="1"/>
    <col min="2038" max="2041" width="13.7109375" style="9" customWidth="1"/>
    <col min="2042" max="2045" width="15.7109375" style="9" customWidth="1"/>
    <col min="2046" max="2046" width="22.85546875" style="9" customWidth="1"/>
    <col min="2047" max="2047" width="20.7109375" style="9" customWidth="1"/>
    <col min="2048" max="2048" width="17.7109375" style="9" customWidth="1"/>
    <col min="2049" max="2057" width="14.7109375" style="9" customWidth="1"/>
    <col min="2058" max="2288" width="10.7109375" style="9"/>
    <col min="2289" max="2290" width="15.7109375" style="9" customWidth="1"/>
    <col min="2291" max="2293" width="14.7109375" style="9" customWidth="1"/>
    <col min="2294" max="2297" width="13.7109375" style="9" customWidth="1"/>
    <col min="2298" max="2301" width="15.7109375" style="9" customWidth="1"/>
    <col min="2302" max="2302" width="22.85546875" style="9" customWidth="1"/>
    <col min="2303" max="2303" width="20.7109375" style="9" customWidth="1"/>
    <col min="2304" max="2304" width="17.7109375" style="9" customWidth="1"/>
    <col min="2305" max="2313" width="14.7109375" style="9" customWidth="1"/>
    <col min="2314" max="2544" width="10.7109375" style="9"/>
    <col min="2545" max="2546" width="15.7109375" style="9" customWidth="1"/>
    <col min="2547" max="2549" width="14.7109375" style="9" customWidth="1"/>
    <col min="2550" max="2553" width="13.7109375" style="9" customWidth="1"/>
    <col min="2554" max="2557" width="15.7109375" style="9" customWidth="1"/>
    <col min="2558" max="2558" width="22.85546875" style="9" customWidth="1"/>
    <col min="2559" max="2559" width="20.7109375" style="9" customWidth="1"/>
    <col min="2560" max="2560" width="17.7109375" style="9" customWidth="1"/>
    <col min="2561" max="2569" width="14.7109375" style="9" customWidth="1"/>
    <col min="2570" max="2800" width="10.7109375" style="9"/>
    <col min="2801" max="2802" width="15.7109375" style="9" customWidth="1"/>
    <col min="2803" max="2805" width="14.7109375" style="9" customWidth="1"/>
    <col min="2806" max="2809" width="13.7109375" style="9" customWidth="1"/>
    <col min="2810" max="2813" width="15.7109375" style="9" customWidth="1"/>
    <col min="2814" max="2814" width="22.85546875" style="9" customWidth="1"/>
    <col min="2815" max="2815" width="20.7109375" style="9" customWidth="1"/>
    <col min="2816" max="2816" width="17.7109375" style="9" customWidth="1"/>
    <col min="2817" max="2825" width="14.7109375" style="9" customWidth="1"/>
    <col min="2826" max="3056" width="10.7109375" style="9"/>
    <col min="3057" max="3058" width="15.7109375" style="9" customWidth="1"/>
    <col min="3059" max="3061" width="14.7109375" style="9" customWidth="1"/>
    <col min="3062" max="3065" width="13.7109375" style="9" customWidth="1"/>
    <col min="3066" max="3069" width="15.7109375" style="9" customWidth="1"/>
    <col min="3070" max="3070" width="22.85546875" style="9" customWidth="1"/>
    <col min="3071" max="3071" width="20.7109375" style="9" customWidth="1"/>
    <col min="3072" max="3072" width="17.7109375" style="9" customWidth="1"/>
    <col min="3073" max="3081" width="14.7109375" style="9" customWidth="1"/>
    <col min="3082" max="3312" width="10.7109375" style="9"/>
    <col min="3313" max="3314" width="15.7109375" style="9" customWidth="1"/>
    <col min="3315" max="3317" width="14.7109375" style="9" customWidth="1"/>
    <col min="3318" max="3321" width="13.7109375" style="9" customWidth="1"/>
    <col min="3322" max="3325" width="15.7109375" style="9" customWidth="1"/>
    <col min="3326" max="3326" width="22.85546875" style="9" customWidth="1"/>
    <col min="3327" max="3327" width="20.7109375" style="9" customWidth="1"/>
    <col min="3328" max="3328" width="17.7109375" style="9" customWidth="1"/>
    <col min="3329" max="3337" width="14.7109375" style="9" customWidth="1"/>
    <col min="3338" max="3568" width="10.7109375" style="9"/>
    <col min="3569" max="3570" width="15.7109375" style="9" customWidth="1"/>
    <col min="3571" max="3573" width="14.7109375" style="9" customWidth="1"/>
    <col min="3574" max="3577" width="13.7109375" style="9" customWidth="1"/>
    <col min="3578" max="3581" width="15.7109375" style="9" customWidth="1"/>
    <col min="3582" max="3582" width="22.85546875" style="9" customWidth="1"/>
    <col min="3583" max="3583" width="20.7109375" style="9" customWidth="1"/>
    <col min="3584" max="3584" width="17.7109375" style="9" customWidth="1"/>
    <col min="3585" max="3593" width="14.7109375" style="9" customWidth="1"/>
    <col min="3594" max="3824" width="10.7109375" style="9"/>
    <col min="3825" max="3826" width="15.7109375" style="9" customWidth="1"/>
    <col min="3827" max="3829" width="14.7109375" style="9" customWidth="1"/>
    <col min="3830" max="3833" width="13.7109375" style="9" customWidth="1"/>
    <col min="3834" max="3837" width="15.7109375" style="9" customWidth="1"/>
    <col min="3838" max="3838" width="22.85546875" style="9" customWidth="1"/>
    <col min="3839" max="3839" width="20.7109375" style="9" customWidth="1"/>
    <col min="3840" max="3840" width="17.7109375" style="9" customWidth="1"/>
    <col min="3841" max="3849" width="14.7109375" style="9" customWidth="1"/>
    <col min="3850" max="4080" width="10.7109375" style="9"/>
    <col min="4081" max="4082" width="15.7109375" style="9" customWidth="1"/>
    <col min="4083" max="4085" width="14.7109375" style="9" customWidth="1"/>
    <col min="4086" max="4089" width="13.7109375" style="9" customWidth="1"/>
    <col min="4090" max="4093" width="15.7109375" style="9" customWidth="1"/>
    <col min="4094" max="4094" width="22.85546875" style="9" customWidth="1"/>
    <col min="4095" max="4095" width="20.7109375" style="9" customWidth="1"/>
    <col min="4096" max="4096" width="17.7109375" style="9" customWidth="1"/>
    <col min="4097" max="4105" width="14.7109375" style="9" customWidth="1"/>
    <col min="4106" max="4336" width="10.7109375" style="9"/>
    <col min="4337" max="4338" width="15.7109375" style="9" customWidth="1"/>
    <col min="4339" max="4341" width="14.7109375" style="9" customWidth="1"/>
    <col min="4342" max="4345" width="13.7109375" style="9" customWidth="1"/>
    <col min="4346" max="4349" width="15.7109375" style="9" customWidth="1"/>
    <col min="4350" max="4350" width="22.85546875" style="9" customWidth="1"/>
    <col min="4351" max="4351" width="20.7109375" style="9" customWidth="1"/>
    <col min="4352" max="4352" width="17.7109375" style="9" customWidth="1"/>
    <col min="4353" max="4361" width="14.7109375" style="9" customWidth="1"/>
    <col min="4362" max="4592" width="10.7109375" style="9"/>
    <col min="4593" max="4594" width="15.7109375" style="9" customWidth="1"/>
    <col min="4595" max="4597" width="14.7109375" style="9" customWidth="1"/>
    <col min="4598" max="4601" width="13.7109375" style="9" customWidth="1"/>
    <col min="4602" max="4605" width="15.7109375" style="9" customWidth="1"/>
    <col min="4606" max="4606" width="22.85546875" style="9" customWidth="1"/>
    <col min="4607" max="4607" width="20.7109375" style="9" customWidth="1"/>
    <col min="4608" max="4608" width="17.7109375" style="9" customWidth="1"/>
    <col min="4609" max="4617" width="14.7109375" style="9" customWidth="1"/>
    <col min="4618" max="4848" width="10.7109375" style="9"/>
    <col min="4849" max="4850" width="15.7109375" style="9" customWidth="1"/>
    <col min="4851" max="4853" width="14.7109375" style="9" customWidth="1"/>
    <col min="4854" max="4857" width="13.7109375" style="9" customWidth="1"/>
    <col min="4858" max="4861" width="15.7109375" style="9" customWidth="1"/>
    <col min="4862" max="4862" width="22.85546875" style="9" customWidth="1"/>
    <col min="4863" max="4863" width="20.7109375" style="9" customWidth="1"/>
    <col min="4864" max="4864" width="17.7109375" style="9" customWidth="1"/>
    <col min="4865" max="4873" width="14.7109375" style="9" customWidth="1"/>
    <col min="4874" max="5104" width="10.7109375" style="9"/>
    <col min="5105" max="5106" width="15.7109375" style="9" customWidth="1"/>
    <col min="5107" max="5109" width="14.7109375" style="9" customWidth="1"/>
    <col min="5110" max="5113" width="13.7109375" style="9" customWidth="1"/>
    <col min="5114" max="5117" width="15.7109375" style="9" customWidth="1"/>
    <col min="5118" max="5118" width="22.85546875" style="9" customWidth="1"/>
    <col min="5119" max="5119" width="20.7109375" style="9" customWidth="1"/>
    <col min="5120" max="5120" width="17.7109375" style="9" customWidth="1"/>
    <col min="5121" max="5129" width="14.7109375" style="9" customWidth="1"/>
    <col min="5130" max="5360" width="10.7109375" style="9"/>
    <col min="5361" max="5362" width="15.7109375" style="9" customWidth="1"/>
    <col min="5363" max="5365" width="14.7109375" style="9" customWidth="1"/>
    <col min="5366" max="5369" width="13.7109375" style="9" customWidth="1"/>
    <col min="5370" max="5373" width="15.7109375" style="9" customWidth="1"/>
    <col min="5374" max="5374" width="22.85546875" style="9" customWidth="1"/>
    <col min="5375" max="5375" width="20.7109375" style="9" customWidth="1"/>
    <col min="5376" max="5376" width="17.7109375" style="9" customWidth="1"/>
    <col min="5377" max="5385" width="14.7109375" style="9" customWidth="1"/>
    <col min="5386" max="5616" width="10.7109375" style="9"/>
    <col min="5617" max="5618" width="15.7109375" style="9" customWidth="1"/>
    <col min="5619" max="5621" width="14.7109375" style="9" customWidth="1"/>
    <col min="5622" max="5625" width="13.7109375" style="9" customWidth="1"/>
    <col min="5626" max="5629" width="15.7109375" style="9" customWidth="1"/>
    <col min="5630" max="5630" width="22.85546875" style="9" customWidth="1"/>
    <col min="5631" max="5631" width="20.7109375" style="9" customWidth="1"/>
    <col min="5632" max="5632" width="17.7109375" style="9" customWidth="1"/>
    <col min="5633" max="5641" width="14.7109375" style="9" customWidth="1"/>
    <col min="5642" max="5872" width="10.7109375" style="9"/>
    <col min="5873" max="5874" width="15.7109375" style="9" customWidth="1"/>
    <col min="5875" max="5877" width="14.7109375" style="9" customWidth="1"/>
    <col min="5878" max="5881" width="13.7109375" style="9" customWidth="1"/>
    <col min="5882" max="5885" width="15.7109375" style="9" customWidth="1"/>
    <col min="5886" max="5886" width="22.85546875" style="9" customWidth="1"/>
    <col min="5887" max="5887" width="20.7109375" style="9" customWidth="1"/>
    <col min="5888" max="5888" width="17.7109375" style="9" customWidth="1"/>
    <col min="5889" max="5897" width="14.7109375" style="9" customWidth="1"/>
    <col min="5898" max="6128" width="10.7109375" style="9"/>
    <col min="6129" max="6130" width="15.7109375" style="9" customWidth="1"/>
    <col min="6131" max="6133" width="14.7109375" style="9" customWidth="1"/>
    <col min="6134" max="6137" width="13.7109375" style="9" customWidth="1"/>
    <col min="6138" max="6141" width="15.7109375" style="9" customWidth="1"/>
    <col min="6142" max="6142" width="22.85546875" style="9" customWidth="1"/>
    <col min="6143" max="6143" width="20.7109375" style="9" customWidth="1"/>
    <col min="6144" max="6144" width="17.7109375" style="9" customWidth="1"/>
    <col min="6145" max="6153" width="14.7109375" style="9" customWidth="1"/>
    <col min="6154" max="6384" width="10.7109375" style="9"/>
    <col min="6385" max="6386" width="15.7109375" style="9" customWidth="1"/>
    <col min="6387" max="6389" width="14.7109375" style="9" customWidth="1"/>
    <col min="6390" max="6393" width="13.7109375" style="9" customWidth="1"/>
    <col min="6394" max="6397" width="15.7109375" style="9" customWidth="1"/>
    <col min="6398" max="6398" width="22.85546875" style="9" customWidth="1"/>
    <col min="6399" max="6399" width="20.7109375" style="9" customWidth="1"/>
    <col min="6400" max="6400" width="17.7109375" style="9" customWidth="1"/>
    <col min="6401" max="6409" width="14.7109375" style="9" customWidth="1"/>
    <col min="6410" max="6640" width="10.7109375" style="9"/>
    <col min="6641" max="6642" width="15.7109375" style="9" customWidth="1"/>
    <col min="6643" max="6645" width="14.7109375" style="9" customWidth="1"/>
    <col min="6646" max="6649" width="13.7109375" style="9" customWidth="1"/>
    <col min="6650" max="6653" width="15.7109375" style="9" customWidth="1"/>
    <col min="6654" max="6654" width="22.85546875" style="9" customWidth="1"/>
    <col min="6655" max="6655" width="20.7109375" style="9" customWidth="1"/>
    <col min="6656" max="6656" width="17.7109375" style="9" customWidth="1"/>
    <col min="6657" max="6665" width="14.7109375" style="9" customWidth="1"/>
    <col min="6666" max="6896" width="10.7109375" style="9"/>
    <col min="6897" max="6898" width="15.7109375" style="9" customWidth="1"/>
    <col min="6899" max="6901" width="14.7109375" style="9" customWidth="1"/>
    <col min="6902" max="6905" width="13.7109375" style="9" customWidth="1"/>
    <col min="6906" max="6909" width="15.7109375" style="9" customWidth="1"/>
    <col min="6910" max="6910" width="22.85546875" style="9" customWidth="1"/>
    <col min="6911" max="6911" width="20.7109375" style="9" customWidth="1"/>
    <col min="6912" max="6912" width="17.7109375" style="9" customWidth="1"/>
    <col min="6913" max="6921" width="14.7109375" style="9" customWidth="1"/>
    <col min="6922" max="7152" width="10.7109375" style="9"/>
    <col min="7153" max="7154" width="15.7109375" style="9" customWidth="1"/>
    <col min="7155" max="7157" width="14.7109375" style="9" customWidth="1"/>
    <col min="7158" max="7161" width="13.7109375" style="9" customWidth="1"/>
    <col min="7162" max="7165" width="15.7109375" style="9" customWidth="1"/>
    <col min="7166" max="7166" width="22.85546875" style="9" customWidth="1"/>
    <col min="7167" max="7167" width="20.7109375" style="9" customWidth="1"/>
    <col min="7168" max="7168" width="17.7109375" style="9" customWidth="1"/>
    <col min="7169" max="7177" width="14.7109375" style="9" customWidth="1"/>
    <col min="7178" max="7408" width="10.7109375" style="9"/>
    <col min="7409" max="7410" width="15.7109375" style="9" customWidth="1"/>
    <col min="7411" max="7413" width="14.7109375" style="9" customWidth="1"/>
    <col min="7414" max="7417" width="13.7109375" style="9" customWidth="1"/>
    <col min="7418" max="7421" width="15.7109375" style="9" customWidth="1"/>
    <col min="7422" max="7422" width="22.85546875" style="9" customWidth="1"/>
    <col min="7423" max="7423" width="20.7109375" style="9" customWidth="1"/>
    <col min="7424" max="7424" width="17.7109375" style="9" customWidth="1"/>
    <col min="7425" max="7433" width="14.7109375" style="9" customWidth="1"/>
    <col min="7434" max="7664" width="10.7109375" style="9"/>
    <col min="7665" max="7666" width="15.7109375" style="9" customWidth="1"/>
    <col min="7667" max="7669" width="14.7109375" style="9" customWidth="1"/>
    <col min="7670" max="7673" width="13.7109375" style="9" customWidth="1"/>
    <col min="7674" max="7677" width="15.7109375" style="9" customWidth="1"/>
    <col min="7678" max="7678" width="22.85546875" style="9" customWidth="1"/>
    <col min="7679" max="7679" width="20.7109375" style="9" customWidth="1"/>
    <col min="7680" max="7680" width="17.7109375" style="9" customWidth="1"/>
    <col min="7681" max="7689" width="14.7109375" style="9" customWidth="1"/>
    <col min="7690" max="7920" width="10.7109375" style="9"/>
    <col min="7921" max="7922" width="15.7109375" style="9" customWidth="1"/>
    <col min="7923" max="7925" width="14.7109375" style="9" customWidth="1"/>
    <col min="7926" max="7929" width="13.7109375" style="9" customWidth="1"/>
    <col min="7930" max="7933" width="15.7109375" style="9" customWidth="1"/>
    <col min="7934" max="7934" width="22.85546875" style="9" customWidth="1"/>
    <col min="7935" max="7935" width="20.7109375" style="9" customWidth="1"/>
    <col min="7936" max="7936" width="17.7109375" style="9" customWidth="1"/>
    <col min="7937" max="7945" width="14.7109375" style="9" customWidth="1"/>
    <col min="7946" max="8176" width="10.7109375" style="9"/>
    <col min="8177" max="8178" width="15.7109375" style="9" customWidth="1"/>
    <col min="8179" max="8181" width="14.7109375" style="9" customWidth="1"/>
    <col min="8182" max="8185" width="13.7109375" style="9" customWidth="1"/>
    <col min="8186" max="8189" width="15.7109375" style="9" customWidth="1"/>
    <col min="8190" max="8190" width="22.85546875" style="9" customWidth="1"/>
    <col min="8191" max="8191" width="20.7109375" style="9" customWidth="1"/>
    <col min="8192" max="8192" width="17.7109375" style="9" customWidth="1"/>
    <col min="8193" max="8201" width="14.7109375" style="9" customWidth="1"/>
    <col min="8202" max="8432" width="10.7109375" style="9"/>
    <col min="8433" max="8434" width="15.7109375" style="9" customWidth="1"/>
    <col min="8435" max="8437" width="14.7109375" style="9" customWidth="1"/>
    <col min="8438" max="8441" width="13.7109375" style="9" customWidth="1"/>
    <col min="8442" max="8445" width="15.7109375" style="9" customWidth="1"/>
    <col min="8446" max="8446" width="22.85546875" style="9" customWidth="1"/>
    <col min="8447" max="8447" width="20.7109375" style="9" customWidth="1"/>
    <col min="8448" max="8448" width="17.7109375" style="9" customWidth="1"/>
    <col min="8449" max="8457" width="14.7109375" style="9" customWidth="1"/>
    <col min="8458" max="8688" width="10.7109375" style="9"/>
    <col min="8689" max="8690" width="15.7109375" style="9" customWidth="1"/>
    <col min="8691" max="8693" width="14.7109375" style="9" customWidth="1"/>
    <col min="8694" max="8697" width="13.7109375" style="9" customWidth="1"/>
    <col min="8698" max="8701" width="15.7109375" style="9" customWidth="1"/>
    <col min="8702" max="8702" width="22.85546875" style="9" customWidth="1"/>
    <col min="8703" max="8703" width="20.7109375" style="9" customWidth="1"/>
    <col min="8704" max="8704" width="17.7109375" style="9" customWidth="1"/>
    <col min="8705" max="8713" width="14.7109375" style="9" customWidth="1"/>
    <col min="8714" max="8944" width="10.7109375" style="9"/>
    <col min="8945" max="8946" width="15.7109375" style="9" customWidth="1"/>
    <col min="8947" max="8949" width="14.7109375" style="9" customWidth="1"/>
    <col min="8950" max="8953" width="13.7109375" style="9" customWidth="1"/>
    <col min="8954" max="8957" width="15.7109375" style="9" customWidth="1"/>
    <col min="8958" max="8958" width="22.85546875" style="9" customWidth="1"/>
    <col min="8959" max="8959" width="20.7109375" style="9" customWidth="1"/>
    <col min="8960" max="8960" width="17.7109375" style="9" customWidth="1"/>
    <col min="8961" max="8969" width="14.7109375" style="9" customWidth="1"/>
    <col min="8970" max="9200" width="10.7109375" style="9"/>
    <col min="9201" max="9202" width="15.7109375" style="9" customWidth="1"/>
    <col min="9203" max="9205" width="14.7109375" style="9" customWidth="1"/>
    <col min="9206" max="9209" width="13.7109375" style="9" customWidth="1"/>
    <col min="9210" max="9213" width="15.7109375" style="9" customWidth="1"/>
    <col min="9214" max="9214" width="22.85546875" style="9" customWidth="1"/>
    <col min="9215" max="9215" width="20.7109375" style="9" customWidth="1"/>
    <col min="9216" max="9216" width="17.7109375" style="9" customWidth="1"/>
    <col min="9217" max="9225" width="14.7109375" style="9" customWidth="1"/>
    <col min="9226" max="9456" width="10.7109375" style="9"/>
    <col min="9457" max="9458" width="15.7109375" style="9" customWidth="1"/>
    <col min="9459" max="9461" width="14.7109375" style="9" customWidth="1"/>
    <col min="9462" max="9465" width="13.7109375" style="9" customWidth="1"/>
    <col min="9466" max="9469" width="15.7109375" style="9" customWidth="1"/>
    <col min="9470" max="9470" width="22.85546875" style="9" customWidth="1"/>
    <col min="9471" max="9471" width="20.7109375" style="9" customWidth="1"/>
    <col min="9472" max="9472" width="17.7109375" style="9" customWidth="1"/>
    <col min="9473" max="9481" width="14.7109375" style="9" customWidth="1"/>
    <col min="9482" max="9712" width="10.7109375" style="9"/>
    <col min="9713" max="9714" width="15.7109375" style="9" customWidth="1"/>
    <col min="9715" max="9717" width="14.7109375" style="9" customWidth="1"/>
    <col min="9718" max="9721" width="13.7109375" style="9" customWidth="1"/>
    <col min="9722" max="9725" width="15.7109375" style="9" customWidth="1"/>
    <col min="9726" max="9726" width="22.85546875" style="9" customWidth="1"/>
    <col min="9727" max="9727" width="20.7109375" style="9" customWidth="1"/>
    <col min="9728" max="9728" width="17.7109375" style="9" customWidth="1"/>
    <col min="9729" max="9737" width="14.7109375" style="9" customWidth="1"/>
    <col min="9738" max="9968" width="10.7109375" style="9"/>
    <col min="9969" max="9970" width="15.7109375" style="9" customWidth="1"/>
    <col min="9971" max="9973" width="14.7109375" style="9" customWidth="1"/>
    <col min="9974" max="9977" width="13.7109375" style="9" customWidth="1"/>
    <col min="9978" max="9981" width="15.7109375" style="9" customWidth="1"/>
    <col min="9982" max="9982" width="22.85546875" style="9" customWidth="1"/>
    <col min="9983" max="9983" width="20.7109375" style="9" customWidth="1"/>
    <col min="9984" max="9984" width="17.7109375" style="9" customWidth="1"/>
    <col min="9985" max="9993" width="14.7109375" style="9" customWidth="1"/>
    <col min="9994" max="10224" width="10.7109375" style="9"/>
    <col min="10225" max="10226" width="15.7109375" style="9" customWidth="1"/>
    <col min="10227" max="10229" width="14.7109375" style="9" customWidth="1"/>
    <col min="10230" max="10233" width="13.7109375" style="9" customWidth="1"/>
    <col min="10234" max="10237" width="15.7109375" style="9" customWidth="1"/>
    <col min="10238" max="10238" width="22.85546875" style="9" customWidth="1"/>
    <col min="10239" max="10239" width="20.7109375" style="9" customWidth="1"/>
    <col min="10240" max="10240" width="17.7109375" style="9" customWidth="1"/>
    <col min="10241" max="10249" width="14.7109375" style="9" customWidth="1"/>
    <col min="10250" max="10480" width="10.7109375" style="9"/>
    <col min="10481" max="10482" width="15.7109375" style="9" customWidth="1"/>
    <col min="10483" max="10485" width="14.7109375" style="9" customWidth="1"/>
    <col min="10486" max="10489" width="13.7109375" style="9" customWidth="1"/>
    <col min="10490" max="10493" width="15.7109375" style="9" customWidth="1"/>
    <col min="10494" max="10494" width="22.85546875" style="9" customWidth="1"/>
    <col min="10495" max="10495" width="20.7109375" style="9" customWidth="1"/>
    <col min="10496" max="10496" width="17.7109375" style="9" customWidth="1"/>
    <col min="10497" max="10505" width="14.7109375" style="9" customWidth="1"/>
    <col min="10506" max="10736" width="10.7109375" style="9"/>
    <col min="10737" max="10738" width="15.7109375" style="9" customWidth="1"/>
    <col min="10739" max="10741" width="14.7109375" style="9" customWidth="1"/>
    <col min="10742" max="10745" width="13.7109375" style="9" customWidth="1"/>
    <col min="10746" max="10749" width="15.7109375" style="9" customWidth="1"/>
    <col min="10750" max="10750" width="22.85546875" style="9" customWidth="1"/>
    <col min="10751" max="10751" width="20.7109375" style="9" customWidth="1"/>
    <col min="10752" max="10752" width="17.7109375" style="9" customWidth="1"/>
    <col min="10753" max="10761" width="14.7109375" style="9" customWidth="1"/>
    <col min="10762" max="10992" width="10.7109375" style="9"/>
    <col min="10993" max="10994" width="15.7109375" style="9" customWidth="1"/>
    <col min="10995" max="10997" width="14.7109375" style="9" customWidth="1"/>
    <col min="10998" max="11001" width="13.7109375" style="9" customWidth="1"/>
    <col min="11002" max="11005" width="15.7109375" style="9" customWidth="1"/>
    <col min="11006" max="11006" width="22.85546875" style="9" customWidth="1"/>
    <col min="11007" max="11007" width="20.7109375" style="9" customWidth="1"/>
    <col min="11008" max="11008" width="17.7109375" style="9" customWidth="1"/>
    <col min="11009" max="11017" width="14.7109375" style="9" customWidth="1"/>
    <col min="11018" max="11248" width="10.7109375" style="9"/>
    <col min="11249" max="11250" width="15.7109375" style="9" customWidth="1"/>
    <col min="11251" max="11253" width="14.7109375" style="9" customWidth="1"/>
    <col min="11254" max="11257" width="13.7109375" style="9" customWidth="1"/>
    <col min="11258" max="11261" width="15.7109375" style="9" customWidth="1"/>
    <col min="11262" max="11262" width="22.85546875" style="9" customWidth="1"/>
    <col min="11263" max="11263" width="20.7109375" style="9" customWidth="1"/>
    <col min="11264" max="11264" width="17.7109375" style="9" customWidth="1"/>
    <col min="11265" max="11273" width="14.7109375" style="9" customWidth="1"/>
    <col min="11274" max="11504" width="10.7109375" style="9"/>
    <col min="11505" max="11506" width="15.7109375" style="9" customWidth="1"/>
    <col min="11507" max="11509" width="14.7109375" style="9" customWidth="1"/>
    <col min="11510" max="11513" width="13.7109375" style="9" customWidth="1"/>
    <col min="11514" max="11517" width="15.7109375" style="9" customWidth="1"/>
    <col min="11518" max="11518" width="22.85546875" style="9" customWidth="1"/>
    <col min="11519" max="11519" width="20.7109375" style="9" customWidth="1"/>
    <col min="11520" max="11520" width="17.7109375" style="9" customWidth="1"/>
    <col min="11521" max="11529" width="14.7109375" style="9" customWidth="1"/>
    <col min="11530" max="11760" width="10.7109375" style="9"/>
    <col min="11761" max="11762" width="15.7109375" style="9" customWidth="1"/>
    <col min="11763" max="11765" width="14.7109375" style="9" customWidth="1"/>
    <col min="11766" max="11769" width="13.7109375" style="9" customWidth="1"/>
    <col min="11770" max="11773" width="15.7109375" style="9" customWidth="1"/>
    <col min="11774" max="11774" width="22.85546875" style="9" customWidth="1"/>
    <col min="11775" max="11775" width="20.7109375" style="9" customWidth="1"/>
    <col min="11776" max="11776" width="17.7109375" style="9" customWidth="1"/>
    <col min="11777" max="11785" width="14.7109375" style="9" customWidth="1"/>
    <col min="11786" max="12016" width="10.7109375" style="9"/>
    <col min="12017" max="12018" width="15.7109375" style="9" customWidth="1"/>
    <col min="12019" max="12021" width="14.7109375" style="9" customWidth="1"/>
    <col min="12022" max="12025" width="13.7109375" style="9" customWidth="1"/>
    <col min="12026" max="12029" width="15.7109375" style="9" customWidth="1"/>
    <col min="12030" max="12030" width="22.85546875" style="9" customWidth="1"/>
    <col min="12031" max="12031" width="20.7109375" style="9" customWidth="1"/>
    <col min="12032" max="12032" width="17.7109375" style="9" customWidth="1"/>
    <col min="12033" max="12041" width="14.7109375" style="9" customWidth="1"/>
    <col min="12042" max="12272" width="10.7109375" style="9"/>
    <col min="12273" max="12274" width="15.7109375" style="9" customWidth="1"/>
    <col min="12275" max="12277" width="14.7109375" style="9" customWidth="1"/>
    <col min="12278" max="12281" width="13.7109375" style="9" customWidth="1"/>
    <col min="12282" max="12285" width="15.7109375" style="9" customWidth="1"/>
    <col min="12286" max="12286" width="22.85546875" style="9" customWidth="1"/>
    <col min="12287" max="12287" width="20.7109375" style="9" customWidth="1"/>
    <col min="12288" max="12288" width="17.7109375" style="9" customWidth="1"/>
    <col min="12289" max="12297" width="14.7109375" style="9" customWidth="1"/>
    <col min="12298" max="12528" width="10.7109375" style="9"/>
    <col min="12529" max="12530" width="15.7109375" style="9" customWidth="1"/>
    <col min="12531" max="12533" width="14.7109375" style="9" customWidth="1"/>
    <col min="12534" max="12537" width="13.7109375" style="9" customWidth="1"/>
    <col min="12538" max="12541" width="15.7109375" style="9" customWidth="1"/>
    <col min="12542" max="12542" width="22.85546875" style="9" customWidth="1"/>
    <col min="12543" max="12543" width="20.7109375" style="9" customWidth="1"/>
    <col min="12544" max="12544" width="17.7109375" style="9" customWidth="1"/>
    <col min="12545" max="12553" width="14.7109375" style="9" customWidth="1"/>
    <col min="12554" max="12784" width="10.7109375" style="9"/>
    <col min="12785" max="12786" width="15.7109375" style="9" customWidth="1"/>
    <col min="12787" max="12789" width="14.7109375" style="9" customWidth="1"/>
    <col min="12790" max="12793" width="13.7109375" style="9" customWidth="1"/>
    <col min="12794" max="12797" width="15.7109375" style="9" customWidth="1"/>
    <col min="12798" max="12798" width="22.85546875" style="9" customWidth="1"/>
    <col min="12799" max="12799" width="20.7109375" style="9" customWidth="1"/>
    <col min="12800" max="12800" width="17.7109375" style="9" customWidth="1"/>
    <col min="12801" max="12809" width="14.7109375" style="9" customWidth="1"/>
    <col min="12810" max="13040" width="10.7109375" style="9"/>
    <col min="13041" max="13042" width="15.7109375" style="9" customWidth="1"/>
    <col min="13043" max="13045" width="14.7109375" style="9" customWidth="1"/>
    <col min="13046" max="13049" width="13.7109375" style="9" customWidth="1"/>
    <col min="13050" max="13053" width="15.7109375" style="9" customWidth="1"/>
    <col min="13054" max="13054" width="22.85546875" style="9" customWidth="1"/>
    <col min="13055" max="13055" width="20.7109375" style="9" customWidth="1"/>
    <col min="13056" max="13056" width="17.7109375" style="9" customWidth="1"/>
    <col min="13057" max="13065" width="14.7109375" style="9" customWidth="1"/>
    <col min="13066" max="13296" width="10.7109375" style="9"/>
    <col min="13297" max="13298" width="15.7109375" style="9" customWidth="1"/>
    <col min="13299" max="13301" width="14.7109375" style="9" customWidth="1"/>
    <col min="13302" max="13305" width="13.7109375" style="9" customWidth="1"/>
    <col min="13306" max="13309" width="15.7109375" style="9" customWidth="1"/>
    <col min="13310" max="13310" width="22.85546875" style="9" customWidth="1"/>
    <col min="13311" max="13311" width="20.7109375" style="9" customWidth="1"/>
    <col min="13312" max="13312" width="17.7109375" style="9" customWidth="1"/>
    <col min="13313" max="13321" width="14.7109375" style="9" customWidth="1"/>
    <col min="13322" max="13552" width="10.7109375" style="9"/>
    <col min="13553" max="13554" width="15.7109375" style="9" customWidth="1"/>
    <col min="13555" max="13557" width="14.7109375" style="9" customWidth="1"/>
    <col min="13558" max="13561" width="13.7109375" style="9" customWidth="1"/>
    <col min="13562" max="13565" width="15.7109375" style="9" customWidth="1"/>
    <col min="13566" max="13566" width="22.85546875" style="9" customWidth="1"/>
    <col min="13567" max="13567" width="20.7109375" style="9" customWidth="1"/>
    <col min="13568" max="13568" width="17.7109375" style="9" customWidth="1"/>
    <col min="13569" max="13577" width="14.7109375" style="9" customWidth="1"/>
    <col min="13578" max="13808" width="10.7109375" style="9"/>
    <col min="13809" max="13810" width="15.7109375" style="9" customWidth="1"/>
    <col min="13811" max="13813" width="14.7109375" style="9" customWidth="1"/>
    <col min="13814" max="13817" width="13.7109375" style="9" customWidth="1"/>
    <col min="13818" max="13821" width="15.7109375" style="9" customWidth="1"/>
    <col min="13822" max="13822" width="22.85546875" style="9" customWidth="1"/>
    <col min="13823" max="13823" width="20.7109375" style="9" customWidth="1"/>
    <col min="13824" max="13824" width="17.7109375" style="9" customWidth="1"/>
    <col min="13825" max="13833" width="14.7109375" style="9" customWidth="1"/>
    <col min="13834" max="14064" width="10.7109375" style="9"/>
    <col min="14065" max="14066" width="15.7109375" style="9" customWidth="1"/>
    <col min="14067" max="14069" width="14.7109375" style="9" customWidth="1"/>
    <col min="14070" max="14073" width="13.7109375" style="9" customWidth="1"/>
    <col min="14074" max="14077" width="15.7109375" style="9" customWidth="1"/>
    <col min="14078" max="14078" width="22.85546875" style="9" customWidth="1"/>
    <col min="14079" max="14079" width="20.7109375" style="9" customWidth="1"/>
    <col min="14080" max="14080" width="17.7109375" style="9" customWidth="1"/>
    <col min="14081" max="14089" width="14.7109375" style="9" customWidth="1"/>
    <col min="14090" max="14320" width="10.7109375" style="9"/>
    <col min="14321" max="14322" width="15.7109375" style="9" customWidth="1"/>
    <col min="14323" max="14325" width="14.7109375" style="9" customWidth="1"/>
    <col min="14326" max="14329" width="13.7109375" style="9" customWidth="1"/>
    <col min="14330" max="14333" width="15.7109375" style="9" customWidth="1"/>
    <col min="14334" max="14334" width="22.85546875" style="9" customWidth="1"/>
    <col min="14335" max="14335" width="20.7109375" style="9" customWidth="1"/>
    <col min="14336" max="14336" width="17.7109375" style="9" customWidth="1"/>
    <col min="14337" max="14345" width="14.7109375" style="9" customWidth="1"/>
    <col min="14346" max="14576" width="10.7109375" style="9"/>
    <col min="14577" max="14578" width="15.7109375" style="9" customWidth="1"/>
    <col min="14579" max="14581" width="14.7109375" style="9" customWidth="1"/>
    <col min="14582" max="14585" width="13.7109375" style="9" customWidth="1"/>
    <col min="14586" max="14589" width="15.7109375" style="9" customWidth="1"/>
    <col min="14590" max="14590" width="22.85546875" style="9" customWidth="1"/>
    <col min="14591" max="14591" width="20.7109375" style="9" customWidth="1"/>
    <col min="14592" max="14592" width="17.7109375" style="9" customWidth="1"/>
    <col min="14593" max="14601" width="14.7109375" style="9" customWidth="1"/>
    <col min="14602" max="14832" width="10.7109375" style="9"/>
    <col min="14833" max="14834" width="15.7109375" style="9" customWidth="1"/>
    <col min="14835" max="14837" width="14.7109375" style="9" customWidth="1"/>
    <col min="14838" max="14841" width="13.7109375" style="9" customWidth="1"/>
    <col min="14842" max="14845" width="15.7109375" style="9" customWidth="1"/>
    <col min="14846" max="14846" width="22.85546875" style="9" customWidth="1"/>
    <col min="14847" max="14847" width="20.7109375" style="9" customWidth="1"/>
    <col min="14848" max="14848" width="17.7109375" style="9" customWidth="1"/>
    <col min="14849" max="14857" width="14.7109375" style="9" customWidth="1"/>
    <col min="14858" max="15088" width="10.7109375" style="9"/>
    <col min="15089" max="15090" width="15.7109375" style="9" customWidth="1"/>
    <col min="15091" max="15093" width="14.7109375" style="9" customWidth="1"/>
    <col min="15094" max="15097" width="13.7109375" style="9" customWidth="1"/>
    <col min="15098" max="15101" width="15.7109375" style="9" customWidth="1"/>
    <col min="15102" max="15102" width="22.85546875" style="9" customWidth="1"/>
    <col min="15103" max="15103" width="20.7109375" style="9" customWidth="1"/>
    <col min="15104" max="15104" width="17.7109375" style="9" customWidth="1"/>
    <col min="15105" max="15113" width="14.7109375" style="9" customWidth="1"/>
    <col min="15114" max="15344" width="10.7109375" style="9"/>
    <col min="15345" max="15346" width="15.7109375" style="9" customWidth="1"/>
    <col min="15347" max="15349" width="14.7109375" style="9" customWidth="1"/>
    <col min="15350" max="15353" width="13.7109375" style="9" customWidth="1"/>
    <col min="15354" max="15357" width="15.7109375" style="9" customWidth="1"/>
    <col min="15358" max="15358" width="22.85546875" style="9" customWidth="1"/>
    <col min="15359" max="15359" width="20.7109375" style="9" customWidth="1"/>
    <col min="15360" max="15360" width="17.7109375" style="9" customWidth="1"/>
    <col min="15361" max="15369" width="14.7109375" style="9" customWidth="1"/>
    <col min="15370" max="15600" width="10.7109375" style="9"/>
    <col min="15601" max="15602" width="15.7109375" style="9" customWidth="1"/>
    <col min="15603" max="15605" width="14.7109375" style="9" customWidth="1"/>
    <col min="15606" max="15609" width="13.7109375" style="9" customWidth="1"/>
    <col min="15610" max="15613" width="15.7109375" style="9" customWidth="1"/>
    <col min="15614" max="15614" width="22.85546875" style="9" customWidth="1"/>
    <col min="15615" max="15615" width="20.7109375" style="9" customWidth="1"/>
    <col min="15616" max="15616" width="17.7109375" style="9" customWidth="1"/>
    <col min="15617" max="15625" width="14.7109375" style="9" customWidth="1"/>
    <col min="15626" max="15856" width="10.7109375" style="9"/>
    <col min="15857" max="15858" width="15.7109375" style="9" customWidth="1"/>
    <col min="15859" max="15861" width="14.7109375" style="9" customWidth="1"/>
    <col min="15862" max="15865" width="13.7109375" style="9" customWidth="1"/>
    <col min="15866" max="15869" width="15.7109375" style="9" customWidth="1"/>
    <col min="15870" max="15870" width="22.85546875" style="9" customWidth="1"/>
    <col min="15871" max="15871" width="20.7109375" style="9" customWidth="1"/>
    <col min="15872" max="15872" width="17.7109375" style="9" customWidth="1"/>
    <col min="15873" max="15881" width="14.7109375" style="9" customWidth="1"/>
    <col min="15882" max="16112" width="10.7109375" style="9"/>
    <col min="16113" max="16114" width="15.7109375" style="9" customWidth="1"/>
    <col min="16115" max="16117" width="14.7109375" style="9" customWidth="1"/>
    <col min="16118" max="16121" width="13.7109375" style="9" customWidth="1"/>
    <col min="16122" max="16125" width="15.7109375" style="9" customWidth="1"/>
    <col min="16126" max="16126" width="22.85546875" style="9" customWidth="1"/>
    <col min="16127" max="16127" width="20.7109375" style="9" customWidth="1"/>
    <col min="16128" max="16128" width="17.7109375" style="9" customWidth="1"/>
    <col min="16129" max="16137" width="14.7109375" style="9" customWidth="1"/>
    <col min="16138" max="16384" width="10.7109375" style="9"/>
  </cols>
  <sheetData>
    <row r="1" spans="1:27" ht="25.5" customHeight="1" x14ac:dyDescent="0.25">
      <c r="AA1" s="6" t="s">
        <v>68</v>
      </c>
    </row>
    <row r="2" spans="1:27" s="4" customFormat="1" ht="18.75" customHeight="1" x14ac:dyDescent="0.3">
      <c r="Q2" s="111"/>
      <c r="R2" s="111"/>
      <c r="AA2" s="3" t="s">
        <v>10</v>
      </c>
    </row>
    <row r="3" spans="1:27" s="4" customFormat="1" ht="18.75" customHeight="1" x14ac:dyDescent="0.3">
      <c r="Q3" s="111"/>
      <c r="R3" s="111"/>
      <c r="AA3" s="3" t="s">
        <v>67</v>
      </c>
    </row>
    <row r="4" spans="1:27" s="4" customFormat="1" x14ac:dyDescent="0.2">
      <c r="E4" s="112"/>
      <c r="Q4" s="111"/>
      <c r="R4" s="111"/>
    </row>
    <row r="5" spans="1:27" s="4" customFormat="1" x14ac:dyDescent="0.2">
      <c r="A5" s="340" t="str">
        <f>'1. паспорт местоположение'!A5:C5</f>
        <v>Год раскрытия информации: 2018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row>
    <row r="6" spans="1:27" s="4" customFormat="1" x14ac:dyDescent="0.2">
      <c r="A6" s="108"/>
      <c r="B6" s="108"/>
      <c r="C6" s="108"/>
      <c r="D6" s="108"/>
      <c r="E6" s="108"/>
      <c r="F6" s="108"/>
      <c r="G6" s="108"/>
      <c r="H6" s="108"/>
      <c r="I6" s="108"/>
      <c r="J6" s="108"/>
      <c r="K6" s="108"/>
      <c r="L6" s="108"/>
      <c r="M6" s="108"/>
      <c r="N6" s="108"/>
      <c r="O6" s="108"/>
      <c r="P6" s="108"/>
      <c r="Q6" s="108"/>
      <c r="R6" s="108"/>
      <c r="S6" s="108"/>
      <c r="T6" s="108"/>
    </row>
    <row r="7" spans="1:27" s="4" customFormat="1" ht="18.75" x14ac:dyDescent="0.2">
      <c r="E7" s="344" t="s">
        <v>9</v>
      </c>
      <c r="F7" s="344"/>
      <c r="G7" s="344"/>
      <c r="H7" s="344"/>
      <c r="I7" s="344"/>
      <c r="J7" s="344"/>
      <c r="K7" s="344"/>
      <c r="L7" s="344"/>
      <c r="M7" s="344"/>
      <c r="N7" s="344"/>
      <c r="O7" s="344"/>
      <c r="P7" s="344"/>
      <c r="Q7" s="344"/>
      <c r="R7" s="344"/>
      <c r="S7" s="344"/>
      <c r="T7" s="344"/>
      <c r="U7" s="344"/>
      <c r="V7" s="344"/>
      <c r="W7" s="344"/>
      <c r="X7" s="344"/>
      <c r="Y7" s="344"/>
    </row>
    <row r="8" spans="1:27" s="4" customFormat="1" ht="18.75" x14ac:dyDescent="0.2">
      <c r="E8" s="109"/>
      <c r="F8" s="109"/>
      <c r="G8" s="109"/>
      <c r="H8" s="109"/>
      <c r="I8" s="109"/>
      <c r="J8" s="109"/>
      <c r="K8" s="109"/>
      <c r="L8" s="109"/>
      <c r="M8" s="109"/>
      <c r="N8" s="109"/>
      <c r="O8" s="109"/>
      <c r="P8" s="109"/>
      <c r="Q8" s="109"/>
      <c r="R8" s="109"/>
      <c r="S8" s="99"/>
      <c r="T8" s="99"/>
      <c r="U8" s="99"/>
      <c r="V8" s="99"/>
      <c r="W8" s="99"/>
    </row>
    <row r="9" spans="1:27" s="4" customFormat="1" ht="18.75" customHeight="1" x14ac:dyDescent="0.2">
      <c r="E9" s="346" t="str">
        <f>'1. паспорт местоположение'!A9</f>
        <v>Акционерное общество "Янтарьэнерго" ДЗО  ПАО "Россети"</v>
      </c>
      <c r="F9" s="346"/>
      <c r="G9" s="346"/>
      <c r="H9" s="346"/>
      <c r="I9" s="346"/>
      <c r="J9" s="346"/>
      <c r="K9" s="346"/>
      <c r="L9" s="346"/>
      <c r="M9" s="346"/>
      <c r="N9" s="346"/>
      <c r="O9" s="346"/>
      <c r="P9" s="346"/>
      <c r="Q9" s="346"/>
      <c r="R9" s="346"/>
      <c r="S9" s="346"/>
      <c r="T9" s="346"/>
      <c r="U9" s="346"/>
      <c r="V9" s="346"/>
      <c r="W9" s="346"/>
      <c r="X9" s="346"/>
      <c r="Y9" s="346"/>
    </row>
    <row r="10" spans="1:27" s="4" customFormat="1" ht="18.75" customHeight="1" x14ac:dyDescent="0.2">
      <c r="E10" s="341" t="s">
        <v>8</v>
      </c>
      <c r="F10" s="341"/>
      <c r="G10" s="341"/>
      <c r="H10" s="341"/>
      <c r="I10" s="341"/>
      <c r="J10" s="341"/>
      <c r="K10" s="341"/>
      <c r="L10" s="341"/>
      <c r="M10" s="341"/>
      <c r="N10" s="341"/>
      <c r="O10" s="341"/>
      <c r="P10" s="341"/>
      <c r="Q10" s="341"/>
      <c r="R10" s="341"/>
      <c r="S10" s="341"/>
      <c r="T10" s="341"/>
      <c r="U10" s="341"/>
      <c r="V10" s="341"/>
      <c r="W10" s="341"/>
      <c r="X10" s="341"/>
      <c r="Y10" s="341"/>
    </row>
    <row r="11" spans="1:27" s="4" customFormat="1" ht="18.75" x14ac:dyDescent="0.2">
      <c r="E11" s="109"/>
      <c r="F11" s="109"/>
      <c r="G11" s="109"/>
      <c r="H11" s="109"/>
      <c r="I11" s="109"/>
      <c r="J11" s="109"/>
      <c r="K11" s="109"/>
      <c r="L11" s="109"/>
      <c r="M11" s="109"/>
      <c r="N11" s="109"/>
      <c r="O11" s="109"/>
      <c r="P11" s="109"/>
      <c r="Q11" s="109"/>
      <c r="R11" s="109"/>
      <c r="S11" s="99"/>
      <c r="T11" s="99"/>
      <c r="U11" s="99"/>
      <c r="V11" s="99"/>
      <c r="W11" s="99"/>
    </row>
    <row r="12" spans="1:27" s="4" customFormat="1" ht="18.75" customHeight="1" x14ac:dyDescent="0.2">
      <c r="E12" s="346" t="str">
        <f>'1. паспорт местоположение'!A12</f>
        <v>F_17-1590</v>
      </c>
      <c r="F12" s="346"/>
      <c r="G12" s="346"/>
      <c r="H12" s="346"/>
      <c r="I12" s="346"/>
      <c r="J12" s="346"/>
      <c r="K12" s="346"/>
      <c r="L12" s="346"/>
      <c r="M12" s="346"/>
      <c r="N12" s="346"/>
      <c r="O12" s="346"/>
      <c r="P12" s="346"/>
      <c r="Q12" s="346"/>
      <c r="R12" s="346"/>
      <c r="S12" s="346"/>
      <c r="T12" s="346"/>
      <c r="U12" s="346"/>
      <c r="V12" s="346"/>
      <c r="W12" s="346"/>
      <c r="X12" s="346"/>
      <c r="Y12" s="346"/>
    </row>
    <row r="13" spans="1:27" s="4" customFormat="1" ht="18.75" customHeight="1" x14ac:dyDescent="0.2">
      <c r="E13" s="341" t="s">
        <v>7</v>
      </c>
      <c r="F13" s="341"/>
      <c r="G13" s="341"/>
      <c r="H13" s="341"/>
      <c r="I13" s="341"/>
      <c r="J13" s="341"/>
      <c r="K13" s="341"/>
      <c r="L13" s="341"/>
      <c r="M13" s="341"/>
      <c r="N13" s="341"/>
      <c r="O13" s="341"/>
      <c r="P13" s="341"/>
      <c r="Q13" s="341"/>
      <c r="R13" s="341"/>
      <c r="S13" s="341"/>
      <c r="T13" s="341"/>
      <c r="U13" s="341"/>
      <c r="V13" s="341"/>
      <c r="W13" s="341"/>
      <c r="X13" s="341"/>
      <c r="Y13" s="341"/>
    </row>
    <row r="14" spans="1:27" s="1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15" customFormat="1" ht="39" customHeight="1" x14ac:dyDescent="0.2">
      <c r="E15" s="351" t="str">
        <f>'1. паспорт местоположение'!A15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F15" s="351"/>
      <c r="G15" s="351"/>
      <c r="H15" s="351"/>
      <c r="I15" s="351"/>
      <c r="J15" s="351"/>
      <c r="K15" s="351"/>
      <c r="L15" s="351"/>
      <c r="M15" s="351"/>
      <c r="N15" s="351"/>
      <c r="O15" s="351"/>
      <c r="P15" s="351"/>
      <c r="Q15" s="351"/>
      <c r="R15" s="351"/>
      <c r="S15" s="351"/>
      <c r="T15" s="351"/>
      <c r="U15" s="351"/>
      <c r="V15" s="351"/>
      <c r="W15" s="351"/>
      <c r="X15" s="351"/>
      <c r="Y15" s="351"/>
    </row>
    <row r="16" spans="1:27" s="115" customFormat="1" ht="15" customHeight="1" x14ac:dyDescent="0.2">
      <c r="E16" s="341" t="s">
        <v>6</v>
      </c>
      <c r="F16" s="341"/>
      <c r="G16" s="341"/>
      <c r="H16" s="341"/>
      <c r="I16" s="341"/>
      <c r="J16" s="341"/>
      <c r="K16" s="341"/>
      <c r="L16" s="341"/>
      <c r="M16" s="341"/>
      <c r="N16" s="341"/>
      <c r="O16" s="341"/>
      <c r="P16" s="341"/>
      <c r="Q16" s="341"/>
      <c r="R16" s="341"/>
      <c r="S16" s="341"/>
      <c r="T16" s="341"/>
      <c r="U16" s="341"/>
      <c r="V16" s="341"/>
      <c r="W16" s="341"/>
      <c r="X16" s="341"/>
      <c r="Y16" s="341"/>
    </row>
    <row r="17" spans="1:27" s="115" customFormat="1" ht="15" customHeight="1" x14ac:dyDescent="0.2">
      <c r="E17" s="116"/>
      <c r="F17" s="116"/>
      <c r="G17" s="116"/>
      <c r="H17" s="116"/>
      <c r="I17" s="116"/>
      <c r="J17" s="116"/>
      <c r="K17" s="116"/>
      <c r="L17" s="116"/>
      <c r="M17" s="116"/>
      <c r="N17" s="116"/>
      <c r="O17" s="116"/>
      <c r="P17" s="116"/>
      <c r="Q17" s="116"/>
      <c r="R17" s="116"/>
      <c r="S17" s="116"/>
      <c r="T17" s="116"/>
      <c r="U17" s="116"/>
      <c r="V17" s="116"/>
      <c r="W17" s="116"/>
    </row>
    <row r="18" spans="1:27" s="115" customFormat="1" ht="15" customHeight="1" x14ac:dyDescent="0.2">
      <c r="E18" s="343"/>
      <c r="F18" s="343"/>
      <c r="G18" s="343"/>
      <c r="H18" s="343"/>
      <c r="I18" s="343"/>
      <c r="J18" s="343"/>
      <c r="K18" s="343"/>
      <c r="L18" s="343"/>
      <c r="M18" s="343"/>
      <c r="N18" s="343"/>
      <c r="O18" s="343"/>
      <c r="P18" s="343"/>
      <c r="Q18" s="343"/>
      <c r="R18" s="343"/>
      <c r="S18" s="343"/>
      <c r="T18" s="343"/>
      <c r="U18" s="343"/>
      <c r="V18" s="343"/>
      <c r="W18" s="343"/>
      <c r="X18" s="343"/>
      <c r="Y18" s="343"/>
    </row>
    <row r="19" spans="1:27" ht="25.5" customHeight="1" x14ac:dyDescent="0.25">
      <c r="A19" s="343" t="s">
        <v>364</v>
      </c>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row>
    <row r="20" spans="1:27" s="16" customFormat="1" ht="21" customHeight="1" x14ac:dyDescent="0.25"/>
    <row r="21" spans="1:27" ht="15.75" customHeight="1" x14ac:dyDescent="0.25">
      <c r="A21" s="369" t="s">
        <v>5</v>
      </c>
      <c r="B21" s="372" t="s">
        <v>371</v>
      </c>
      <c r="C21" s="373"/>
      <c r="D21" s="372" t="s">
        <v>373</v>
      </c>
      <c r="E21" s="373"/>
      <c r="F21" s="365" t="s">
        <v>93</v>
      </c>
      <c r="G21" s="367"/>
      <c r="H21" s="367"/>
      <c r="I21" s="366"/>
      <c r="J21" s="369" t="s">
        <v>374</v>
      </c>
      <c r="K21" s="372" t="s">
        <v>375</v>
      </c>
      <c r="L21" s="373"/>
      <c r="M21" s="372" t="s">
        <v>376</v>
      </c>
      <c r="N21" s="373"/>
      <c r="O21" s="372" t="s">
        <v>363</v>
      </c>
      <c r="P21" s="373"/>
      <c r="Q21" s="372" t="s">
        <v>126</v>
      </c>
      <c r="R21" s="373"/>
      <c r="S21" s="369" t="s">
        <v>125</v>
      </c>
      <c r="T21" s="369" t="s">
        <v>377</v>
      </c>
      <c r="U21" s="369" t="s">
        <v>372</v>
      </c>
      <c r="V21" s="372" t="s">
        <v>124</v>
      </c>
      <c r="W21" s="373"/>
      <c r="X21" s="365" t="s">
        <v>116</v>
      </c>
      <c r="Y21" s="367"/>
      <c r="Z21" s="365" t="s">
        <v>115</v>
      </c>
      <c r="AA21" s="367"/>
    </row>
    <row r="22" spans="1:27" ht="216" customHeight="1" x14ac:dyDescent="0.25">
      <c r="A22" s="370"/>
      <c r="B22" s="374"/>
      <c r="C22" s="375"/>
      <c r="D22" s="374"/>
      <c r="E22" s="375"/>
      <c r="F22" s="365" t="s">
        <v>123</v>
      </c>
      <c r="G22" s="366"/>
      <c r="H22" s="365" t="s">
        <v>122</v>
      </c>
      <c r="I22" s="366"/>
      <c r="J22" s="371"/>
      <c r="K22" s="374"/>
      <c r="L22" s="375"/>
      <c r="M22" s="374"/>
      <c r="N22" s="375"/>
      <c r="O22" s="374"/>
      <c r="P22" s="375"/>
      <c r="Q22" s="374"/>
      <c r="R22" s="375"/>
      <c r="S22" s="371"/>
      <c r="T22" s="371"/>
      <c r="U22" s="371"/>
      <c r="V22" s="374"/>
      <c r="W22" s="375"/>
      <c r="X22" s="46" t="s">
        <v>114</v>
      </c>
      <c r="Y22" s="46" t="s">
        <v>361</v>
      </c>
      <c r="Z22" s="46" t="s">
        <v>113</v>
      </c>
      <c r="AA22" s="46" t="s">
        <v>112</v>
      </c>
    </row>
    <row r="23" spans="1:27" ht="60" customHeight="1" x14ac:dyDescent="0.25">
      <c r="A23" s="371"/>
      <c r="B23" s="107" t="s">
        <v>110</v>
      </c>
      <c r="C23" s="107" t="s">
        <v>111</v>
      </c>
      <c r="D23" s="107" t="s">
        <v>110</v>
      </c>
      <c r="E23" s="107" t="s">
        <v>111</v>
      </c>
      <c r="F23" s="107" t="s">
        <v>110</v>
      </c>
      <c r="G23" s="107" t="s">
        <v>111</v>
      </c>
      <c r="H23" s="107" t="s">
        <v>110</v>
      </c>
      <c r="I23" s="107" t="s">
        <v>111</v>
      </c>
      <c r="J23" s="107" t="s">
        <v>110</v>
      </c>
      <c r="K23" s="107" t="s">
        <v>110</v>
      </c>
      <c r="L23" s="107" t="s">
        <v>111</v>
      </c>
      <c r="M23" s="107" t="s">
        <v>110</v>
      </c>
      <c r="N23" s="107" t="s">
        <v>111</v>
      </c>
      <c r="O23" s="107" t="s">
        <v>110</v>
      </c>
      <c r="P23" s="107" t="s">
        <v>111</v>
      </c>
      <c r="Q23" s="107" t="s">
        <v>110</v>
      </c>
      <c r="R23" s="107" t="s">
        <v>111</v>
      </c>
      <c r="S23" s="107" t="s">
        <v>110</v>
      </c>
      <c r="T23" s="107" t="s">
        <v>110</v>
      </c>
      <c r="U23" s="107" t="s">
        <v>110</v>
      </c>
      <c r="V23" s="107" t="s">
        <v>110</v>
      </c>
      <c r="W23" s="107" t="s">
        <v>111</v>
      </c>
      <c r="X23" s="107" t="s">
        <v>110</v>
      </c>
      <c r="Y23" s="107" t="s">
        <v>110</v>
      </c>
      <c r="Z23" s="46" t="s">
        <v>110</v>
      </c>
      <c r="AA23" s="46" t="s">
        <v>110</v>
      </c>
    </row>
    <row r="24" spans="1:27"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19</v>
      </c>
      <c r="R24" s="47">
        <v>20</v>
      </c>
      <c r="S24" s="47">
        <v>21</v>
      </c>
      <c r="T24" s="47">
        <v>22</v>
      </c>
      <c r="U24" s="47">
        <v>23</v>
      </c>
      <c r="V24" s="47">
        <v>24</v>
      </c>
      <c r="W24" s="47">
        <v>25</v>
      </c>
      <c r="X24" s="47">
        <v>26</v>
      </c>
      <c r="Y24" s="47">
        <v>27</v>
      </c>
      <c r="Z24" s="47">
        <v>28</v>
      </c>
      <c r="AA24" s="47">
        <v>29</v>
      </c>
    </row>
    <row r="25" spans="1:27" x14ac:dyDescent="0.25">
      <c r="A25" s="92"/>
      <c r="B25" s="249"/>
      <c r="C25" s="92"/>
      <c r="D25" s="92"/>
      <c r="E25" s="92"/>
      <c r="F25" s="92"/>
      <c r="G25" s="92"/>
      <c r="H25" s="92"/>
      <c r="I25" s="92"/>
      <c r="J25" s="92"/>
      <c r="K25" s="92"/>
      <c r="L25" s="92"/>
      <c r="M25" s="92"/>
      <c r="N25" s="92"/>
      <c r="O25" s="92"/>
      <c r="P25" s="92"/>
      <c r="Q25" s="92"/>
      <c r="R25" s="254"/>
      <c r="S25" s="92"/>
      <c r="T25" s="92"/>
      <c r="U25" s="92"/>
      <c r="V25" s="92"/>
      <c r="W25" s="253"/>
      <c r="X25" s="92"/>
      <c r="Y25" s="92"/>
      <c r="Z25" s="92"/>
      <c r="AA25" s="92"/>
    </row>
    <row r="26" spans="1:27" s="15" customFormat="1" x14ac:dyDescent="0.25">
      <c r="B26" s="9"/>
    </row>
    <row r="27" spans="1:27" x14ac:dyDescent="0.25">
      <c r="B27" s="15"/>
    </row>
    <row r="28" spans="1:27" x14ac:dyDescent="0.25">
      <c r="B28" s="15"/>
    </row>
  </sheetData>
  <mergeCells count="27">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90" zoomScaleSheetLayoutView="90" workbookViewId="0">
      <selection activeCell="C22" sqref="C22"/>
    </sheetView>
  </sheetViews>
  <sheetFormatPr defaultColWidth="9.140625" defaultRowHeight="15" x14ac:dyDescent="0.25"/>
  <cols>
    <col min="1" max="1" width="6.140625" style="133" customWidth="1"/>
    <col min="2" max="2" width="53.5703125" style="133" customWidth="1"/>
    <col min="3" max="3" width="100" style="133" customWidth="1"/>
    <col min="4" max="4" width="14.42578125" style="133" customWidth="1"/>
    <col min="5" max="5" width="36.5703125" style="133" customWidth="1"/>
    <col min="6" max="6" width="20" style="133" customWidth="1"/>
    <col min="7" max="7" width="25.5703125" style="133" customWidth="1"/>
    <col min="8" max="8" width="16.42578125" style="133" customWidth="1"/>
    <col min="9" max="16384" width="9.140625" style="133"/>
  </cols>
  <sheetData>
    <row r="1" spans="1:29" s="4" customFormat="1" ht="18.75" customHeight="1" x14ac:dyDescent="0.2">
      <c r="C1" s="6" t="s">
        <v>68</v>
      </c>
      <c r="E1" s="111"/>
      <c r="F1" s="111"/>
    </row>
    <row r="2" spans="1:29" s="4" customFormat="1" ht="18.75" customHeight="1" x14ac:dyDescent="0.3">
      <c r="C2" s="3" t="s">
        <v>10</v>
      </c>
      <c r="E2" s="111"/>
      <c r="F2" s="111"/>
    </row>
    <row r="3" spans="1:29" s="4" customFormat="1" ht="18.75" x14ac:dyDescent="0.3">
      <c r="A3" s="112"/>
      <c r="C3" s="3" t="s">
        <v>67</v>
      </c>
      <c r="E3" s="111"/>
      <c r="F3" s="111"/>
    </row>
    <row r="4" spans="1:29" s="4" customFormat="1" ht="18.75" x14ac:dyDescent="0.3">
      <c r="A4" s="112"/>
      <c r="C4" s="3"/>
      <c r="E4" s="111"/>
      <c r="F4" s="111"/>
    </row>
    <row r="5" spans="1:29" s="4" customFormat="1" ht="15.75" x14ac:dyDescent="0.2">
      <c r="A5" s="340" t="str">
        <f>'1. паспорт местоположение'!A5:C5</f>
        <v>Год раскрытия информации: 2018 год</v>
      </c>
      <c r="B5" s="340"/>
      <c r="C5" s="340"/>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4" customFormat="1" ht="18.75" x14ac:dyDescent="0.3">
      <c r="A6" s="112"/>
      <c r="E6" s="111"/>
      <c r="F6" s="111"/>
      <c r="G6" s="3"/>
    </row>
    <row r="7" spans="1:29" s="4" customFormat="1" ht="18.75" x14ac:dyDescent="0.2">
      <c r="A7" s="344" t="s">
        <v>9</v>
      </c>
      <c r="B7" s="344"/>
      <c r="C7" s="344"/>
      <c r="D7" s="99"/>
      <c r="E7" s="99"/>
      <c r="F7" s="99"/>
      <c r="G7" s="99"/>
      <c r="H7" s="99"/>
      <c r="I7" s="99"/>
      <c r="J7" s="99"/>
      <c r="K7" s="99"/>
      <c r="L7" s="99"/>
      <c r="M7" s="99"/>
      <c r="N7" s="99"/>
      <c r="O7" s="99"/>
      <c r="P7" s="99"/>
      <c r="Q7" s="99"/>
      <c r="R7" s="99"/>
      <c r="S7" s="99"/>
      <c r="T7" s="99"/>
      <c r="U7" s="99"/>
    </row>
    <row r="8" spans="1:29" s="4" customFormat="1" ht="18.75" x14ac:dyDescent="0.2">
      <c r="A8" s="344"/>
      <c r="B8" s="344"/>
      <c r="C8" s="344"/>
      <c r="D8" s="109"/>
      <c r="E8" s="109"/>
      <c r="F8" s="109"/>
      <c r="G8" s="109"/>
      <c r="H8" s="99"/>
      <c r="I8" s="99"/>
      <c r="J8" s="99"/>
      <c r="K8" s="99"/>
      <c r="L8" s="99"/>
      <c r="M8" s="99"/>
      <c r="N8" s="99"/>
      <c r="O8" s="99"/>
      <c r="P8" s="99"/>
      <c r="Q8" s="99"/>
      <c r="R8" s="99"/>
      <c r="S8" s="99"/>
      <c r="T8" s="99"/>
      <c r="U8" s="99"/>
    </row>
    <row r="9" spans="1:29" s="4" customFormat="1" ht="18.75" x14ac:dyDescent="0.2">
      <c r="A9" s="346" t="str">
        <f>'1. паспорт местоположение'!A9:C9</f>
        <v>Акционерное общество "Янтарьэнерго" ДЗО  ПАО "Россети"</v>
      </c>
      <c r="B9" s="346"/>
      <c r="C9" s="346"/>
      <c r="D9" s="113"/>
      <c r="E9" s="113"/>
      <c r="F9" s="113"/>
      <c r="G9" s="113"/>
      <c r="H9" s="99"/>
      <c r="I9" s="99"/>
      <c r="J9" s="99"/>
      <c r="K9" s="99"/>
      <c r="L9" s="99"/>
      <c r="M9" s="99"/>
      <c r="N9" s="99"/>
      <c r="O9" s="99"/>
      <c r="P9" s="99"/>
      <c r="Q9" s="99"/>
      <c r="R9" s="99"/>
      <c r="S9" s="99"/>
      <c r="T9" s="99"/>
      <c r="U9" s="99"/>
    </row>
    <row r="10" spans="1:29" s="4" customFormat="1" ht="18.75" x14ac:dyDescent="0.2">
      <c r="A10" s="341" t="s">
        <v>8</v>
      </c>
      <c r="B10" s="341"/>
      <c r="C10" s="341"/>
      <c r="D10" s="101"/>
      <c r="E10" s="101"/>
      <c r="F10" s="101"/>
      <c r="G10" s="101"/>
      <c r="H10" s="99"/>
      <c r="I10" s="99"/>
      <c r="J10" s="99"/>
      <c r="K10" s="99"/>
      <c r="L10" s="99"/>
      <c r="M10" s="99"/>
      <c r="N10" s="99"/>
      <c r="O10" s="99"/>
      <c r="P10" s="99"/>
      <c r="Q10" s="99"/>
      <c r="R10" s="99"/>
      <c r="S10" s="99"/>
      <c r="T10" s="99"/>
      <c r="U10" s="99"/>
    </row>
    <row r="11" spans="1:29" s="4" customFormat="1" ht="18.75" x14ac:dyDescent="0.2">
      <c r="A11" s="344"/>
      <c r="B11" s="344"/>
      <c r="C11" s="344"/>
      <c r="D11" s="109"/>
      <c r="E11" s="109"/>
      <c r="F11" s="109"/>
      <c r="G11" s="109"/>
      <c r="H11" s="99"/>
      <c r="I11" s="99"/>
      <c r="J11" s="99"/>
      <c r="K11" s="99"/>
      <c r="L11" s="99"/>
      <c r="M11" s="99"/>
      <c r="N11" s="99"/>
      <c r="O11" s="99"/>
      <c r="P11" s="99"/>
      <c r="Q11" s="99"/>
      <c r="R11" s="99"/>
      <c r="S11" s="99"/>
      <c r="T11" s="99"/>
      <c r="U11" s="99"/>
    </row>
    <row r="12" spans="1:29" s="4" customFormat="1" ht="18.75" x14ac:dyDescent="0.2">
      <c r="A12" s="346" t="str">
        <f>'1. паспорт местоположение'!A12:C12</f>
        <v>F_17-1590</v>
      </c>
      <c r="B12" s="346"/>
      <c r="C12" s="346"/>
      <c r="D12" s="113"/>
      <c r="E12" s="113"/>
      <c r="F12" s="113"/>
      <c r="G12" s="113"/>
      <c r="H12" s="99"/>
      <c r="I12" s="99"/>
      <c r="J12" s="99"/>
      <c r="K12" s="99"/>
      <c r="L12" s="99"/>
      <c r="M12" s="99"/>
      <c r="N12" s="99"/>
      <c r="O12" s="99"/>
      <c r="P12" s="99"/>
      <c r="Q12" s="99"/>
      <c r="R12" s="99"/>
      <c r="S12" s="99"/>
      <c r="T12" s="99"/>
      <c r="U12" s="99"/>
    </row>
    <row r="13" spans="1:29" s="4" customFormat="1" ht="18.75" x14ac:dyDescent="0.2">
      <c r="A13" s="341" t="s">
        <v>7</v>
      </c>
      <c r="B13" s="341"/>
      <c r="C13" s="341"/>
      <c r="D13" s="101"/>
      <c r="E13" s="101"/>
      <c r="F13" s="101"/>
      <c r="G13" s="101"/>
      <c r="H13" s="99"/>
      <c r="I13" s="99"/>
      <c r="J13" s="99"/>
      <c r="K13" s="99"/>
      <c r="L13" s="99"/>
      <c r="M13" s="99"/>
      <c r="N13" s="99"/>
      <c r="O13" s="99"/>
      <c r="P13" s="99"/>
      <c r="Q13" s="99"/>
      <c r="R13" s="99"/>
      <c r="S13" s="99"/>
      <c r="T13" s="99"/>
      <c r="U13" s="99"/>
    </row>
    <row r="14" spans="1:29" s="114" customFormat="1" ht="15.75" customHeight="1" x14ac:dyDescent="0.2">
      <c r="A14" s="350"/>
      <c r="B14" s="350"/>
      <c r="C14" s="350"/>
      <c r="D14" s="110"/>
      <c r="E14" s="110"/>
      <c r="F14" s="110"/>
      <c r="G14" s="110"/>
      <c r="H14" s="110"/>
      <c r="I14" s="110"/>
      <c r="J14" s="110"/>
      <c r="K14" s="110"/>
      <c r="L14" s="110"/>
      <c r="M14" s="110"/>
      <c r="N14" s="110"/>
      <c r="O14" s="110"/>
      <c r="P14" s="110"/>
      <c r="Q14" s="110"/>
      <c r="R14" s="110"/>
      <c r="S14" s="110"/>
      <c r="T14" s="110"/>
      <c r="U14" s="110"/>
    </row>
    <row r="15" spans="1:29" s="115" customFormat="1" ht="55.5" customHeight="1" x14ac:dyDescent="0.2">
      <c r="A15" s="351"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5" s="351"/>
      <c r="C15" s="351"/>
      <c r="D15" s="113"/>
      <c r="E15" s="113"/>
      <c r="F15" s="113"/>
      <c r="G15" s="113"/>
      <c r="H15" s="113"/>
      <c r="I15" s="113"/>
      <c r="J15" s="113"/>
      <c r="K15" s="113"/>
      <c r="L15" s="113"/>
      <c r="M15" s="113"/>
      <c r="N15" s="113"/>
      <c r="O15" s="113"/>
      <c r="P15" s="113"/>
      <c r="Q15" s="113"/>
      <c r="R15" s="113"/>
      <c r="S15" s="113"/>
      <c r="T15" s="113"/>
      <c r="U15" s="113"/>
    </row>
    <row r="16" spans="1:29" s="115" customFormat="1" ht="15" customHeight="1" x14ac:dyDescent="0.2">
      <c r="A16" s="341" t="s">
        <v>6</v>
      </c>
      <c r="B16" s="341"/>
      <c r="C16" s="341"/>
      <c r="D16" s="101"/>
      <c r="E16" s="101"/>
      <c r="F16" s="101"/>
      <c r="G16" s="101"/>
      <c r="H16" s="101"/>
      <c r="I16" s="101"/>
      <c r="J16" s="101"/>
      <c r="K16" s="101"/>
      <c r="L16" s="101"/>
      <c r="M16" s="101"/>
      <c r="N16" s="101"/>
      <c r="O16" s="101"/>
      <c r="P16" s="101"/>
      <c r="Q16" s="101"/>
      <c r="R16" s="101"/>
      <c r="S16" s="101"/>
      <c r="T16" s="101"/>
      <c r="U16" s="101"/>
    </row>
    <row r="17" spans="1:21" s="115" customFormat="1" ht="15" customHeight="1" x14ac:dyDescent="0.2">
      <c r="A17" s="352"/>
      <c r="B17" s="352"/>
      <c r="C17" s="352"/>
      <c r="D17" s="116"/>
      <c r="E17" s="116"/>
      <c r="F17" s="116"/>
      <c r="G17" s="116"/>
      <c r="H17" s="116"/>
      <c r="I17" s="116"/>
      <c r="J17" s="116"/>
      <c r="K17" s="116"/>
      <c r="L17" s="116"/>
      <c r="M17" s="116"/>
      <c r="N17" s="116"/>
      <c r="O17" s="116"/>
      <c r="P17" s="116"/>
      <c r="Q17" s="116"/>
      <c r="R17" s="116"/>
    </row>
    <row r="18" spans="1:21" s="115" customFormat="1" ht="27.75" customHeight="1" x14ac:dyDescent="0.2">
      <c r="A18" s="342" t="s">
        <v>356</v>
      </c>
      <c r="B18" s="342"/>
      <c r="C18" s="342"/>
      <c r="D18" s="117"/>
      <c r="E18" s="117"/>
      <c r="F18" s="117"/>
      <c r="G18" s="117"/>
      <c r="H18" s="117"/>
      <c r="I18" s="117"/>
      <c r="J18" s="117"/>
      <c r="K18" s="117"/>
      <c r="L18" s="117"/>
      <c r="M18" s="117"/>
      <c r="N18" s="117"/>
      <c r="O18" s="117"/>
      <c r="P18" s="117"/>
      <c r="Q18" s="117"/>
      <c r="R18" s="117"/>
      <c r="S18" s="117"/>
      <c r="T18" s="117"/>
      <c r="U18" s="117"/>
    </row>
    <row r="19" spans="1:21" s="115" customFormat="1" ht="15" customHeight="1" x14ac:dyDescent="0.2">
      <c r="A19" s="101"/>
      <c r="B19" s="101"/>
      <c r="C19" s="101"/>
      <c r="D19" s="101"/>
      <c r="E19" s="101"/>
      <c r="F19" s="101"/>
      <c r="G19" s="101"/>
      <c r="H19" s="116"/>
      <c r="I19" s="116"/>
      <c r="J19" s="116"/>
      <c r="K19" s="116"/>
      <c r="L19" s="116"/>
      <c r="M19" s="116"/>
      <c r="N19" s="116"/>
      <c r="O19" s="116"/>
      <c r="P19" s="116"/>
      <c r="Q19" s="116"/>
      <c r="R19" s="116"/>
    </row>
    <row r="20" spans="1:21" s="115" customFormat="1" ht="39.75" customHeight="1" x14ac:dyDescent="0.2">
      <c r="A20" s="118" t="s">
        <v>5</v>
      </c>
      <c r="B20" s="119" t="s">
        <v>66</v>
      </c>
      <c r="C20" s="120" t="s">
        <v>65</v>
      </c>
      <c r="D20" s="121"/>
      <c r="E20" s="121"/>
      <c r="F20" s="121"/>
      <c r="G20" s="121"/>
      <c r="H20" s="122"/>
      <c r="I20" s="122"/>
      <c r="J20" s="122"/>
      <c r="K20" s="122"/>
      <c r="L20" s="122"/>
      <c r="M20" s="122"/>
      <c r="N20" s="122"/>
      <c r="O20" s="122"/>
      <c r="P20" s="122"/>
      <c r="Q20" s="122"/>
      <c r="R20" s="122"/>
      <c r="S20" s="123"/>
      <c r="T20" s="123"/>
      <c r="U20" s="123"/>
    </row>
    <row r="21" spans="1:21" s="115" customFormat="1" ht="16.5" customHeight="1" x14ac:dyDescent="0.2">
      <c r="A21" s="120">
        <v>1</v>
      </c>
      <c r="B21" s="119">
        <v>2</v>
      </c>
      <c r="C21" s="120">
        <v>3</v>
      </c>
      <c r="D21" s="121"/>
      <c r="E21" s="121"/>
      <c r="F21" s="121"/>
      <c r="G21" s="121"/>
      <c r="H21" s="122"/>
      <c r="I21" s="122"/>
      <c r="J21" s="122"/>
      <c r="K21" s="122"/>
      <c r="L21" s="122"/>
      <c r="M21" s="122"/>
      <c r="N21" s="122"/>
      <c r="O21" s="122"/>
      <c r="P21" s="122"/>
      <c r="Q21" s="122"/>
      <c r="R21" s="122"/>
      <c r="S21" s="123"/>
      <c r="T21" s="123"/>
      <c r="U21" s="123"/>
    </row>
    <row r="22" spans="1:21" s="115" customFormat="1" ht="111.75" customHeight="1" x14ac:dyDescent="0.2">
      <c r="A22" s="124" t="s">
        <v>64</v>
      </c>
      <c r="B22" s="5" t="s">
        <v>369</v>
      </c>
      <c r="C22" s="131" t="s">
        <v>572</v>
      </c>
      <c r="D22" s="121"/>
      <c r="E22" s="121"/>
      <c r="F22" s="122"/>
      <c r="G22" s="122"/>
      <c r="H22" s="122"/>
      <c r="I22" s="122"/>
      <c r="J22" s="122"/>
      <c r="K22" s="122"/>
      <c r="L22" s="122"/>
      <c r="M22" s="122"/>
      <c r="N22" s="122"/>
      <c r="O22" s="122"/>
      <c r="P22" s="122"/>
      <c r="Q22" s="123"/>
      <c r="R22" s="123"/>
      <c r="S22" s="123"/>
      <c r="T22" s="123"/>
      <c r="U22" s="123"/>
    </row>
    <row r="23" spans="1:21" ht="111" customHeight="1" x14ac:dyDescent="0.25">
      <c r="A23" s="124" t="s">
        <v>63</v>
      </c>
      <c r="B23" s="142" t="s">
        <v>60</v>
      </c>
      <c r="C23" s="131" t="s">
        <v>567</v>
      </c>
      <c r="D23" s="132"/>
      <c r="E23" s="132"/>
      <c r="F23" s="132"/>
      <c r="G23" s="132"/>
      <c r="H23" s="132"/>
      <c r="I23" s="132"/>
      <c r="J23" s="132"/>
      <c r="K23" s="132"/>
      <c r="L23" s="132"/>
      <c r="M23" s="132"/>
      <c r="N23" s="132"/>
      <c r="O23" s="132"/>
      <c r="P23" s="132"/>
      <c r="Q23" s="132"/>
      <c r="R23" s="132"/>
      <c r="S23" s="132"/>
      <c r="T23" s="132"/>
      <c r="U23" s="132"/>
    </row>
    <row r="24" spans="1:21" ht="149.25" customHeight="1" x14ac:dyDescent="0.25">
      <c r="A24" s="124" t="s">
        <v>62</v>
      </c>
      <c r="B24" s="142" t="s">
        <v>388</v>
      </c>
      <c r="C24" s="131" t="s">
        <v>569</v>
      </c>
      <c r="D24" s="132"/>
      <c r="E24" s="132"/>
      <c r="F24" s="132"/>
      <c r="G24" s="132"/>
      <c r="H24" s="132"/>
      <c r="I24" s="132"/>
      <c r="J24" s="132"/>
      <c r="K24" s="132"/>
      <c r="L24" s="132"/>
      <c r="M24" s="132"/>
      <c r="N24" s="132"/>
      <c r="O24" s="132"/>
      <c r="P24" s="132"/>
      <c r="Q24" s="132"/>
      <c r="R24" s="132"/>
      <c r="S24" s="132"/>
      <c r="T24" s="132"/>
      <c r="U24" s="132"/>
    </row>
    <row r="25" spans="1:21" ht="63" customHeight="1" x14ac:dyDescent="0.25">
      <c r="A25" s="124" t="s">
        <v>61</v>
      </c>
      <c r="B25" s="142" t="s">
        <v>389</v>
      </c>
      <c r="C25" s="126">
        <v>95.74</v>
      </c>
      <c r="D25" s="132"/>
      <c r="E25" s="132"/>
      <c r="F25" s="132"/>
      <c r="G25" s="132"/>
      <c r="H25" s="132"/>
      <c r="I25" s="132"/>
      <c r="J25" s="132"/>
      <c r="K25" s="132"/>
      <c r="L25" s="132"/>
      <c r="M25" s="132"/>
      <c r="N25" s="132"/>
      <c r="O25" s="132"/>
      <c r="P25" s="132"/>
      <c r="Q25" s="132"/>
      <c r="R25" s="132"/>
      <c r="S25" s="132"/>
      <c r="T25" s="132"/>
      <c r="U25" s="132"/>
    </row>
    <row r="26" spans="1:21" ht="42.75" customHeight="1" x14ac:dyDescent="0.25">
      <c r="A26" s="124" t="s">
        <v>59</v>
      </c>
      <c r="B26" s="142" t="s">
        <v>208</v>
      </c>
      <c r="C26" s="131" t="s">
        <v>403</v>
      </c>
      <c r="D26" s="132"/>
      <c r="E26" s="132"/>
      <c r="F26" s="132"/>
      <c r="G26" s="132"/>
      <c r="H26" s="132"/>
      <c r="I26" s="132"/>
      <c r="J26" s="132"/>
      <c r="K26" s="132"/>
      <c r="L26" s="132"/>
      <c r="M26" s="132"/>
      <c r="N26" s="132"/>
      <c r="O26" s="132"/>
      <c r="P26" s="132"/>
      <c r="Q26" s="132"/>
      <c r="R26" s="132"/>
      <c r="S26" s="132"/>
      <c r="T26" s="132"/>
      <c r="U26" s="132"/>
    </row>
    <row r="27" spans="1:21" ht="145.5" customHeight="1" x14ac:dyDescent="0.25">
      <c r="A27" s="124" t="s">
        <v>58</v>
      </c>
      <c r="B27" s="142" t="s">
        <v>370</v>
      </c>
      <c r="C27" s="131" t="s">
        <v>458</v>
      </c>
      <c r="D27" s="132"/>
      <c r="E27" s="132"/>
      <c r="F27" s="132"/>
      <c r="G27" s="132"/>
      <c r="H27" s="132"/>
      <c r="I27" s="132"/>
      <c r="J27" s="132"/>
      <c r="K27" s="132"/>
      <c r="L27" s="132"/>
      <c r="M27" s="132"/>
      <c r="N27" s="132"/>
      <c r="O27" s="132"/>
      <c r="P27" s="132"/>
      <c r="Q27" s="132"/>
      <c r="R27" s="132"/>
      <c r="S27" s="132"/>
      <c r="T27" s="132"/>
      <c r="U27" s="132"/>
    </row>
    <row r="28" spans="1:21" ht="42.75" customHeight="1" x14ac:dyDescent="0.25">
      <c r="A28" s="124" t="s">
        <v>56</v>
      </c>
      <c r="B28" s="142" t="s">
        <v>57</v>
      </c>
      <c r="C28" s="131">
        <v>2017</v>
      </c>
      <c r="D28" s="132"/>
      <c r="E28" s="132"/>
      <c r="F28" s="132"/>
      <c r="G28" s="132"/>
      <c r="H28" s="132"/>
      <c r="I28" s="132"/>
      <c r="J28" s="132"/>
      <c r="K28" s="132"/>
      <c r="L28" s="132"/>
      <c r="M28" s="132"/>
      <c r="N28" s="132"/>
      <c r="O28" s="132"/>
      <c r="P28" s="132"/>
      <c r="Q28" s="132"/>
      <c r="R28" s="132"/>
      <c r="S28" s="132"/>
      <c r="T28" s="132"/>
      <c r="U28" s="132"/>
    </row>
    <row r="29" spans="1:21" ht="42.75" customHeight="1" x14ac:dyDescent="0.25">
      <c r="A29" s="124" t="s">
        <v>54</v>
      </c>
      <c r="B29" s="118" t="s">
        <v>55</v>
      </c>
      <c r="C29" s="131">
        <v>2019</v>
      </c>
      <c r="D29" s="132"/>
      <c r="E29" s="132"/>
      <c r="F29" s="132"/>
      <c r="G29" s="132"/>
      <c r="H29" s="132"/>
      <c r="I29" s="132"/>
      <c r="J29" s="132"/>
      <c r="K29" s="132"/>
      <c r="L29" s="132"/>
      <c r="M29" s="132"/>
      <c r="N29" s="132"/>
      <c r="O29" s="132"/>
      <c r="P29" s="132"/>
      <c r="Q29" s="132"/>
      <c r="R29" s="132"/>
      <c r="S29" s="132"/>
      <c r="T29" s="132"/>
      <c r="U29" s="132"/>
    </row>
    <row r="30" spans="1:21" ht="42.75" customHeight="1" x14ac:dyDescent="0.25">
      <c r="A30" s="124" t="s">
        <v>72</v>
      </c>
      <c r="B30" s="118" t="s">
        <v>53</v>
      </c>
      <c r="C30" s="131" t="s">
        <v>545</v>
      </c>
      <c r="D30" s="132"/>
      <c r="E30" s="132"/>
      <c r="F30" s="132"/>
      <c r="G30" s="132"/>
      <c r="H30" s="132"/>
      <c r="I30" s="132"/>
      <c r="J30" s="132"/>
      <c r="K30" s="132"/>
      <c r="L30" s="132"/>
      <c r="M30" s="132"/>
      <c r="N30" s="132"/>
      <c r="O30" s="132"/>
      <c r="P30" s="132"/>
      <c r="Q30" s="132"/>
      <c r="R30" s="132"/>
      <c r="S30" s="132"/>
      <c r="T30" s="132"/>
      <c r="U30" s="132"/>
    </row>
    <row r="31" spans="1:21" x14ac:dyDescent="0.25">
      <c r="A31" s="132"/>
      <c r="B31" s="132"/>
      <c r="C31" s="132"/>
      <c r="D31" s="132"/>
      <c r="E31" s="132"/>
      <c r="F31" s="132"/>
      <c r="G31" s="132"/>
      <c r="H31" s="132"/>
      <c r="I31" s="132"/>
      <c r="J31" s="132"/>
      <c r="K31" s="132"/>
      <c r="L31" s="132"/>
      <c r="M31" s="132"/>
      <c r="N31" s="132"/>
      <c r="O31" s="132"/>
      <c r="P31" s="132"/>
      <c r="Q31" s="132"/>
      <c r="R31" s="132"/>
      <c r="S31" s="132"/>
      <c r="T31" s="132"/>
      <c r="U31" s="132"/>
    </row>
    <row r="32" spans="1:21" x14ac:dyDescent="0.25">
      <c r="A32" s="132"/>
      <c r="B32" s="132"/>
      <c r="C32" s="132"/>
      <c r="D32" s="132"/>
      <c r="E32" s="132"/>
      <c r="F32" s="132"/>
      <c r="G32" s="132"/>
      <c r="H32" s="132"/>
      <c r="I32" s="132"/>
      <c r="J32" s="132"/>
      <c r="K32" s="132"/>
      <c r="L32" s="132"/>
      <c r="M32" s="132"/>
      <c r="N32" s="132"/>
      <c r="O32" s="132"/>
      <c r="P32" s="132"/>
      <c r="Q32" s="132"/>
      <c r="R32" s="132"/>
      <c r="S32" s="132"/>
      <c r="T32" s="132"/>
      <c r="U32" s="132"/>
    </row>
    <row r="33" spans="1:21" x14ac:dyDescent="0.25">
      <c r="A33" s="132"/>
      <c r="B33" s="132"/>
      <c r="C33" s="132"/>
      <c r="D33" s="132"/>
      <c r="E33" s="132"/>
      <c r="F33" s="132"/>
      <c r="G33" s="132"/>
      <c r="H33" s="132"/>
      <c r="I33" s="132"/>
      <c r="J33" s="132"/>
      <c r="K33" s="132"/>
      <c r="L33" s="132"/>
      <c r="M33" s="132"/>
      <c r="N33" s="132"/>
      <c r="O33" s="132"/>
      <c r="P33" s="132"/>
      <c r="Q33" s="132"/>
      <c r="R33" s="132"/>
      <c r="S33" s="132"/>
      <c r="T33" s="132"/>
      <c r="U33" s="132"/>
    </row>
    <row r="34" spans="1:21" x14ac:dyDescent="0.25">
      <c r="A34" s="132"/>
      <c r="B34" s="132"/>
      <c r="C34" s="132"/>
      <c r="D34" s="132"/>
      <c r="E34" s="132"/>
      <c r="F34" s="132"/>
      <c r="G34" s="132"/>
      <c r="H34" s="132"/>
      <c r="I34" s="132"/>
      <c r="J34" s="132"/>
      <c r="K34" s="132"/>
      <c r="L34" s="132"/>
      <c r="M34" s="132"/>
      <c r="N34" s="132"/>
      <c r="O34" s="132"/>
      <c r="P34" s="132"/>
      <c r="Q34" s="132"/>
      <c r="R34" s="132"/>
      <c r="S34" s="132"/>
      <c r="T34" s="132"/>
      <c r="U34" s="132"/>
    </row>
    <row r="35" spans="1:21" x14ac:dyDescent="0.25">
      <c r="A35" s="132"/>
      <c r="B35" s="132"/>
      <c r="C35" s="132"/>
      <c r="D35" s="132"/>
      <c r="E35" s="132"/>
      <c r="F35" s="132"/>
      <c r="G35" s="132"/>
      <c r="H35" s="132"/>
      <c r="I35" s="132"/>
      <c r="J35" s="132"/>
      <c r="K35" s="132"/>
      <c r="L35" s="132"/>
      <c r="M35" s="132"/>
      <c r="N35" s="132"/>
      <c r="O35" s="132"/>
      <c r="P35" s="132"/>
      <c r="Q35" s="132"/>
      <c r="R35" s="132"/>
      <c r="S35" s="132"/>
      <c r="T35" s="132"/>
      <c r="U35" s="132"/>
    </row>
    <row r="36" spans="1:21" x14ac:dyDescent="0.25">
      <c r="A36" s="132"/>
      <c r="B36" s="132"/>
      <c r="C36" s="132"/>
      <c r="D36" s="132"/>
      <c r="E36" s="132"/>
      <c r="F36" s="132"/>
      <c r="G36" s="132"/>
      <c r="H36" s="132"/>
      <c r="I36" s="132"/>
      <c r="J36" s="132"/>
      <c r="K36" s="132"/>
      <c r="L36" s="132"/>
      <c r="M36" s="132"/>
      <c r="N36" s="132"/>
      <c r="O36" s="132"/>
      <c r="P36" s="132"/>
      <c r="Q36" s="132"/>
      <c r="R36" s="132"/>
      <c r="S36" s="132"/>
      <c r="T36" s="132"/>
      <c r="U36" s="132"/>
    </row>
    <row r="37" spans="1:21" x14ac:dyDescent="0.25">
      <c r="A37" s="132"/>
      <c r="B37" s="132"/>
      <c r="C37" s="132"/>
      <c r="D37" s="132"/>
      <c r="E37" s="132"/>
      <c r="F37" s="132"/>
      <c r="G37" s="132"/>
      <c r="H37" s="132"/>
      <c r="I37" s="132"/>
      <c r="J37" s="132"/>
      <c r="K37" s="132"/>
      <c r="L37" s="132"/>
      <c r="M37" s="132"/>
      <c r="N37" s="132"/>
      <c r="O37" s="132"/>
      <c r="P37" s="132"/>
      <c r="Q37" s="132"/>
      <c r="R37" s="132"/>
      <c r="S37" s="132"/>
      <c r="T37" s="132"/>
      <c r="U37" s="132"/>
    </row>
    <row r="38" spans="1:21" x14ac:dyDescent="0.25">
      <c r="A38" s="132"/>
      <c r="B38" s="132"/>
      <c r="C38" s="132"/>
      <c r="D38" s="132"/>
      <c r="E38" s="132"/>
      <c r="F38" s="132"/>
      <c r="G38" s="132"/>
      <c r="H38" s="132"/>
      <c r="I38" s="132"/>
      <c r="J38" s="132"/>
      <c r="K38" s="132"/>
      <c r="L38" s="132"/>
      <c r="M38" s="132"/>
      <c r="N38" s="132"/>
      <c r="O38" s="132"/>
      <c r="P38" s="132"/>
      <c r="Q38" s="132"/>
      <c r="R38" s="132"/>
      <c r="S38" s="132"/>
      <c r="T38" s="132"/>
      <c r="U38" s="132"/>
    </row>
    <row r="39" spans="1:21" x14ac:dyDescent="0.25">
      <c r="A39" s="132"/>
      <c r="B39" s="132"/>
      <c r="C39" s="132"/>
      <c r="D39" s="132"/>
      <c r="E39" s="132"/>
      <c r="F39" s="132"/>
      <c r="G39" s="132"/>
      <c r="H39" s="132"/>
      <c r="I39" s="132"/>
      <c r="J39" s="132"/>
      <c r="K39" s="132"/>
      <c r="L39" s="132"/>
      <c r="M39" s="132"/>
      <c r="N39" s="132"/>
      <c r="O39" s="132"/>
      <c r="P39" s="132"/>
      <c r="Q39" s="132"/>
      <c r="R39" s="132"/>
      <c r="S39" s="132"/>
      <c r="T39" s="132"/>
      <c r="U39" s="132"/>
    </row>
    <row r="40" spans="1:21" x14ac:dyDescent="0.25">
      <c r="A40" s="132"/>
      <c r="B40" s="132"/>
      <c r="C40" s="132"/>
      <c r="D40" s="132"/>
      <c r="E40" s="132"/>
      <c r="F40" s="132"/>
      <c r="G40" s="132"/>
      <c r="H40" s="132"/>
      <c r="I40" s="132"/>
      <c r="J40" s="132"/>
      <c r="K40" s="132"/>
      <c r="L40" s="132"/>
      <c r="M40" s="132"/>
      <c r="N40" s="132"/>
      <c r="O40" s="132"/>
      <c r="P40" s="132"/>
      <c r="Q40" s="132"/>
      <c r="R40" s="132"/>
      <c r="S40" s="132"/>
      <c r="T40" s="132"/>
      <c r="U40" s="132"/>
    </row>
    <row r="41" spans="1:21" x14ac:dyDescent="0.25">
      <c r="A41" s="132"/>
      <c r="B41" s="132"/>
      <c r="C41" s="132"/>
      <c r="D41" s="132"/>
      <c r="E41" s="132"/>
      <c r="F41" s="132"/>
      <c r="G41" s="132"/>
      <c r="H41" s="132"/>
      <c r="I41" s="132"/>
      <c r="J41" s="132"/>
      <c r="K41" s="132"/>
      <c r="L41" s="132"/>
      <c r="M41" s="132"/>
      <c r="N41" s="132"/>
      <c r="O41" s="132"/>
      <c r="P41" s="132"/>
      <c r="Q41" s="132"/>
      <c r="R41" s="132"/>
      <c r="S41" s="132"/>
      <c r="T41" s="132"/>
      <c r="U41" s="132"/>
    </row>
    <row r="42" spans="1:21" x14ac:dyDescent="0.25">
      <c r="A42" s="132"/>
      <c r="B42" s="132"/>
      <c r="C42" s="132"/>
      <c r="D42" s="132"/>
      <c r="E42" s="132"/>
      <c r="F42" s="132"/>
      <c r="G42" s="132"/>
      <c r="H42" s="132"/>
      <c r="I42" s="132"/>
      <c r="J42" s="132"/>
      <c r="K42" s="132"/>
      <c r="L42" s="132"/>
      <c r="M42" s="132"/>
      <c r="N42" s="132"/>
      <c r="O42" s="132"/>
      <c r="P42" s="132"/>
      <c r="Q42" s="132"/>
      <c r="R42" s="132"/>
      <c r="S42" s="132"/>
      <c r="T42" s="132"/>
      <c r="U42" s="132"/>
    </row>
    <row r="43" spans="1:21" x14ac:dyDescent="0.25">
      <c r="A43" s="132"/>
      <c r="B43" s="132"/>
      <c r="C43" s="132"/>
      <c r="D43" s="132"/>
      <c r="E43" s="132"/>
      <c r="F43" s="132"/>
      <c r="G43" s="132"/>
      <c r="H43" s="132"/>
      <c r="I43" s="132"/>
      <c r="J43" s="132"/>
      <c r="K43" s="132"/>
      <c r="L43" s="132"/>
      <c r="M43" s="132"/>
      <c r="N43" s="132"/>
      <c r="O43" s="132"/>
      <c r="P43" s="132"/>
      <c r="Q43" s="132"/>
      <c r="R43" s="132"/>
      <c r="S43" s="132"/>
      <c r="T43" s="132"/>
      <c r="U43" s="132"/>
    </row>
    <row r="44" spans="1:21" x14ac:dyDescent="0.25">
      <c r="A44" s="132"/>
      <c r="B44" s="132"/>
      <c r="C44" s="132"/>
      <c r="D44" s="132"/>
      <c r="E44" s="132"/>
      <c r="F44" s="132"/>
      <c r="G44" s="132"/>
      <c r="H44" s="132"/>
      <c r="I44" s="132"/>
      <c r="J44" s="132"/>
      <c r="K44" s="132"/>
      <c r="L44" s="132"/>
      <c r="M44" s="132"/>
      <c r="N44" s="132"/>
      <c r="O44" s="132"/>
      <c r="P44" s="132"/>
      <c r="Q44" s="132"/>
      <c r="R44" s="132"/>
      <c r="S44" s="132"/>
      <c r="T44" s="132"/>
      <c r="U44" s="132"/>
    </row>
    <row r="45" spans="1:21" x14ac:dyDescent="0.25">
      <c r="A45" s="132"/>
      <c r="B45" s="132"/>
      <c r="C45" s="132"/>
      <c r="D45" s="132"/>
      <c r="E45" s="132"/>
      <c r="F45" s="132"/>
      <c r="G45" s="132"/>
      <c r="H45" s="132"/>
      <c r="I45" s="132"/>
      <c r="J45" s="132"/>
      <c r="K45" s="132"/>
      <c r="L45" s="132"/>
      <c r="M45" s="132"/>
      <c r="N45" s="132"/>
      <c r="O45" s="132"/>
      <c r="P45" s="132"/>
      <c r="Q45" s="132"/>
      <c r="R45" s="132"/>
      <c r="S45" s="132"/>
      <c r="T45" s="132"/>
      <c r="U45" s="132"/>
    </row>
    <row r="46" spans="1:21" x14ac:dyDescent="0.25">
      <c r="A46" s="132"/>
      <c r="B46" s="132"/>
      <c r="C46" s="132"/>
      <c r="D46" s="132"/>
      <c r="E46" s="132"/>
      <c r="F46" s="132"/>
      <c r="G46" s="132"/>
      <c r="H46" s="132"/>
      <c r="I46" s="132"/>
      <c r="J46" s="132"/>
      <c r="K46" s="132"/>
      <c r="L46" s="132"/>
      <c r="M46" s="132"/>
      <c r="N46" s="132"/>
      <c r="O46" s="132"/>
      <c r="P46" s="132"/>
      <c r="Q46" s="132"/>
      <c r="R46" s="132"/>
      <c r="S46" s="132"/>
      <c r="T46" s="132"/>
      <c r="U46" s="132"/>
    </row>
    <row r="47" spans="1:21" x14ac:dyDescent="0.25">
      <c r="A47" s="132"/>
      <c r="B47" s="132"/>
      <c r="C47" s="132"/>
      <c r="D47" s="132"/>
      <c r="E47" s="132"/>
      <c r="F47" s="132"/>
      <c r="G47" s="132"/>
      <c r="H47" s="132"/>
      <c r="I47" s="132"/>
      <c r="J47" s="132"/>
      <c r="K47" s="132"/>
      <c r="L47" s="132"/>
      <c r="M47" s="132"/>
      <c r="N47" s="132"/>
      <c r="O47" s="132"/>
      <c r="P47" s="132"/>
      <c r="Q47" s="132"/>
      <c r="R47" s="132"/>
      <c r="S47" s="132"/>
      <c r="T47" s="132"/>
      <c r="U47" s="132"/>
    </row>
    <row r="48" spans="1:21" x14ac:dyDescent="0.25">
      <c r="A48" s="132"/>
      <c r="B48" s="132"/>
      <c r="C48" s="132"/>
      <c r="D48" s="132"/>
      <c r="E48" s="132"/>
      <c r="F48" s="132"/>
      <c r="G48" s="132"/>
      <c r="H48" s="132"/>
      <c r="I48" s="132"/>
      <c r="J48" s="132"/>
      <c r="K48" s="132"/>
      <c r="L48" s="132"/>
      <c r="M48" s="132"/>
      <c r="N48" s="132"/>
      <c r="O48" s="132"/>
      <c r="P48" s="132"/>
      <c r="Q48" s="132"/>
      <c r="R48" s="132"/>
      <c r="S48" s="132"/>
      <c r="T48" s="132"/>
      <c r="U48" s="132"/>
    </row>
    <row r="49" spans="1:21" x14ac:dyDescent="0.25">
      <c r="A49" s="132"/>
      <c r="B49" s="132"/>
      <c r="C49" s="132"/>
      <c r="D49" s="132"/>
      <c r="E49" s="132"/>
      <c r="F49" s="132"/>
      <c r="G49" s="132"/>
      <c r="H49" s="132"/>
      <c r="I49" s="132"/>
      <c r="J49" s="132"/>
      <c r="K49" s="132"/>
      <c r="L49" s="132"/>
      <c r="M49" s="132"/>
      <c r="N49" s="132"/>
      <c r="O49" s="132"/>
      <c r="P49" s="132"/>
      <c r="Q49" s="132"/>
      <c r="R49" s="132"/>
      <c r="S49" s="132"/>
      <c r="T49" s="132"/>
      <c r="U49" s="132"/>
    </row>
    <row r="50" spans="1:21" x14ac:dyDescent="0.25">
      <c r="A50" s="132"/>
      <c r="B50" s="132"/>
      <c r="C50" s="132"/>
      <c r="D50" s="132"/>
      <c r="E50" s="132"/>
      <c r="F50" s="132"/>
      <c r="G50" s="132"/>
      <c r="H50" s="132"/>
      <c r="I50" s="132"/>
      <c r="J50" s="132"/>
      <c r="K50" s="132"/>
      <c r="L50" s="132"/>
      <c r="M50" s="132"/>
      <c r="N50" s="132"/>
      <c r="O50" s="132"/>
      <c r="P50" s="132"/>
      <c r="Q50" s="132"/>
      <c r="R50" s="132"/>
      <c r="S50" s="132"/>
      <c r="T50" s="132"/>
      <c r="U50" s="132"/>
    </row>
    <row r="51" spans="1:21" x14ac:dyDescent="0.25">
      <c r="A51" s="132"/>
      <c r="B51" s="132"/>
      <c r="C51" s="132"/>
      <c r="D51" s="132"/>
      <c r="E51" s="132"/>
      <c r="F51" s="132"/>
      <c r="G51" s="132"/>
      <c r="H51" s="132"/>
      <c r="I51" s="132"/>
      <c r="J51" s="132"/>
      <c r="K51" s="132"/>
      <c r="L51" s="132"/>
      <c r="M51" s="132"/>
      <c r="N51" s="132"/>
      <c r="O51" s="132"/>
      <c r="P51" s="132"/>
      <c r="Q51" s="132"/>
      <c r="R51" s="132"/>
      <c r="S51" s="132"/>
      <c r="T51" s="132"/>
      <c r="U51" s="132"/>
    </row>
    <row r="52" spans="1:21" x14ac:dyDescent="0.25">
      <c r="A52" s="132"/>
      <c r="B52" s="132"/>
      <c r="C52" s="132"/>
      <c r="D52" s="132"/>
      <c r="E52" s="132"/>
      <c r="F52" s="132"/>
      <c r="G52" s="132"/>
      <c r="H52" s="132"/>
      <c r="I52" s="132"/>
      <c r="J52" s="132"/>
      <c r="K52" s="132"/>
      <c r="L52" s="132"/>
      <c r="M52" s="132"/>
      <c r="N52" s="132"/>
      <c r="O52" s="132"/>
      <c r="P52" s="132"/>
      <c r="Q52" s="132"/>
      <c r="R52" s="132"/>
      <c r="S52" s="132"/>
      <c r="T52" s="132"/>
      <c r="U52" s="132"/>
    </row>
    <row r="53" spans="1:21" x14ac:dyDescent="0.25">
      <c r="A53" s="132"/>
      <c r="B53" s="132"/>
      <c r="C53" s="132"/>
      <c r="D53" s="132"/>
      <c r="E53" s="132"/>
      <c r="F53" s="132"/>
      <c r="G53" s="132"/>
      <c r="H53" s="132"/>
      <c r="I53" s="132"/>
      <c r="J53" s="132"/>
      <c r="K53" s="132"/>
      <c r="L53" s="132"/>
      <c r="M53" s="132"/>
      <c r="N53" s="132"/>
      <c r="O53" s="132"/>
      <c r="P53" s="132"/>
      <c r="Q53" s="132"/>
      <c r="R53" s="132"/>
      <c r="S53" s="132"/>
      <c r="T53" s="132"/>
      <c r="U53" s="132"/>
    </row>
    <row r="54" spans="1:21" x14ac:dyDescent="0.25">
      <c r="A54" s="132"/>
      <c r="B54" s="132"/>
      <c r="C54" s="132"/>
      <c r="D54" s="132"/>
      <c r="E54" s="132"/>
      <c r="F54" s="132"/>
      <c r="G54" s="132"/>
      <c r="H54" s="132"/>
      <c r="I54" s="132"/>
      <c r="J54" s="132"/>
      <c r="K54" s="132"/>
      <c r="L54" s="132"/>
      <c r="M54" s="132"/>
      <c r="N54" s="132"/>
      <c r="O54" s="132"/>
      <c r="P54" s="132"/>
      <c r="Q54" s="132"/>
      <c r="R54" s="132"/>
      <c r="S54" s="132"/>
      <c r="T54" s="132"/>
      <c r="U54" s="132"/>
    </row>
    <row r="55" spans="1:21" x14ac:dyDescent="0.25">
      <c r="A55" s="132"/>
      <c r="B55" s="132"/>
      <c r="C55" s="132"/>
      <c r="D55" s="132"/>
      <c r="E55" s="132"/>
      <c r="F55" s="132"/>
      <c r="G55" s="132"/>
      <c r="H55" s="132"/>
      <c r="I55" s="132"/>
      <c r="J55" s="132"/>
      <c r="K55" s="132"/>
      <c r="L55" s="132"/>
      <c r="M55" s="132"/>
      <c r="N55" s="132"/>
      <c r="O55" s="132"/>
      <c r="P55" s="132"/>
      <c r="Q55" s="132"/>
      <c r="R55" s="132"/>
      <c r="S55" s="132"/>
      <c r="T55" s="132"/>
      <c r="U55" s="132"/>
    </row>
    <row r="56" spans="1:21" x14ac:dyDescent="0.25">
      <c r="A56" s="132"/>
      <c r="B56" s="132"/>
      <c r="C56" s="132"/>
      <c r="D56" s="132"/>
      <c r="E56" s="132"/>
      <c r="F56" s="132"/>
      <c r="G56" s="132"/>
      <c r="H56" s="132"/>
      <c r="I56" s="132"/>
      <c r="J56" s="132"/>
      <c r="K56" s="132"/>
      <c r="L56" s="132"/>
      <c r="M56" s="132"/>
      <c r="N56" s="132"/>
      <c r="O56" s="132"/>
      <c r="P56" s="132"/>
      <c r="Q56" s="132"/>
      <c r="R56" s="132"/>
      <c r="S56" s="132"/>
      <c r="T56" s="132"/>
      <c r="U56" s="132"/>
    </row>
    <row r="57" spans="1:21" x14ac:dyDescent="0.25">
      <c r="A57" s="132"/>
      <c r="B57" s="132"/>
      <c r="C57" s="132"/>
      <c r="D57" s="132"/>
      <c r="E57" s="132"/>
      <c r="F57" s="132"/>
      <c r="G57" s="132"/>
      <c r="H57" s="132"/>
      <c r="I57" s="132"/>
      <c r="J57" s="132"/>
      <c r="K57" s="132"/>
      <c r="L57" s="132"/>
      <c r="M57" s="132"/>
      <c r="N57" s="132"/>
      <c r="O57" s="132"/>
      <c r="P57" s="132"/>
      <c r="Q57" s="132"/>
      <c r="R57" s="132"/>
      <c r="S57" s="132"/>
      <c r="T57" s="132"/>
      <c r="U57" s="132"/>
    </row>
    <row r="58" spans="1:21" x14ac:dyDescent="0.25">
      <c r="A58" s="132"/>
      <c r="B58" s="132"/>
      <c r="C58" s="132"/>
      <c r="D58" s="132"/>
      <c r="E58" s="132"/>
      <c r="F58" s="132"/>
      <c r="G58" s="132"/>
      <c r="H58" s="132"/>
      <c r="I58" s="132"/>
      <c r="J58" s="132"/>
      <c r="K58" s="132"/>
      <c r="L58" s="132"/>
      <c r="M58" s="132"/>
      <c r="N58" s="132"/>
      <c r="O58" s="132"/>
      <c r="P58" s="132"/>
      <c r="Q58" s="132"/>
      <c r="R58" s="132"/>
      <c r="S58" s="132"/>
      <c r="T58" s="132"/>
      <c r="U58" s="132"/>
    </row>
    <row r="59" spans="1:21" x14ac:dyDescent="0.25">
      <c r="A59" s="132"/>
      <c r="B59" s="132"/>
      <c r="C59" s="132"/>
      <c r="D59" s="132"/>
      <c r="E59" s="132"/>
      <c r="F59" s="132"/>
      <c r="G59" s="132"/>
      <c r="H59" s="132"/>
      <c r="I59" s="132"/>
      <c r="J59" s="132"/>
      <c r="K59" s="132"/>
      <c r="L59" s="132"/>
      <c r="M59" s="132"/>
      <c r="N59" s="132"/>
      <c r="O59" s="132"/>
      <c r="P59" s="132"/>
      <c r="Q59" s="132"/>
      <c r="R59" s="132"/>
      <c r="S59" s="132"/>
      <c r="T59" s="132"/>
      <c r="U59" s="132"/>
    </row>
    <row r="60" spans="1:21" x14ac:dyDescent="0.25">
      <c r="A60" s="132"/>
      <c r="B60" s="132"/>
      <c r="C60" s="132"/>
      <c r="D60" s="132"/>
      <c r="E60" s="132"/>
      <c r="F60" s="132"/>
      <c r="G60" s="132"/>
      <c r="H60" s="132"/>
      <c r="I60" s="132"/>
      <c r="J60" s="132"/>
      <c r="K60" s="132"/>
      <c r="L60" s="132"/>
      <c r="M60" s="132"/>
      <c r="N60" s="132"/>
      <c r="O60" s="132"/>
      <c r="P60" s="132"/>
      <c r="Q60" s="132"/>
      <c r="R60" s="132"/>
      <c r="S60" s="132"/>
      <c r="T60" s="132"/>
      <c r="U60" s="132"/>
    </row>
    <row r="61" spans="1:21" x14ac:dyDescent="0.25">
      <c r="A61" s="132"/>
      <c r="B61" s="132"/>
      <c r="C61" s="132"/>
      <c r="D61" s="132"/>
      <c r="E61" s="132"/>
      <c r="F61" s="132"/>
      <c r="G61" s="132"/>
      <c r="H61" s="132"/>
      <c r="I61" s="132"/>
      <c r="J61" s="132"/>
      <c r="K61" s="132"/>
      <c r="L61" s="132"/>
      <c r="M61" s="132"/>
      <c r="N61" s="132"/>
      <c r="O61" s="132"/>
      <c r="P61" s="132"/>
      <c r="Q61" s="132"/>
      <c r="R61" s="132"/>
      <c r="S61" s="132"/>
      <c r="T61" s="132"/>
      <c r="U61" s="132"/>
    </row>
    <row r="62" spans="1:21" x14ac:dyDescent="0.25">
      <c r="A62" s="132"/>
      <c r="B62" s="132"/>
      <c r="C62" s="132"/>
      <c r="D62" s="132"/>
      <c r="E62" s="132"/>
      <c r="F62" s="132"/>
      <c r="G62" s="132"/>
      <c r="H62" s="132"/>
      <c r="I62" s="132"/>
      <c r="J62" s="132"/>
      <c r="K62" s="132"/>
      <c r="L62" s="132"/>
      <c r="M62" s="132"/>
      <c r="N62" s="132"/>
      <c r="O62" s="132"/>
      <c r="P62" s="132"/>
      <c r="Q62" s="132"/>
      <c r="R62" s="132"/>
      <c r="S62" s="132"/>
      <c r="T62" s="132"/>
      <c r="U62" s="132"/>
    </row>
    <row r="63" spans="1:21" x14ac:dyDescent="0.25">
      <c r="A63" s="132"/>
      <c r="B63" s="132"/>
      <c r="C63" s="132"/>
      <c r="D63" s="132"/>
      <c r="E63" s="132"/>
      <c r="F63" s="132"/>
      <c r="G63" s="132"/>
      <c r="H63" s="132"/>
      <c r="I63" s="132"/>
      <c r="J63" s="132"/>
      <c r="K63" s="132"/>
      <c r="L63" s="132"/>
      <c r="M63" s="132"/>
      <c r="N63" s="132"/>
      <c r="O63" s="132"/>
      <c r="P63" s="132"/>
      <c r="Q63" s="132"/>
      <c r="R63" s="132"/>
      <c r="S63" s="132"/>
      <c r="T63" s="132"/>
      <c r="U63" s="132"/>
    </row>
    <row r="64" spans="1:21" x14ac:dyDescent="0.25">
      <c r="A64" s="132"/>
      <c r="B64" s="132"/>
      <c r="C64" s="132"/>
      <c r="D64" s="132"/>
      <c r="E64" s="132"/>
      <c r="F64" s="132"/>
      <c r="G64" s="132"/>
      <c r="H64" s="132"/>
      <c r="I64" s="132"/>
      <c r="J64" s="132"/>
      <c r="K64" s="132"/>
      <c r="L64" s="132"/>
      <c r="M64" s="132"/>
      <c r="N64" s="132"/>
      <c r="O64" s="132"/>
      <c r="P64" s="132"/>
      <c r="Q64" s="132"/>
      <c r="R64" s="132"/>
      <c r="S64" s="132"/>
      <c r="T64" s="132"/>
      <c r="U64" s="132"/>
    </row>
    <row r="65" spans="1:21" x14ac:dyDescent="0.25">
      <c r="A65" s="132"/>
      <c r="B65" s="132"/>
      <c r="C65" s="132"/>
      <c r="D65" s="132"/>
      <c r="E65" s="132"/>
      <c r="F65" s="132"/>
      <c r="G65" s="132"/>
      <c r="H65" s="132"/>
      <c r="I65" s="132"/>
      <c r="J65" s="132"/>
      <c r="K65" s="132"/>
      <c r="L65" s="132"/>
      <c r="M65" s="132"/>
      <c r="N65" s="132"/>
      <c r="O65" s="132"/>
      <c r="P65" s="132"/>
      <c r="Q65" s="132"/>
      <c r="R65" s="132"/>
      <c r="S65" s="132"/>
      <c r="T65" s="132"/>
      <c r="U65" s="132"/>
    </row>
    <row r="66" spans="1:21" x14ac:dyDescent="0.25">
      <c r="A66" s="132"/>
      <c r="B66" s="132"/>
      <c r="C66" s="132"/>
      <c r="D66" s="132"/>
      <c r="E66" s="132"/>
      <c r="F66" s="132"/>
      <c r="G66" s="132"/>
      <c r="H66" s="132"/>
      <c r="I66" s="132"/>
      <c r="J66" s="132"/>
      <c r="K66" s="132"/>
      <c r="L66" s="132"/>
      <c r="M66" s="132"/>
      <c r="N66" s="132"/>
      <c r="O66" s="132"/>
      <c r="P66" s="132"/>
      <c r="Q66" s="132"/>
      <c r="R66" s="132"/>
      <c r="S66" s="132"/>
      <c r="T66" s="132"/>
      <c r="U66" s="132"/>
    </row>
    <row r="67" spans="1:21" x14ac:dyDescent="0.25">
      <c r="A67" s="132"/>
      <c r="B67" s="132"/>
      <c r="C67" s="132"/>
      <c r="D67" s="132"/>
      <c r="E67" s="132"/>
      <c r="F67" s="132"/>
      <c r="G67" s="132"/>
      <c r="H67" s="132"/>
      <c r="I67" s="132"/>
      <c r="J67" s="132"/>
      <c r="K67" s="132"/>
      <c r="L67" s="132"/>
      <c r="M67" s="132"/>
      <c r="N67" s="132"/>
      <c r="O67" s="132"/>
      <c r="P67" s="132"/>
      <c r="Q67" s="132"/>
      <c r="R67" s="132"/>
      <c r="S67" s="132"/>
      <c r="T67" s="132"/>
      <c r="U67" s="132"/>
    </row>
    <row r="68" spans="1:21" x14ac:dyDescent="0.25">
      <c r="A68" s="132"/>
      <c r="B68" s="132"/>
      <c r="C68" s="132"/>
      <c r="D68" s="132"/>
      <c r="E68" s="132"/>
      <c r="F68" s="132"/>
      <c r="G68" s="132"/>
      <c r="H68" s="132"/>
      <c r="I68" s="132"/>
      <c r="J68" s="132"/>
      <c r="K68" s="132"/>
      <c r="L68" s="132"/>
      <c r="M68" s="132"/>
      <c r="N68" s="132"/>
      <c r="O68" s="132"/>
      <c r="P68" s="132"/>
      <c r="Q68" s="132"/>
      <c r="R68" s="132"/>
      <c r="S68" s="132"/>
      <c r="T68" s="132"/>
      <c r="U68" s="132"/>
    </row>
    <row r="69" spans="1:21" x14ac:dyDescent="0.25">
      <c r="A69" s="132"/>
      <c r="B69" s="132"/>
      <c r="C69" s="132"/>
      <c r="D69" s="132"/>
      <c r="E69" s="132"/>
      <c r="F69" s="132"/>
      <c r="G69" s="132"/>
      <c r="H69" s="132"/>
      <c r="I69" s="132"/>
      <c r="J69" s="132"/>
      <c r="K69" s="132"/>
      <c r="L69" s="132"/>
      <c r="M69" s="132"/>
      <c r="N69" s="132"/>
      <c r="O69" s="132"/>
      <c r="P69" s="132"/>
      <c r="Q69" s="132"/>
      <c r="R69" s="132"/>
      <c r="S69" s="132"/>
      <c r="T69" s="132"/>
      <c r="U69" s="132"/>
    </row>
    <row r="70" spans="1:21" x14ac:dyDescent="0.25">
      <c r="A70" s="132"/>
      <c r="B70" s="132"/>
      <c r="C70" s="132"/>
      <c r="D70" s="132"/>
      <c r="E70" s="132"/>
      <c r="F70" s="132"/>
      <c r="G70" s="132"/>
      <c r="H70" s="132"/>
      <c r="I70" s="132"/>
      <c r="J70" s="132"/>
      <c r="K70" s="132"/>
      <c r="L70" s="132"/>
      <c r="M70" s="132"/>
      <c r="N70" s="132"/>
      <c r="O70" s="132"/>
      <c r="P70" s="132"/>
      <c r="Q70" s="132"/>
      <c r="R70" s="132"/>
      <c r="S70" s="132"/>
      <c r="T70" s="132"/>
      <c r="U70" s="132"/>
    </row>
    <row r="71" spans="1:21" x14ac:dyDescent="0.25">
      <c r="A71" s="132"/>
      <c r="B71" s="132"/>
      <c r="C71" s="132"/>
      <c r="D71" s="132"/>
      <c r="E71" s="132"/>
      <c r="F71" s="132"/>
      <c r="G71" s="132"/>
      <c r="H71" s="132"/>
      <c r="I71" s="132"/>
      <c r="J71" s="132"/>
      <c r="K71" s="132"/>
      <c r="L71" s="132"/>
      <c r="M71" s="132"/>
      <c r="N71" s="132"/>
      <c r="O71" s="132"/>
      <c r="P71" s="132"/>
      <c r="Q71" s="132"/>
      <c r="R71" s="132"/>
      <c r="S71" s="132"/>
      <c r="T71" s="132"/>
      <c r="U71" s="132"/>
    </row>
    <row r="72" spans="1:21" x14ac:dyDescent="0.25">
      <c r="A72" s="132"/>
      <c r="B72" s="132"/>
      <c r="C72" s="132"/>
      <c r="D72" s="132"/>
      <c r="E72" s="132"/>
      <c r="F72" s="132"/>
      <c r="G72" s="132"/>
      <c r="H72" s="132"/>
      <c r="I72" s="132"/>
      <c r="J72" s="132"/>
      <c r="K72" s="132"/>
      <c r="L72" s="132"/>
      <c r="M72" s="132"/>
      <c r="N72" s="132"/>
      <c r="O72" s="132"/>
      <c r="P72" s="132"/>
      <c r="Q72" s="132"/>
      <c r="R72" s="132"/>
      <c r="S72" s="132"/>
      <c r="T72" s="132"/>
      <c r="U72" s="132"/>
    </row>
    <row r="73" spans="1:21" x14ac:dyDescent="0.25">
      <c r="A73" s="132"/>
      <c r="B73" s="132"/>
      <c r="C73" s="132"/>
      <c r="D73" s="132"/>
      <c r="E73" s="132"/>
      <c r="F73" s="132"/>
      <c r="G73" s="132"/>
      <c r="H73" s="132"/>
      <c r="I73" s="132"/>
      <c r="J73" s="132"/>
      <c r="K73" s="132"/>
      <c r="L73" s="132"/>
      <c r="M73" s="132"/>
      <c r="N73" s="132"/>
      <c r="O73" s="132"/>
      <c r="P73" s="132"/>
      <c r="Q73" s="132"/>
      <c r="R73" s="132"/>
      <c r="S73" s="132"/>
      <c r="T73" s="132"/>
      <c r="U73" s="132"/>
    </row>
    <row r="74" spans="1:21" x14ac:dyDescent="0.25">
      <c r="A74" s="132"/>
      <c r="B74" s="132"/>
      <c r="C74" s="132"/>
      <c r="D74" s="132"/>
      <c r="E74" s="132"/>
      <c r="F74" s="132"/>
      <c r="G74" s="132"/>
      <c r="H74" s="132"/>
      <c r="I74" s="132"/>
      <c r="J74" s="132"/>
      <c r="K74" s="132"/>
      <c r="L74" s="132"/>
      <c r="M74" s="132"/>
      <c r="N74" s="132"/>
      <c r="O74" s="132"/>
      <c r="P74" s="132"/>
      <c r="Q74" s="132"/>
      <c r="R74" s="132"/>
      <c r="S74" s="132"/>
      <c r="T74" s="132"/>
      <c r="U74" s="132"/>
    </row>
    <row r="75" spans="1:21" x14ac:dyDescent="0.25">
      <c r="A75" s="132"/>
      <c r="B75" s="132"/>
      <c r="C75" s="132"/>
      <c r="D75" s="132"/>
      <c r="E75" s="132"/>
      <c r="F75" s="132"/>
      <c r="G75" s="132"/>
      <c r="H75" s="132"/>
      <c r="I75" s="132"/>
      <c r="J75" s="132"/>
      <c r="K75" s="132"/>
      <c r="L75" s="132"/>
      <c r="M75" s="132"/>
      <c r="N75" s="132"/>
      <c r="O75" s="132"/>
      <c r="P75" s="132"/>
      <c r="Q75" s="132"/>
      <c r="R75" s="132"/>
      <c r="S75" s="132"/>
      <c r="T75" s="132"/>
      <c r="U75" s="132"/>
    </row>
    <row r="76" spans="1:21" x14ac:dyDescent="0.25">
      <c r="A76" s="132"/>
      <c r="B76" s="132"/>
      <c r="C76" s="132"/>
      <c r="D76" s="132"/>
      <c r="E76" s="132"/>
      <c r="F76" s="132"/>
      <c r="G76" s="132"/>
      <c r="H76" s="132"/>
      <c r="I76" s="132"/>
      <c r="J76" s="132"/>
      <c r="K76" s="132"/>
      <c r="L76" s="132"/>
      <c r="M76" s="132"/>
      <c r="N76" s="132"/>
      <c r="O76" s="132"/>
      <c r="P76" s="132"/>
      <c r="Q76" s="132"/>
      <c r="R76" s="132"/>
      <c r="S76" s="132"/>
      <c r="T76" s="132"/>
      <c r="U76" s="132"/>
    </row>
    <row r="77" spans="1:21" x14ac:dyDescent="0.25">
      <c r="A77" s="132"/>
      <c r="B77" s="132"/>
      <c r="C77" s="132"/>
      <c r="D77" s="132"/>
      <c r="E77" s="132"/>
      <c r="F77" s="132"/>
      <c r="G77" s="132"/>
      <c r="H77" s="132"/>
      <c r="I77" s="132"/>
      <c r="J77" s="132"/>
      <c r="K77" s="132"/>
      <c r="L77" s="132"/>
      <c r="M77" s="132"/>
      <c r="N77" s="132"/>
      <c r="O77" s="132"/>
      <c r="P77" s="132"/>
      <c r="Q77" s="132"/>
      <c r="R77" s="132"/>
      <c r="S77" s="132"/>
      <c r="T77" s="132"/>
      <c r="U77" s="132"/>
    </row>
    <row r="78" spans="1:21" x14ac:dyDescent="0.25">
      <c r="A78" s="132"/>
      <c r="B78" s="132"/>
      <c r="C78" s="132"/>
      <c r="D78" s="132"/>
      <c r="E78" s="132"/>
      <c r="F78" s="132"/>
      <c r="G78" s="132"/>
      <c r="H78" s="132"/>
      <c r="I78" s="132"/>
      <c r="J78" s="132"/>
      <c r="K78" s="132"/>
      <c r="L78" s="132"/>
      <c r="M78" s="132"/>
      <c r="N78" s="132"/>
      <c r="O78" s="132"/>
      <c r="P78" s="132"/>
      <c r="Q78" s="132"/>
      <c r="R78" s="132"/>
      <c r="S78" s="132"/>
      <c r="T78" s="132"/>
      <c r="U78" s="132"/>
    </row>
    <row r="79" spans="1:21" x14ac:dyDescent="0.25">
      <c r="A79" s="132"/>
      <c r="B79" s="132"/>
      <c r="C79" s="132"/>
      <c r="D79" s="132"/>
      <c r="E79" s="132"/>
      <c r="F79" s="132"/>
      <c r="G79" s="132"/>
      <c r="H79" s="132"/>
      <c r="I79" s="132"/>
      <c r="J79" s="132"/>
      <c r="K79" s="132"/>
      <c r="L79" s="132"/>
      <c r="M79" s="132"/>
      <c r="N79" s="132"/>
      <c r="O79" s="132"/>
      <c r="P79" s="132"/>
      <c r="Q79" s="132"/>
      <c r="R79" s="132"/>
      <c r="S79" s="132"/>
      <c r="T79" s="132"/>
      <c r="U79" s="132"/>
    </row>
    <row r="80" spans="1:21" x14ac:dyDescent="0.25">
      <c r="A80" s="132"/>
      <c r="B80" s="132"/>
      <c r="C80" s="132"/>
      <c r="D80" s="132"/>
      <c r="E80" s="132"/>
      <c r="F80" s="132"/>
      <c r="G80" s="132"/>
      <c r="H80" s="132"/>
      <c r="I80" s="132"/>
      <c r="J80" s="132"/>
      <c r="K80" s="132"/>
      <c r="L80" s="132"/>
      <c r="M80" s="132"/>
      <c r="N80" s="132"/>
      <c r="O80" s="132"/>
      <c r="P80" s="132"/>
      <c r="Q80" s="132"/>
      <c r="R80" s="132"/>
      <c r="S80" s="132"/>
      <c r="T80" s="132"/>
      <c r="U80" s="132"/>
    </row>
    <row r="81" spans="1:21" x14ac:dyDescent="0.25">
      <c r="A81" s="132"/>
      <c r="B81" s="132"/>
      <c r="C81" s="132"/>
      <c r="D81" s="132"/>
      <c r="E81" s="132"/>
      <c r="F81" s="132"/>
      <c r="G81" s="132"/>
      <c r="H81" s="132"/>
      <c r="I81" s="132"/>
      <c r="J81" s="132"/>
      <c r="K81" s="132"/>
      <c r="L81" s="132"/>
      <c r="M81" s="132"/>
      <c r="N81" s="132"/>
      <c r="O81" s="132"/>
      <c r="P81" s="132"/>
      <c r="Q81" s="132"/>
      <c r="R81" s="132"/>
      <c r="S81" s="132"/>
      <c r="T81" s="132"/>
      <c r="U81" s="132"/>
    </row>
    <row r="82" spans="1:21" x14ac:dyDescent="0.25">
      <c r="A82" s="132"/>
      <c r="B82" s="132"/>
      <c r="C82" s="132"/>
      <c r="D82" s="132"/>
      <c r="E82" s="132"/>
      <c r="F82" s="132"/>
      <c r="G82" s="132"/>
      <c r="H82" s="132"/>
      <c r="I82" s="132"/>
      <c r="J82" s="132"/>
      <c r="K82" s="132"/>
      <c r="L82" s="132"/>
      <c r="M82" s="132"/>
      <c r="N82" s="132"/>
      <c r="O82" s="132"/>
      <c r="P82" s="132"/>
      <c r="Q82" s="132"/>
      <c r="R82" s="132"/>
      <c r="S82" s="132"/>
      <c r="T82" s="132"/>
      <c r="U82" s="132"/>
    </row>
    <row r="83" spans="1:21" x14ac:dyDescent="0.25">
      <c r="A83" s="132"/>
      <c r="B83" s="132"/>
      <c r="C83" s="132"/>
      <c r="D83" s="132"/>
      <c r="E83" s="132"/>
      <c r="F83" s="132"/>
      <c r="G83" s="132"/>
      <c r="H83" s="132"/>
      <c r="I83" s="132"/>
      <c r="J83" s="132"/>
      <c r="K83" s="132"/>
      <c r="L83" s="132"/>
      <c r="M83" s="132"/>
      <c r="N83" s="132"/>
      <c r="O83" s="132"/>
      <c r="P83" s="132"/>
      <c r="Q83" s="132"/>
      <c r="R83" s="132"/>
      <c r="S83" s="132"/>
      <c r="T83" s="132"/>
      <c r="U83" s="132"/>
    </row>
    <row r="84" spans="1:21" x14ac:dyDescent="0.25">
      <c r="A84" s="132"/>
      <c r="B84" s="132"/>
      <c r="C84" s="132"/>
      <c r="D84" s="132"/>
      <c r="E84" s="132"/>
      <c r="F84" s="132"/>
      <c r="G84" s="132"/>
      <c r="H84" s="132"/>
      <c r="I84" s="132"/>
      <c r="J84" s="132"/>
      <c r="K84" s="132"/>
      <c r="L84" s="132"/>
      <c r="M84" s="132"/>
      <c r="N84" s="132"/>
      <c r="O84" s="132"/>
      <c r="P84" s="132"/>
      <c r="Q84" s="132"/>
      <c r="R84" s="132"/>
      <c r="S84" s="132"/>
      <c r="T84" s="132"/>
      <c r="U84" s="132"/>
    </row>
    <row r="85" spans="1:21" x14ac:dyDescent="0.25">
      <c r="A85" s="132"/>
      <c r="B85" s="132"/>
      <c r="C85" s="132"/>
      <c r="D85" s="132"/>
      <c r="E85" s="132"/>
      <c r="F85" s="132"/>
      <c r="G85" s="132"/>
      <c r="H85" s="132"/>
      <c r="I85" s="132"/>
      <c r="J85" s="132"/>
      <c r="K85" s="132"/>
      <c r="L85" s="132"/>
      <c r="M85" s="132"/>
      <c r="N85" s="132"/>
      <c r="O85" s="132"/>
      <c r="P85" s="132"/>
      <c r="Q85" s="132"/>
      <c r="R85" s="132"/>
      <c r="S85" s="132"/>
      <c r="T85" s="132"/>
      <c r="U85" s="132"/>
    </row>
    <row r="86" spans="1:21" x14ac:dyDescent="0.25">
      <c r="A86" s="132"/>
      <c r="B86" s="132"/>
      <c r="C86" s="132"/>
      <c r="D86" s="132"/>
      <c r="E86" s="132"/>
      <c r="F86" s="132"/>
      <c r="G86" s="132"/>
      <c r="H86" s="132"/>
      <c r="I86" s="132"/>
      <c r="J86" s="132"/>
      <c r="K86" s="132"/>
      <c r="L86" s="132"/>
      <c r="M86" s="132"/>
      <c r="N86" s="132"/>
      <c r="O86" s="132"/>
      <c r="P86" s="132"/>
      <c r="Q86" s="132"/>
      <c r="R86" s="132"/>
      <c r="S86" s="132"/>
      <c r="T86" s="132"/>
      <c r="U86" s="132"/>
    </row>
    <row r="87" spans="1:21" x14ac:dyDescent="0.25">
      <c r="A87" s="132"/>
      <c r="B87" s="132"/>
      <c r="C87" s="132"/>
      <c r="D87" s="132"/>
      <c r="E87" s="132"/>
      <c r="F87" s="132"/>
      <c r="G87" s="132"/>
      <c r="H87" s="132"/>
      <c r="I87" s="132"/>
      <c r="J87" s="132"/>
      <c r="K87" s="132"/>
      <c r="L87" s="132"/>
      <c r="M87" s="132"/>
      <c r="N87" s="132"/>
      <c r="O87" s="132"/>
      <c r="P87" s="132"/>
      <c r="Q87" s="132"/>
      <c r="R87" s="132"/>
      <c r="S87" s="132"/>
      <c r="T87" s="132"/>
      <c r="U87" s="132"/>
    </row>
    <row r="88" spans="1:21" x14ac:dyDescent="0.25">
      <c r="A88" s="132"/>
      <c r="B88" s="132"/>
      <c r="C88" s="132"/>
      <c r="D88" s="132"/>
      <c r="E88" s="132"/>
      <c r="F88" s="132"/>
      <c r="G88" s="132"/>
      <c r="H88" s="132"/>
      <c r="I88" s="132"/>
      <c r="J88" s="132"/>
      <c r="K88" s="132"/>
      <c r="L88" s="132"/>
      <c r="M88" s="132"/>
      <c r="N88" s="132"/>
      <c r="O88" s="132"/>
      <c r="P88" s="132"/>
      <c r="Q88" s="132"/>
      <c r="R88" s="132"/>
      <c r="S88" s="132"/>
      <c r="T88" s="132"/>
      <c r="U88" s="132"/>
    </row>
    <row r="89" spans="1:21" x14ac:dyDescent="0.25">
      <c r="A89" s="132"/>
      <c r="B89" s="132"/>
      <c r="C89" s="132"/>
      <c r="D89" s="132"/>
      <c r="E89" s="132"/>
      <c r="F89" s="132"/>
      <c r="G89" s="132"/>
      <c r="H89" s="132"/>
      <c r="I89" s="132"/>
      <c r="J89" s="132"/>
      <c r="K89" s="132"/>
      <c r="L89" s="132"/>
      <c r="M89" s="132"/>
      <c r="N89" s="132"/>
      <c r="O89" s="132"/>
      <c r="P89" s="132"/>
      <c r="Q89" s="132"/>
      <c r="R89" s="132"/>
      <c r="S89" s="132"/>
      <c r="T89" s="132"/>
      <c r="U89" s="132"/>
    </row>
    <row r="90" spans="1:21" x14ac:dyDescent="0.25">
      <c r="A90" s="132"/>
      <c r="B90" s="132"/>
      <c r="C90" s="132"/>
      <c r="D90" s="132"/>
      <c r="E90" s="132"/>
      <c r="F90" s="132"/>
      <c r="G90" s="132"/>
      <c r="H90" s="132"/>
      <c r="I90" s="132"/>
      <c r="J90" s="132"/>
      <c r="K90" s="132"/>
      <c r="L90" s="132"/>
      <c r="M90" s="132"/>
      <c r="N90" s="132"/>
      <c r="O90" s="132"/>
      <c r="P90" s="132"/>
      <c r="Q90" s="132"/>
      <c r="R90" s="132"/>
      <c r="S90" s="132"/>
      <c r="T90" s="132"/>
      <c r="U90" s="132"/>
    </row>
    <row r="91" spans="1:21" x14ac:dyDescent="0.25">
      <c r="A91" s="132"/>
      <c r="B91" s="132"/>
      <c r="C91" s="132"/>
      <c r="D91" s="132"/>
      <c r="E91" s="132"/>
      <c r="F91" s="132"/>
      <c r="G91" s="132"/>
      <c r="H91" s="132"/>
      <c r="I91" s="132"/>
      <c r="J91" s="132"/>
      <c r="K91" s="132"/>
      <c r="L91" s="132"/>
      <c r="M91" s="132"/>
      <c r="N91" s="132"/>
      <c r="O91" s="132"/>
      <c r="P91" s="132"/>
      <c r="Q91" s="132"/>
      <c r="R91" s="132"/>
      <c r="S91" s="132"/>
      <c r="T91" s="132"/>
      <c r="U91" s="132"/>
    </row>
    <row r="92" spans="1:21" x14ac:dyDescent="0.25">
      <c r="A92" s="132"/>
      <c r="B92" s="132"/>
      <c r="C92" s="132"/>
      <c r="D92" s="132"/>
      <c r="E92" s="132"/>
      <c r="F92" s="132"/>
      <c r="G92" s="132"/>
      <c r="H92" s="132"/>
      <c r="I92" s="132"/>
      <c r="J92" s="132"/>
      <c r="K92" s="132"/>
      <c r="L92" s="132"/>
      <c r="M92" s="132"/>
      <c r="N92" s="132"/>
      <c r="O92" s="132"/>
      <c r="P92" s="132"/>
      <c r="Q92" s="132"/>
      <c r="R92" s="132"/>
      <c r="S92" s="132"/>
      <c r="T92" s="132"/>
      <c r="U92" s="132"/>
    </row>
    <row r="93" spans="1:21" x14ac:dyDescent="0.25">
      <c r="A93" s="132"/>
      <c r="B93" s="132"/>
      <c r="C93" s="132"/>
      <c r="D93" s="132"/>
      <c r="E93" s="132"/>
      <c r="F93" s="132"/>
      <c r="G93" s="132"/>
      <c r="H93" s="132"/>
      <c r="I93" s="132"/>
      <c r="J93" s="132"/>
      <c r="K93" s="132"/>
      <c r="L93" s="132"/>
      <c r="M93" s="132"/>
      <c r="N93" s="132"/>
      <c r="O93" s="132"/>
      <c r="P93" s="132"/>
      <c r="Q93" s="132"/>
      <c r="R93" s="132"/>
      <c r="S93" s="132"/>
      <c r="T93" s="132"/>
      <c r="U93" s="132"/>
    </row>
    <row r="94" spans="1:21" x14ac:dyDescent="0.25">
      <c r="A94" s="132"/>
      <c r="B94" s="132"/>
      <c r="C94" s="132"/>
      <c r="D94" s="132"/>
      <c r="E94" s="132"/>
      <c r="F94" s="132"/>
      <c r="G94" s="132"/>
      <c r="H94" s="132"/>
      <c r="I94" s="132"/>
      <c r="J94" s="132"/>
      <c r="K94" s="132"/>
      <c r="L94" s="132"/>
      <c r="M94" s="132"/>
      <c r="N94" s="132"/>
      <c r="O94" s="132"/>
      <c r="P94" s="132"/>
      <c r="Q94" s="132"/>
      <c r="R94" s="132"/>
      <c r="S94" s="132"/>
      <c r="T94" s="132"/>
      <c r="U94" s="132"/>
    </row>
    <row r="95" spans="1:21" x14ac:dyDescent="0.25">
      <c r="A95" s="132"/>
      <c r="B95" s="132"/>
      <c r="C95" s="132"/>
      <c r="D95" s="132"/>
      <c r="E95" s="132"/>
      <c r="F95" s="132"/>
      <c r="G95" s="132"/>
      <c r="H95" s="132"/>
      <c r="I95" s="132"/>
      <c r="J95" s="132"/>
      <c r="K95" s="132"/>
      <c r="L95" s="132"/>
      <c r="M95" s="132"/>
      <c r="N95" s="132"/>
      <c r="O95" s="132"/>
      <c r="P95" s="132"/>
      <c r="Q95" s="132"/>
      <c r="R95" s="132"/>
      <c r="S95" s="132"/>
      <c r="T95" s="132"/>
      <c r="U95" s="132"/>
    </row>
    <row r="96" spans="1:21" x14ac:dyDescent="0.25">
      <c r="A96" s="132"/>
      <c r="B96" s="132"/>
      <c r="C96" s="132"/>
      <c r="D96" s="132"/>
      <c r="E96" s="132"/>
      <c r="F96" s="132"/>
      <c r="G96" s="132"/>
      <c r="H96" s="132"/>
      <c r="I96" s="132"/>
      <c r="J96" s="132"/>
      <c r="K96" s="132"/>
      <c r="L96" s="132"/>
      <c r="M96" s="132"/>
      <c r="N96" s="132"/>
      <c r="O96" s="132"/>
      <c r="P96" s="132"/>
      <c r="Q96" s="132"/>
      <c r="R96" s="132"/>
      <c r="S96" s="132"/>
      <c r="T96" s="132"/>
      <c r="U96" s="132"/>
    </row>
    <row r="97" spans="1:21" x14ac:dyDescent="0.25">
      <c r="A97" s="132"/>
      <c r="B97" s="132"/>
      <c r="C97" s="132"/>
      <c r="D97" s="132"/>
      <c r="E97" s="132"/>
      <c r="F97" s="132"/>
      <c r="G97" s="132"/>
      <c r="H97" s="132"/>
      <c r="I97" s="132"/>
      <c r="J97" s="132"/>
      <c r="K97" s="132"/>
      <c r="L97" s="132"/>
      <c r="M97" s="132"/>
      <c r="N97" s="132"/>
      <c r="O97" s="132"/>
      <c r="P97" s="132"/>
      <c r="Q97" s="132"/>
      <c r="R97" s="132"/>
      <c r="S97" s="132"/>
      <c r="T97" s="132"/>
      <c r="U97" s="132"/>
    </row>
    <row r="98" spans="1:21" x14ac:dyDescent="0.25">
      <c r="A98" s="132"/>
      <c r="B98" s="132"/>
      <c r="C98" s="132"/>
      <c r="D98" s="132"/>
      <c r="E98" s="132"/>
      <c r="F98" s="132"/>
      <c r="G98" s="132"/>
      <c r="H98" s="132"/>
      <c r="I98" s="132"/>
      <c r="J98" s="132"/>
      <c r="K98" s="132"/>
      <c r="L98" s="132"/>
      <c r="M98" s="132"/>
      <c r="N98" s="132"/>
      <c r="O98" s="132"/>
      <c r="P98" s="132"/>
      <c r="Q98" s="132"/>
      <c r="R98" s="132"/>
      <c r="S98" s="132"/>
      <c r="T98" s="132"/>
      <c r="U98" s="132"/>
    </row>
    <row r="99" spans="1:21" x14ac:dyDescent="0.25">
      <c r="A99" s="132"/>
      <c r="B99" s="132"/>
      <c r="C99" s="132"/>
      <c r="D99" s="132"/>
      <c r="E99" s="132"/>
      <c r="F99" s="132"/>
      <c r="G99" s="132"/>
      <c r="H99" s="132"/>
      <c r="I99" s="132"/>
      <c r="J99" s="132"/>
      <c r="K99" s="132"/>
      <c r="L99" s="132"/>
      <c r="M99" s="132"/>
      <c r="N99" s="132"/>
      <c r="O99" s="132"/>
      <c r="P99" s="132"/>
      <c r="Q99" s="132"/>
      <c r="R99" s="132"/>
      <c r="S99" s="132"/>
      <c r="T99" s="132"/>
      <c r="U99" s="132"/>
    </row>
    <row r="100" spans="1:21"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row>
    <row r="101" spans="1:21"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row>
    <row r="102" spans="1:21"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row>
    <row r="103" spans="1:21"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row>
    <row r="104" spans="1:21"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row>
    <row r="105" spans="1:21"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row>
    <row r="106" spans="1:21"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row>
    <row r="107" spans="1:21"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row>
    <row r="108" spans="1:21"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row>
    <row r="109" spans="1:21"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row>
    <row r="110" spans="1:21"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row>
    <row r="111" spans="1:21"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row>
    <row r="112" spans="1:21"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row>
    <row r="113" spans="1:21"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row>
    <row r="114" spans="1:21"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row>
    <row r="115" spans="1:21"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row>
    <row r="116" spans="1:21"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row>
    <row r="117" spans="1:21"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row>
    <row r="118" spans="1:21"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row>
    <row r="119" spans="1:21"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row>
    <row r="120" spans="1:21"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row>
    <row r="121" spans="1:21"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row>
    <row r="122" spans="1:21"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row>
    <row r="123" spans="1:21"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row>
    <row r="124" spans="1:21"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row>
    <row r="125" spans="1:21"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row>
    <row r="126" spans="1:21"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row>
    <row r="127" spans="1:21"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row>
    <row r="128" spans="1:21"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row>
    <row r="129" spans="1:21"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row>
    <row r="130" spans="1:21"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row>
    <row r="131" spans="1:21"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row>
    <row r="132" spans="1:21"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row>
    <row r="133" spans="1:21"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row>
    <row r="134" spans="1:21"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row>
    <row r="135" spans="1:21"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row>
    <row r="136" spans="1:21"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row>
    <row r="137" spans="1:21"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row>
    <row r="138" spans="1:21"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row>
    <row r="139" spans="1:21"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row>
    <row r="140" spans="1:21"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row>
    <row r="141" spans="1:21"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row>
    <row r="142" spans="1:21"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row>
    <row r="143" spans="1:21"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row>
    <row r="144" spans="1:21"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row>
    <row r="145" spans="1:21"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row>
    <row r="146" spans="1:21"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row>
    <row r="147" spans="1:21"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row>
    <row r="148" spans="1:21"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row>
    <row r="149" spans="1:21"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row>
    <row r="150" spans="1:21"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row>
    <row r="151" spans="1:21"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row>
    <row r="152" spans="1:21"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row>
    <row r="153" spans="1:21"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row>
    <row r="154" spans="1:21"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row>
    <row r="155" spans="1:21"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row>
    <row r="156" spans="1:21"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row>
    <row r="157" spans="1:21"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row>
    <row r="158" spans="1:21"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row>
    <row r="159" spans="1:21"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row>
    <row r="160" spans="1:21"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row>
    <row r="161" spans="1:21"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row>
    <row r="162" spans="1:21"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row>
    <row r="163" spans="1:21"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row>
    <row r="164" spans="1:21"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row>
    <row r="165" spans="1:21"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row>
    <row r="166" spans="1:21"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row>
    <row r="167" spans="1:21"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row>
    <row r="168" spans="1:21"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row>
    <row r="169" spans="1:21"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row>
    <row r="170" spans="1:21"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row>
    <row r="171" spans="1:21"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row>
    <row r="172" spans="1:21"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row>
    <row r="173" spans="1:21"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row>
    <row r="174" spans="1:21"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row>
    <row r="175" spans="1:21"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row>
    <row r="176" spans="1:21"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row>
    <row r="177" spans="1:21"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row>
    <row r="178" spans="1:21"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row>
    <row r="179" spans="1:21"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row>
    <row r="180" spans="1:21"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row>
    <row r="181" spans="1:21"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row>
    <row r="182" spans="1:21"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row>
    <row r="183" spans="1:21"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row>
    <row r="184" spans="1:21"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row>
    <row r="185" spans="1:21"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row>
    <row r="186" spans="1:21"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row>
    <row r="187" spans="1:21"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row>
    <row r="188" spans="1:21"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row>
    <row r="189" spans="1:21"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row>
    <row r="190" spans="1:21"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row>
    <row r="191" spans="1:21"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row>
    <row r="192" spans="1:21"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row>
    <row r="193" spans="1:21"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row>
    <row r="194" spans="1:21"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row>
    <row r="195" spans="1:21"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row>
    <row r="196" spans="1:21"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row>
    <row r="197" spans="1:21"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row>
    <row r="198" spans="1:21"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row>
    <row r="199" spans="1:21"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row>
    <row r="200" spans="1:21"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row>
    <row r="201" spans="1:21"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row>
    <row r="202" spans="1:21"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row>
    <row r="203" spans="1:21"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row>
    <row r="204" spans="1:21"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row>
    <row r="205" spans="1:21"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row>
    <row r="206" spans="1:21"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row>
    <row r="207" spans="1:21"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row>
    <row r="208" spans="1:21"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row>
    <row r="209" spans="1:21"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row>
    <row r="210" spans="1:21"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row>
    <row r="211" spans="1:21"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row>
    <row r="212" spans="1:21"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row>
    <row r="213" spans="1:21"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row>
    <row r="214" spans="1:21"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row>
    <row r="215" spans="1:21"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row>
    <row r="216" spans="1:21"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row>
    <row r="217" spans="1:21"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row>
    <row r="218" spans="1:21"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row>
    <row r="219" spans="1:21"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row>
    <row r="220" spans="1:21"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row>
    <row r="221" spans="1:21"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row>
    <row r="222" spans="1:21"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row>
    <row r="223" spans="1:21"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row>
    <row r="224" spans="1:21"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row>
    <row r="225" spans="1:21"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row>
    <row r="226" spans="1:21"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row>
    <row r="227" spans="1:21"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row>
    <row r="228" spans="1:21"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row>
    <row r="229" spans="1:21"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row>
    <row r="230" spans="1:21"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row>
    <row r="231" spans="1:21"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row>
    <row r="232" spans="1:21"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row>
    <row r="233" spans="1:21"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row>
    <row r="234" spans="1:21"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row>
    <row r="235" spans="1:21"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row>
    <row r="236" spans="1:21"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row>
    <row r="237" spans="1:21"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row>
    <row r="238" spans="1:21"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row>
    <row r="239" spans="1:21"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row>
    <row r="240" spans="1:21"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row>
    <row r="241" spans="1:21"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row>
    <row r="242" spans="1:21"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row>
    <row r="243" spans="1:21"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row>
    <row r="244" spans="1:21"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row>
    <row r="245" spans="1:21"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row>
    <row r="246" spans="1:21"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row>
    <row r="247" spans="1:21"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row>
    <row r="248" spans="1:21"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row>
    <row r="249" spans="1:21"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row>
    <row r="250" spans="1:21"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row>
    <row r="251" spans="1:21"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row>
    <row r="252" spans="1:21"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row>
    <row r="253" spans="1:21"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row>
    <row r="254" spans="1:21"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row>
    <row r="255" spans="1:21"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row>
    <row r="256" spans="1:21"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row>
    <row r="257" spans="1:21"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row>
    <row r="258" spans="1:21"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row>
    <row r="259" spans="1:21"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row>
    <row r="260" spans="1:21"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row>
    <row r="261" spans="1:21"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row>
    <row r="262" spans="1:21"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row>
    <row r="263" spans="1:21"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row>
    <row r="264" spans="1:21"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row>
    <row r="265" spans="1:21"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row>
    <row r="266" spans="1:21"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row>
    <row r="267" spans="1:21"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row>
    <row r="268" spans="1:21"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row>
    <row r="269" spans="1:21"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row>
    <row r="270" spans="1:21"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row>
    <row r="271" spans="1:21"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row>
    <row r="272" spans="1:21"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row>
    <row r="273" spans="1:21"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row>
    <row r="274" spans="1:21"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row>
    <row r="275" spans="1:21"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row>
    <row r="276" spans="1:21"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row>
    <row r="277" spans="1:21"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row>
    <row r="278" spans="1:21"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row>
    <row r="279" spans="1:21"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row>
    <row r="280" spans="1:21"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row>
    <row r="281" spans="1:21"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row>
    <row r="282" spans="1:21"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row>
    <row r="283" spans="1:21"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row>
    <row r="284" spans="1:21"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row>
    <row r="285" spans="1:21"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row>
    <row r="286" spans="1:21"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row>
    <row r="287" spans="1:21"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row>
    <row r="288" spans="1:21"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row>
    <row r="289" spans="1:21"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row>
    <row r="290" spans="1:21"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row>
    <row r="291" spans="1:21"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row>
    <row r="292" spans="1:21"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row>
    <row r="293" spans="1:21"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row>
    <row r="294" spans="1:21"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row>
    <row r="295" spans="1:21"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row>
    <row r="296" spans="1:21"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row>
    <row r="297" spans="1:21"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row>
    <row r="298" spans="1:21"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row>
    <row r="299" spans="1:21"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row>
    <row r="300" spans="1:21"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row>
    <row r="301" spans="1:21"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row>
    <row r="302" spans="1:21"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row>
    <row r="303" spans="1:21"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row>
    <row r="304" spans="1:21"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row>
    <row r="305" spans="1:21"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row>
    <row r="306" spans="1:21"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row>
    <row r="307" spans="1:21"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row>
    <row r="308" spans="1:21"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row>
    <row r="309" spans="1:21"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row>
    <row r="310" spans="1:21"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row>
    <row r="311" spans="1:21"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row>
    <row r="312" spans="1:21"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row>
    <row r="313" spans="1:21"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row>
    <row r="314" spans="1:21"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row>
    <row r="315" spans="1:21"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row>
    <row r="316" spans="1:21"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row>
    <row r="317" spans="1:21"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row>
    <row r="318" spans="1:21"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row>
    <row r="319" spans="1:21"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row>
    <row r="320" spans="1:21"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row>
    <row r="321" spans="1:21"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row>
    <row r="322" spans="1:21"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row>
    <row r="323" spans="1:21"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row>
    <row r="324" spans="1:21"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row>
    <row r="325" spans="1:21"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row>
    <row r="326" spans="1:21"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row>
    <row r="327" spans="1:21"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row>
    <row r="328" spans="1:21"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row>
    <row r="329" spans="1:21"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row>
    <row r="330" spans="1:21"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row>
    <row r="331" spans="1:21"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row>
    <row r="332" spans="1:21"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row>
    <row r="333" spans="1:21"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row>
    <row r="334" spans="1:21"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row>
    <row r="335" spans="1:21"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row>
    <row r="336" spans="1:21"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row>
    <row r="337" spans="1:21"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row>
    <row r="338" spans="1:21"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row>
    <row r="339" spans="1:21"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row>
    <row r="340" spans="1:21"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row>
    <row r="341" spans="1:21"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row>
    <row r="342" spans="1:21"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row>
    <row r="343" spans="1:21"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row>
    <row r="344" spans="1:21"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row>
    <row r="345" spans="1:21"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row>
    <row r="346" spans="1:21"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row>
    <row r="347" spans="1:21"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row>
    <row r="348" spans="1:21"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row>
    <row r="349" spans="1:21"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row>
    <row r="350" spans="1:21"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row>
    <row r="351" spans="1:21"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row>
    <row r="352" spans="1:21"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row>
    <row r="353" spans="1:21"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row>
    <row r="354" spans="1:21"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row>
    <row r="355" spans="1:21"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row>
    <row r="356" spans="1:21"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row>
    <row r="357" spans="1:21"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row>
    <row r="358" spans="1:21"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row>
    <row r="359" spans="1:21"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row>
    <row r="360" spans="1:21"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row>
    <row r="361" spans="1:21" x14ac:dyDescent="0.25">
      <c r="A361" s="132"/>
      <c r="B361" s="132"/>
      <c r="C361" s="132"/>
      <c r="D361" s="132"/>
      <c r="E361" s="132"/>
      <c r="F361" s="132"/>
      <c r="G361" s="132"/>
      <c r="H361" s="132"/>
      <c r="I361" s="132"/>
      <c r="J361" s="132"/>
      <c r="K361" s="132"/>
      <c r="L361" s="132"/>
      <c r="M361" s="132"/>
      <c r="N361" s="132"/>
      <c r="O361" s="132"/>
      <c r="P361" s="132"/>
      <c r="Q361" s="132"/>
      <c r="R361" s="132"/>
      <c r="S361" s="132"/>
      <c r="T361" s="132"/>
      <c r="U361" s="132"/>
    </row>
    <row r="362" spans="1:21" x14ac:dyDescent="0.25">
      <c r="A362" s="132"/>
      <c r="B362" s="132"/>
      <c r="C362" s="132"/>
      <c r="D362" s="132"/>
      <c r="E362" s="132"/>
      <c r="F362" s="132"/>
      <c r="G362" s="132"/>
      <c r="H362" s="132"/>
      <c r="I362" s="132"/>
      <c r="J362" s="132"/>
      <c r="K362" s="132"/>
      <c r="L362" s="132"/>
      <c r="M362" s="132"/>
      <c r="N362" s="132"/>
      <c r="O362" s="132"/>
      <c r="P362" s="132"/>
      <c r="Q362" s="132"/>
      <c r="R362" s="132"/>
      <c r="S362" s="132"/>
      <c r="T362" s="132"/>
      <c r="U362" s="132"/>
    </row>
    <row r="363" spans="1:21" x14ac:dyDescent="0.25">
      <c r="A363" s="132"/>
      <c r="B363" s="132"/>
      <c r="C363" s="132"/>
      <c r="D363" s="132"/>
      <c r="E363" s="132"/>
      <c r="F363" s="132"/>
      <c r="G363" s="132"/>
      <c r="H363" s="132"/>
      <c r="I363" s="132"/>
      <c r="J363" s="132"/>
      <c r="K363" s="132"/>
      <c r="L363" s="132"/>
      <c r="M363" s="132"/>
      <c r="N363" s="132"/>
      <c r="O363" s="132"/>
      <c r="P363" s="132"/>
      <c r="Q363" s="132"/>
      <c r="R363" s="132"/>
      <c r="S363" s="132"/>
      <c r="T363" s="132"/>
      <c r="U363" s="132"/>
    </row>
    <row r="364" spans="1:21" x14ac:dyDescent="0.25">
      <c r="A364" s="132"/>
      <c r="B364" s="132"/>
      <c r="C364" s="132"/>
      <c r="D364" s="132"/>
      <c r="E364" s="132"/>
      <c r="F364" s="132"/>
      <c r="G364" s="132"/>
      <c r="H364" s="132"/>
      <c r="I364" s="132"/>
      <c r="J364" s="132"/>
      <c r="K364" s="132"/>
      <c r="L364" s="132"/>
      <c r="M364" s="132"/>
      <c r="N364" s="132"/>
      <c r="O364" s="132"/>
      <c r="P364" s="132"/>
      <c r="Q364" s="132"/>
      <c r="R364" s="132"/>
      <c r="S364" s="132"/>
      <c r="T364" s="132"/>
      <c r="U364" s="132"/>
    </row>
    <row r="365" spans="1:21" x14ac:dyDescent="0.25">
      <c r="A365" s="132"/>
      <c r="B365" s="132"/>
      <c r="C365" s="132"/>
      <c r="D365" s="132"/>
      <c r="E365" s="132"/>
      <c r="F365" s="132"/>
      <c r="G365" s="132"/>
      <c r="H365" s="132"/>
      <c r="I365" s="132"/>
      <c r="J365" s="132"/>
      <c r="K365" s="132"/>
      <c r="L365" s="132"/>
      <c r="M365" s="132"/>
      <c r="N365" s="132"/>
      <c r="O365" s="132"/>
      <c r="P365" s="132"/>
      <c r="Q365" s="132"/>
      <c r="R365" s="132"/>
      <c r="S365" s="132"/>
      <c r="T365" s="132"/>
      <c r="U365" s="132"/>
    </row>
    <row r="366" spans="1:21" x14ac:dyDescent="0.25">
      <c r="A366" s="132"/>
      <c r="B366" s="132"/>
      <c r="C366" s="132"/>
      <c r="D366" s="132"/>
      <c r="E366" s="132"/>
      <c r="F366" s="132"/>
      <c r="G366" s="132"/>
      <c r="H366" s="132"/>
      <c r="I366" s="132"/>
      <c r="J366" s="132"/>
      <c r="K366" s="132"/>
      <c r="L366" s="132"/>
      <c r="M366" s="132"/>
      <c r="N366" s="132"/>
      <c r="O366" s="132"/>
      <c r="P366" s="132"/>
      <c r="Q366" s="132"/>
      <c r="R366" s="132"/>
      <c r="S366" s="132"/>
      <c r="T366" s="132"/>
      <c r="U366" s="132"/>
    </row>
    <row r="367" spans="1:21" x14ac:dyDescent="0.25">
      <c r="A367" s="132"/>
      <c r="B367" s="132"/>
      <c r="C367" s="132"/>
      <c r="D367" s="132"/>
      <c r="E367" s="132"/>
      <c r="F367" s="132"/>
      <c r="G367" s="132"/>
      <c r="H367" s="132"/>
      <c r="I367" s="132"/>
      <c r="J367" s="132"/>
      <c r="K367" s="132"/>
      <c r="L367" s="132"/>
      <c r="M367" s="132"/>
      <c r="N367" s="132"/>
      <c r="O367" s="132"/>
      <c r="P367" s="132"/>
      <c r="Q367" s="132"/>
      <c r="R367" s="132"/>
      <c r="S367" s="132"/>
      <c r="T367" s="132"/>
      <c r="U367" s="132"/>
    </row>
    <row r="368" spans="1:21" x14ac:dyDescent="0.25">
      <c r="A368" s="132"/>
      <c r="B368" s="132"/>
      <c r="C368" s="132"/>
      <c r="D368" s="132"/>
      <c r="E368" s="132"/>
      <c r="F368" s="132"/>
      <c r="G368" s="132"/>
      <c r="H368" s="132"/>
      <c r="I368" s="132"/>
      <c r="J368" s="132"/>
      <c r="K368" s="132"/>
      <c r="L368" s="132"/>
      <c r="M368" s="132"/>
      <c r="N368" s="132"/>
      <c r="O368" s="132"/>
      <c r="P368" s="132"/>
      <c r="Q368" s="132"/>
      <c r="R368" s="132"/>
      <c r="S368" s="132"/>
      <c r="T368" s="132"/>
      <c r="U368" s="132"/>
    </row>
    <row r="369" spans="1:21" x14ac:dyDescent="0.25">
      <c r="A369" s="132"/>
      <c r="B369" s="132"/>
      <c r="C369" s="132"/>
      <c r="D369" s="132"/>
      <c r="E369" s="132"/>
      <c r="F369" s="132"/>
      <c r="G369" s="132"/>
      <c r="H369" s="132"/>
      <c r="I369" s="132"/>
      <c r="J369" s="132"/>
      <c r="K369" s="132"/>
      <c r="L369" s="132"/>
      <c r="M369" s="132"/>
      <c r="N369" s="132"/>
      <c r="O369" s="132"/>
      <c r="P369" s="132"/>
      <c r="Q369" s="132"/>
      <c r="R369" s="132"/>
      <c r="S369" s="132"/>
      <c r="T369" s="132"/>
      <c r="U369" s="132"/>
    </row>
    <row r="370" spans="1:21" x14ac:dyDescent="0.25">
      <c r="A370" s="132"/>
      <c r="B370" s="132"/>
      <c r="C370" s="132"/>
      <c r="D370" s="132"/>
      <c r="E370" s="132"/>
      <c r="F370" s="132"/>
      <c r="G370" s="132"/>
      <c r="H370" s="132"/>
      <c r="I370" s="132"/>
      <c r="J370" s="132"/>
      <c r="K370" s="132"/>
      <c r="L370" s="132"/>
      <c r="M370" s="132"/>
      <c r="N370" s="132"/>
      <c r="O370" s="132"/>
      <c r="P370" s="132"/>
      <c r="Q370" s="132"/>
      <c r="R370" s="132"/>
      <c r="S370" s="132"/>
      <c r="T370" s="132"/>
      <c r="U370" s="132"/>
    </row>
    <row r="371" spans="1:21" x14ac:dyDescent="0.25">
      <c r="A371" s="132"/>
      <c r="B371" s="132"/>
      <c r="C371" s="132"/>
      <c r="D371" s="132"/>
      <c r="E371" s="132"/>
      <c r="F371" s="132"/>
      <c r="G371" s="132"/>
      <c r="H371" s="132"/>
      <c r="I371" s="132"/>
      <c r="J371" s="132"/>
      <c r="K371" s="132"/>
      <c r="L371" s="132"/>
      <c r="M371" s="132"/>
      <c r="N371" s="132"/>
      <c r="O371" s="132"/>
      <c r="P371" s="132"/>
      <c r="Q371" s="132"/>
      <c r="R371" s="132"/>
      <c r="S371" s="132"/>
      <c r="T371" s="132"/>
      <c r="U371" s="132"/>
    </row>
    <row r="372" spans="1:21" x14ac:dyDescent="0.25">
      <c r="A372" s="132"/>
      <c r="B372" s="132"/>
      <c r="C372" s="132"/>
      <c r="D372" s="132"/>
      <c r="E372" s="132"/>
      <c r="F372" s="132"/>
      <c r="G372" s="132"/>
      <c r="H372" s="132"/>
      <c r="I372" s="132"/>
      <c r="J372" s="132"/>
      <c r="K372" s="132"/>
      <c r="L372" s="132"/>
      <c r="M372" s="132"/>
      <c r="N372" s="132"/>
      <c r="O372" s="132"/>
      <c r="P372" s="132"/>
      <c r="Q372" s="132"/>
      <c r="R372" s="132"/>
      <c r="S372" s="132"/>
      <c r="T372" s="132"/>
      <c r="U372" s="132"/>
    </row>
    <row r="373" spans="1:21" x14ac:dyDescent="0.25">
      <c r="A373" s="132"/>
      <c r="B373" s="132"/>
      <c r="C373" s="132"/>
      <c r="D373" s="132"/>
      <c r="E373" s="132"/>
      <c r="F373" s="132"/>
      <c r="G373" s="132"/>
      <c r="H373" s="132"/>
      <c r="I373" s="132"/>
      <c r="J373" s="132"/>
      <c r="K373" s="132"/>
      <c r="L373" s="132"/>
      <c r="M373" s="132"/>
      <c r="N373" s="132"/>
      <c r="O373" s="132"/>
      <c r="P373" s="132"/>
      <c r="Q373" s="132"/>
      <c r="R373" s="132"/>
      <c r="S373" s="132"/>
      <c r="T373" s="132"/>
      <c r="U373" s="132"/>
    </row>
    <row r="374" spans="1:21" x14ac:dyDescent="0.25">
      <c r="A374" s="132"/>
      <c r="B374" s="132"/>
      <c r="C374" s="132"/>
      <c r="D374" s="132"/>
      <c r="E374" s="132"/>
      <c r="F374" s="132"/>
      <c r="G374" s="132"/>
      <c r="H374" s="132"/>
      <c r="I374" s="132"/>
      <c r="J374" s="132"/>
      <c r="K374" s="132"/>
      <c r="L374" s="132"/>
      <c r="M374" s="132"/>
      <c r="N374" s="132"/>
      <c r="O374" s="132"/>
      <c r="P374" s="132"/>
      <c r="Q374" s="132"/>
      <c r="R374" s="132"/>
      <c r="S374" s="132"/>
      <c r="T374" s="132"/>
      <c r="U374" s="132"/>
    </row>
    <row r="375" spans="1:21" x14ac:dyDescent="0.25">
      <c r="A375" s="132"/>
      <c r="B375" s="132"/>
      <c r="C375" s="132"/>
      <c r="D375" s="132"/>
      <c r="E375" s="132"/>
      <c r="F375" s="132"/>
      <c r="G375" s="132"/>
      <c r="H375" s="132"/>
      <c r="I375" s="132"/>
      <c r="J375" s="132"/>
      <c r="K375" s="132"/>
      <c r="L375" s="132"/>
      <c r="M375" s="132"/>
      <c r="N375" s="132"/>
      <c r="O375" s="132"/>
      <c r="P375" s="132"/>
      <c r="Q375" s="132"/>
      <c r="R375" s="132"/>
      <c r="S375" s="132"/>
      <c r="T375" s="132"/>
      <c r="U375" s="132"/>
    </row>
    <row r="376" spans="1:21" x14ac:dyDescent="0.25">
      <c r="A376" s="132"/>
      <c r="B376" s="132"/>
      <c r="C376" s="132"/>
      <c r="D376" s="132"/>
      <c r="E376" s="132"/>
      <c r="F376" s="132"/>
      <c r="G376" s="132"/>
      <c r="H376" s="132"/>
      <c r="I376" s="132"/>
      <c r="J376" s="132"/>
      <c r="K376" s="132"/>
      <c r="L376" s="132"/>
      <c r="M376" s="132"/>
      <c r="N376" s="132"/>
      <c r="O376" s="132"/>
      <c r="P376" s="132"/>
      <c r="Q376" s="132"/>
      <c r="R376" s="132"/>
      <c r="S376" s="132"/>
      <c r="T376" s="132"/>
      <c r="U376" s="132"/>
    </row>
    <row r="377" spans="1:21" x14ac:dyDescent="0.25">
      <c r="A377" s="132"/>
      <c r="B377" s="132"/>
      <c r="C377" s="132"/>
      <c r="D377" s="132"/>
      <c r="E377" s="132"/>
      <c r="F377" s="132"/>
      <c r="G377" s="132"/>
      <c r="H377" s="132"/>
      <c r="I377" s="132"/>
      <c r="J377" s="132"/>
      <c r="K377" s="132"/>
      <c r="L377" s="132"/>
      <c r="M377" s="132"/>
      <c r="N377" s="132"/>
      <c r="O377" s="132"/>
      <c r="P377" s="132"/>
      <c r="Q377" s="132"/>
      <c r="R377" s="132"/>
      <c r="S377" s="132"/>
      <c r="T377" s="132"/>
      <c r="U377" s="132"/>
    </row>
    <row r="378" spans="1:21" x14ac:dyDescent="0.25">
      <c r="A378" s="132"/>
      <c r="B378" s="132"/>
      <c r="C378" s="132"/>
      <c r="D378" s="132"/>
      <c r="E378" s="132"/>
      <c r="F378" s="132"/>
      <c r="G378" s="132"/>
      <c r="H378" s="132"/>
      <c r="I378" s="132"/>
      <c r="J378" s="132"/>
      <c r="K378" s="132"/>
      <c r="L378" s="132"/>
      <c r="M378" s="132"/>
      <c r="N378" s="132"/>
      <c r="O378" s="132"/>
      <c r="P378" s="132"/>
      <c r="Q378" s="132"/>
      <c r="R378" s="132"/>
      <c r="S378" s="132"/>
      <c r="T378" s="132"/>
      <c r="U378" s="132"/>
    </row>
    <row r="379" spans="1:21" x14ac:dyDescent="0.25">
      <c r="A379" s="132"/>
      <c r="B379" s="132"/>
      <c r="C379" s="132"/>
      <c r="D379" s="132"/>
      <c r="E379" s="132"/>
      <c r="F379" s="132"/>
      <c r="G379" s="132"/>
      <c r="H379" s="132"/>
      <c r="I379" s="132"/>
      <c r="J379" s="132"/>
      <c r="K379" s="132"/>
      <c r="L379" s="132"/>
      <c r="M379" s="132"/>
      <c r="N379" s="132"/>
      <c r="O379" s="132"/>
      <c r="P379" s="132"/>
      <c r="Q379" s="132"/>
      <c r="R379" s="132"/>
      <c r="S379" s="132"/>
      <c r="T379" s="132"/>
      <c r="U379" s="132"/>
    </row>
    <row r="380" spans="1:21" x14ac:dyDescent="0.25">
      <c r="A380" s="132"/>
      <c r="B380" s="132"/>
      <c r="C380" s="132"/>
      <c r="D380" s="132"/>
      <c r="E380" s="132"/>
      <c r="F380" s="132"/>
      <c r="G380" s="132"/>
      <c r="H380" s="132"/>
      <c r="I380" s="132"/>
      <c r="J380" s="132"/>
      <c r="K380" s="132"/>
      <c r="L380" s="132"/>
      <c r="M380" s="132"/>
      <c r="N380" s="132"/>
      <c r="O380" s="132"/>
      <c r="P380" s="132"/>
      <c r="Q380" s="132"/>
      <c r="R380" s="132"/>
      <c r="S380" s="132"/>
      <c r="T380" s="132"/>
      <c r="U380" s="132"/>
    </row>
    <row r="381" spans="1:21" x14ac:dyDescent="0.25">
      <c r="A381" s="132"/>
      <c r="B381" s="132"/>
      <c r="C381" s="132"/>
      <c r="D381" s="132"/>
      <c r="E381" s="132"/>
      <c r="F381" s="132"/>
      <c r="G381" s="132"/>
      <c r="H381" s="132"/>
      <c r="I381" s="132"/>
      <c r="J381" s="132"/>
      <c r="K381" s="132"/>
      <c r="L381" s="132"/>
      <c r="M381" s="132"/>
      <c r="N381" s="132"/>
      <c r="O381" s="132"/>
      <c r="P381" s="132"/>
      <c r="Q381" s="132"/>
      <c r="R381" s="132"/>
      <c r="S381" s="132"/>
      <c r="T381" s="132"/>
      <c r="U381" s="132"/>
    </row>
    <row r="382" spans="1:21" x14ac:dyDescent="0.25">
      <c r="A382" s="132"/>
      <c r="B382" s="132"/>
      <c r="C382" s="132"/>
      <c r="D382" s="132"/>
      <c r="E382" s="132"/>
      <c r="F382" s="132"/>
      <c r="G382" s="132"/>
      <c r="H382" s="132"/>
      <c r="I382" s="132"/>
      <c r="J382" s="132"/>
      <c r="K382" s="132"/>
      <c r="L382" s="132"/>
      <c r="M382" s="132"/>
      <c r="N382" s="132"/>
      <c r="O382" s="132"/>
      <c r="P382" s="132"/>
      <c r="Q382" s="132"/>
      <c r="R382" s="132"/>
      <c r="S382" s="132"/>
      <c r="T382" s="132"/>
      <c r="U382" s="13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topLeftCell="A7" zoomScale="80" zoomScaleNormal="80" zoomScaleSheetLayoutView="80" workbookViewId="0">
      <selection activeCell="K27" sqref="K27"/>
    </sheetView>
  </sheetViews>
  <sheetFormatPr defaultColWidth="9.140625" defaultRowHeight="15" x14ac:dyDescent="0.25"/>
  <cols>
    <col min="1" max="1" width="17.7109375" style="143" customWidth="1"/>
    <col min="2" max="2" width="30.140625" style="143" customWidth="1"/>
    <col min="3" max="3" width="12.28515625" style="143" customWidth="1"/>
    <col min="4" max="5" width="15" style="143" customWidth="1"/>
    <col min="6" max="7" width="13.28515625" style="143" customWidth="1"/>
    <col min="8" max="8" width="12.28515625" style="143" customWidth="1"/>
    <col min="9" max="9" width="17.85546875" style="143" customWidth="1"/>
    <col min="10" max="10" width="16.7109375" style="143" customWidth="1"/>
    <col min="11" max="11" width="24.5703125" style="143" customWidth="1"/>
    <col min="12" max="12" width="30.85546875" style="143" customWidth="1"/>
    <col min="13" max="13" width="27.140625" style="143" customWidth="1"/>
    <col min="14" max="14" width="32.42578125" style="143" customWidth="1"/>
    <col min="15" max="15" width="13.28515625" style="143" customWidth="1"/>
    <col min="16" max="16" width="8.7109375" style="143" customWidth="1"/>
    <col min="17" max="17" width="12.7109375" style="143" customWidth="1"/>
    <col min="18" max="18" width="9.140625" style="143"/>
    <col min="19" max="19" width="17" style="143" customWidth="1"/>
    <col min="20" max="21" width="12" style="143" customWidth="1"/>
    <col min="22" max="22" width="11" style="143" customWidth="1"/>
    <col min="23" max="25" width="17.7109375" style="143" customWidth="1"/>
    <col min="26" max="26" width="46.5703125" style="143" customWidth="1"/>
    <col min="27" max="28" width="12.28515625" style="143" customWidth="1"/>
    <col min="29" max="16384" width="9.140625" style="143"/>
  </cols>
  <sheetData>
    <row r="1" spans="1:28" ht="18.75" x14ac:dyDescent="0.25">
      <c r="Z1" s="6" t="s">
        <v>68</v>
      </c>
    </row>
    <row r="2" spans="1:28" ht="18.75" x14ac:dyDescent="0.3">
      <c r="Z2" s="3" t="s">
        <v>10</v>
      </c>
    </row>
    <row r="3" spans="1:28" ht="18.75" x14ac:dyDescent="0.3">
      <c r="Z3" s="3" t="s">
        <v>67</v>
      </c>
    </row>
    <row r="4" spans="1:28" ht="18.75" customHeight="1" x14ac:dyDescent="0.25">
      <c r="A4" s="340" t="str">
        <f>'1. паспорт местоположение'!A5:C5</f>
        <v>Год раскрытия информации: 2018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row>
    <row r="6" spans="1:28" ht="18.75" x14ac:dyDescent="0.25">
      <c r="A6" s="344" t="s">
        <v>9</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99"/>
      <c r="AB6" s="99"/>
    </row>
    <row r="7" spans="1:28" ht="18.75" x14ac:dyDescent="0.25">
      <c r="A7" s="344"/>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99"/>
      <c r="AB7" s="99"/>
    </row>
    <row r="8" spans="1:28" ht="15.75" x14ac:dyDescent="0.25">
      <c r="A8" s="346" t="str">
        <f>'1. паспорт местоположение'!A9:C9</f>
        <v>Акционерное общество "Янтарьэнерго" ДЗО  ПАО "Россети"</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113"/>
      <c r="AB8" s="113"/>
    </row>
    <row r="9" spans="1:28" ht="15.75" x14ac:dyDescent="0.25">
      <c r="A9" s="341" t="s">
        <v>8</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101"/>
      <c r="AB9" s="101"/>
    </row>
    <row r="10" spans="1:28" ht="18.75" x14ac:dyDescent="0.25">
      <c r="A10" s="344"/>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99"/>
      <c r="AB10" s="99"/>
    </row>
    <row r="11" spans="1:28" ht="15.75" x14ac:dyDescent="0.25">
      <c r="A11" s="346" t="str">
        <f>'1. паспорт местоположение'!A12:C12</f>
        <v>F_17-1590</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113"/>
      <c r="AB11" s="113"/>
    </row>
    <row r="12" spans="1:28" ht="15.75" x14ac:dyDescent="0.25">
      <c r="A12" s="341" t="s">
        <v>7</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101"/>
      <c r="AB12" s="101"/>
    </row>
    <row r="13" spans="1:28" ht="18.75" x14ac:dyDescent="0.25">
      <c r="A13" s="350"/>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144"/>
      <c r="AB13" s="144"/>
    </row>
    <row r="14" spans="1:28" ht="24.75" customHeight="1" x14ac:dyDescent="0.25">
      <c r="A14" s="351"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113"/>
      <c r="AB14" s="113"/>
    </row>
    <row r="15" spans="1:28" ht="15.75" x14ac:dyDescent="0.25">
      <c r="A15" s="341" t="s">
        <v>6</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101"/>
      <c r="AB15" s="101"/>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145"/>
      <c r="AB16" s="145"/>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145"/>
      <c r="AB17" s="145"/>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145"/>
      <c r="AB18" s="145"/>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145"/>
      <c r="AB19" s="145"/>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6"/>
      <c r="AB20" s="146"/>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6"/>
      <c r="AB21" s="146"/>
    </row>
    <row r="22" spans="1:28" x14ac:dyDescent="0.25">
      <c r="A22" s="377" t="s">
        <v>387</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47"/>
      <c r="AB22" s="147"/>
    </row>
    <row r="23" spans="1:28" ht="32.25" customHeight="1" x14ac:dyDescent="0.25">
      <c r="A23" s="379" t="s">
        <v>271</v>
      </c>
      <c r="B23" s="380"/>
      <c r="C23" s="380"/>
      <c r="D23" s="380"/>
      <c r="E23" s="380"/>
      <c r="F23" s="380"/>
      <c r="G23" s="380"/>
      <c r="H23" s="380"/>
      <c r="I23" s="380"/>
      <c r="J23" s="380"/>
      <c r="K23" s="380"/>
      <c r="L23" s="381"/>
      <c r="M23" s="378" t="s">
        <v>272</v>
      </c>
      <c r="N23" s="378"/>
      <c r="O23" s="378"/>
      <c r="P23" s="378"/>
      <c r="Q23" s="378"/>
      <c r="R23" s="378"/>
      <c r="S23" s="378"/>
      <c r="T23" s="378"/>
      <c r="U23" s="378"/>
      <c r="V23" s="378"/>
      <c r="W23" s="378"/>
      <c r="X23" s="378"/>
      <c r="Y23" s="378"/>
      <c r="Z23" s="378"/>
    </row>
    <row r="24" spans="1:28" ht="151.5" customHeight="1" x14ac:dyDescent="0.25">
      <c r="A24" s="148" t="s">
        <v>211</v>
      </c>
      <c r="B24" s="149" t="s">
        <v>218</v>
      </c>
      <c r="C24" s="148" t="s">
        <v>269</v>
      </c>
      <c r="D24" s="148" t="s">
        <v>212</v>
      </c>
      <c r="E24" s="148" t="s">
        <v>270</v>
      </c>
      <c r="F24" s="148" t="s">
        <v>518</v>
      </c>
      <c r="G24" s="148" t="s">
        <v>519</v>
      </c>
      <c r="H24" s="148" t="s">
        <v>213</v>
      </c>
      <c r="I24" s="148" t="s">
        <v>520</v>
      </c>
      <c r="J24" s="148" t="s">
        <v>219</v>
      </c>
      <c r="K24" s="149" t="s">
        <v>217</v>
      </c>
      <c r="L24" s="149" t="s">
        <v>214</v>
      </c>
      <c r="M24" s="150" t="s">
        <v>221</v>
      </c>
      <c r="N24" s="149" t="s">
        <v>521</v>
      </c>
      <c r="O24" s="148" t="s">
        <v>522</v>
      </c>
      <c r="P24" s="148" t="s">
        <v>523</v>
      </c>
      <c r="Q24" s="148" t="s">
        <v>524</v>
      </c>
      <c r="R24" s="148" t="s">
        <v>213</v>
      </c>
      <c r="S24" s="148" t="s">
        <v>525</v>
      </c>
      <c r="T24" s="148" t="s">
        <v>526</v>
      </c>
      <c r="U24" s="148" t="s">
        <v>527</v>
      </c>
      <c r="V24" s="148" t="s">
        <v>524</v>
      </c>
      <c r="W24" s="151" t="s">
        <v>528</v>
      </c>
      <c r="X24" s="151" t="s">
        <v>529</v>
      </c>
      <c r="Y24" s="151" t="s">
        <v>530</v>
      </c>
      <c r="Z24" s="152" t="s">
        <v>222</v>
      </c>
    </row>
    <row r="25" spans="1:28" ht="16.5" customHeight="1" x14ac:dyDescent="0.25">
      <c r="A25" s="148">
        <v>1</v>
      </c>
      <c r="B25" s="149">
        <v>2</v>
      </c>
      <c r="C25" s="148">
        <v>3</v>
      </c>
      <c r="D25" s="149">
        <v>4</v>
      </c>
      <c r="E25" s="148">
        <v>5</v>
      </c>
      <c r="F25" s="149">
        <v>6</v>
      </c>
      <c r="G25" s="148">
        <v>7</v>
      </c>
      <c r="H25" s="149">
        <v>8</v>
      </c>
      <c r="I25" s="148">
        <v>9</v>
      </c>
      <c r="J25" s="149">
        <v>10</v>
      </c>
      <c r="K25" s="148">
        <v>11</v>
      </c>
      <c r="L25" s="149">
        <v>12</v>
      </c>
      <c r="M25" s="148">
        <v>13</v>
      </c>
      <c r="N25" s="149">
        <v>14</v>
      </c>
      <c r="O25" s="148">
        <v>15</v>
      </c>
      <c r="P25" s="149">
        <v>16</v>
      </c>
      <c r="Q25" s="148">
        <v>17</v>
      </c>
      <c r="R25" s="149">
        <v>18</v>
      </c>
      <c r="S25" s="148">
        <v>19</v>
      </c>
      <c r="T25" s="149">
        <v>20</v>
      </c>
      <c r="U25" s="148">
        <v>21</v>
      </c>
      <c r="V25" s="149">
        <v>22</v>
      </c>
      <c r="W25" s="148">
        <v>23</v>
      </c>
      <c r="X25" s="149">
        <v>24</v>
      </c>
      <c r="Y25" s="148">
        <v>25</v>
      </c>
      <c r="Z25" s="149">
        <v>26</v>
      </c>
    </row>
    <row r="26" spans="1:28" ht="45.75" customHeight="1" x14ac:dyDescent="0.25">
      <c r="A26" s="153" t="s">
        <v>267</v>
      </c>
      <c r="B26" s="154"/>
      <c r="C26" s="155">
        <v>0</v>
      </c>
      <c r="D26" s="155">
        <v>0</v>
      </c>
      <c r="E26" s="155" t="s">
        <v>0</v>
      </c>
      <c r="F26" s="155">
        <v>0</v>
      </c>
      <c r="G26" s="155" t="s">
        <v>0</v>
      </c>
      <c r="H26" s="155">
        <v>85140</v>
      </c>
      <c r="I26" s="155">
        <v>0</v>
      </c>
      <c r="J26" s="155">
        <v>0</v>
      </c>
      <c r="K26" s="156" t="s">
        <v>0</v>
      </c>
      <c r="L26" s="157" t="s">
        <v>215</v>
      </c>
      <c r="M26" s="157">
        <v>2018</v>
      </c>
      <c r="N26" s="156">
        <v>0</v>
      </c>
      <c r="O26" s="156">
        <v>0</v>
      </c>
      <c r="P26" s="156">
        <v>0</v>
      </c>
      <c r="Q26" s="156">
        <v>0</v>
      </c>
      <c r="R26" s="156">
        <v>85140</v>
      </c>
      <c r="S26" s="156">
        <v>0</v>
      </c>
      <c r="T26" s="156">
        <v>0</v>
      </c>
      <c r="U26" s="156">
        <v>0</v>
      </c>
      <c r="V26" s="156">
        <v>0</v>
      </c>
      <c r="W26" s="156">
        <v>-2.734788647342995E-2</v>
      </c>
      <c r="X26" s="156">
        <v>-8.6352657004830913E-2</v>
      </c>
      <c r="Y26" s="156" t="s">
        <v>0</v>
      </c>
      <c r="Z26" s="158" t="s">
        <v>223</v>
      </c>
    </row>
    <row r="27" spans="1:28" ht="45" x14ac:dyDescent="0.25">
      <c r="A27" s="156">
        <v>2015</v>
      </c>
      <c r="B27" s="153" t="s">
        <v>459</v>
      </c>
      <c r="C27" s="156">
        <v>0</v>
      </c>
      <c r="D27" s="156">
        <v>0</v>
      </c>
      <c r="E27" s="156" t="s">
        <v>0</v>
      </c>
      <c r="F27" s="156">
        <v>0</v>
      </c>
      <c r="G27" s="156" t="s">
        <v>0</v>
      </c>
      <c r="H27" s="156">
        <v>85140</v>
      </c>
      <c r="I27" s="156">
        <v>0</v>
      </c>
      <c r="J27" s="156">
        <v>0</v>
      </c>
      <c r="K27" s="156" t="s">
        <v>0</v>
      </c>
      <c r="L27" s="159"/>
      <c r="M27" s="156"/>
      <c r="N27" s="156"/>
      <c r="O27" s="156"/>
      <c r="P27" s="156"/>
      <c r="Q27" s="156"/>
      <c r="R27" s="156"/>
      <c r="S27" s="156"/>
      <c r="T27" s="156"/>
      <c r="U27" s="156"/>
      <c r="V27" s="156"/>
      <c r="W27" s="156"/>
      <c r="X27" s="156"/>
      <c r="Y27" s="156"/>
      <c r="Z27" s="156"/>
    </row>
    <row r="28" spans="1:28" x14ac:dyDescent="0.25">
      <c r="A28" s="156" t="s">
        <v>268</v>
      </c>
      <c r="B28" s="156"/>
      <c r="C28" s="156">
        <v>0</v>
      </c>
      <c r="D28" s="156">
        <v>0</v>
      </c>
      <c r="E28" s="156" t="s">
        <v>0</v>
      </c>
      <c r="F28" s="156">
        <v>1</v>
      </c>
      <c r="G28" s="156" t="s">
        <v>0</v>
      </c>
      <c r="H28" s="156">
        <v>82800</v>
      </c>
      <c r="I28" s="156">
        <v>0</v>
      </c>
      <c r="J28" s="156">
        <v>0</v>
      </c>
      <c r="K28" s="156"/>
      <c r="L28" s="156"/>
      <c r="M28" s="156"/>
      <c r="N28" s="156"/>
      <c r="O28" s="156"/>
      <c r="P28" s="156"/>
      <c r="Q28" s="156"/>
      <c r="R28" s="156"/>
      <c r="S28" s="156"/>
      <c r="T28" s="156"/>
      <c r="U28" s="156"/>
      <c r="V28" s="156"/>
      <c r="W28" s="156"/>
      <c r="X28" s="156"/>
      <c r="Y28" s="156"/>
      <c r="Z28" s="156"/>
    </row>
    <row r="29" spans="1:28" ht="45" x14ac:dyDescent="0.25">
      <c r="A29" s="156">
        <v>2014</v>
      </c>
      <c r="B29" s="153" t="s">
        <v>459</v>
      </c>
      <c r="C29" s="156">
        <v>0</v>
      </c>
      <c r="D29" s="156">
        <v>0</v>
      </c>
      <c r="E29" s="156" t="s">
        <v>0</v>
      </c>
      <c r="F29" s="156">
        <v>0</v>
      </c>
      <c r="G29" s="156" t="s">
        <v>0</v>
      </c>
      <c r="H29" s="156">
        <v>82800</v>
      </c>
      <c r="I29" s="156">
        <v>0</v>
      </c>
      <c r="J29" s="156">
        <v>0</v>
      </c>
      <c r="K29" s="156" t="s">
        <v>0</v>
      </c>
      <c r="L29" s="156"/>
      <c r="M29" s="156"/>
      <c r="N29" s="156"/>
      <c r="O29" s="156"/>
      <c r="P29" s="156"/>
      <c r="Q29" s="156"/>
      <c r="R29" s="156"/>
      <c r="S29" s="156"/>
      <c r="T29" s="156"/>
      <c r="U29" s="156"/>
      <c r="V29" s="156"/>
      <c r="W29" s="156"/>
      <c r="X29" s="156"/>
      <c r="Y29" s="156"/>
      <c r="Z29" s="15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33" customWidth="1"/>
    <col min="2" max="2" width="25.5703125" style="133" customWidth="1"/>
    <col min="3" max="3" width="71.28515625" style="133" customWidth="1"/>
    <col min="4" max="4" width="16.140625" style="133" customWidth="1"/>
    <col min="5" max="5" width="9.42578125" style="133" customWidth="1"/>
    <col min="6" max="6" width="8.7109375" style="133" customWidth="1"/>
    <col min="7" max="7" width="9" style="133" customWidth="1"/>
    <col min="8" max="8" width="8.42578125" style="133" customWidth="1"/>
    <col min="9" max="9" width="33.85546875" style="133" customWidth="1"/>
    <col min="10" max="11" width="19.140625" style="133" customWidth="1"/>
    <col min="12" max="12" width="16" style="133" customWidth="1"/>
    <col min="13" max="13" width="14.85546875" style="133" customWidth="1"/>
    <col min="14" max="14" width="16.28515625" style="133" customWidth="1"/>
    <col min="15" max="16384" width="9.140625" style="133"/>
  </cols>
  <sheetData>
    <row r="1" spans="1:28" s="4" customFormat="1" ht="18.75" customHeight="1" x14ac:dyDescent="0.2">
      <c r="O1" s="6" t="s">
        <v>68</v>
      </c>
    </row>
    <row r="2" spans="1:28" s="4" customFormat="1" ht="18.75" customHeight="1" x14ac:dyDescent="0.3">
      <c r="O2" s="3" t="s">
        <v>10</v>
      </c>
    </row>
    <row r="3" spans="1:28" s="4" customFormat="1" ht="18.75" x14ac:dyDescent="0.3">
      <c r="A3" s="112"/>
      <c r="B3" s="112"/>
      <c r="O3" s="3" t="s">
        <v>67</v>
      </c>
    </row>
    <row r="4" spans="1:28" s="4" customFormat="1" ht="18.75" x14ac:dyDescent="0.3">
      <c r="A4" s="112"/>
      <c r="B4" s="112"/>
      <c r="L4" s="3"/>
    </row>
    <row r="5" spans="1:28" s="4" customFormat="1" ht="15.75" x14ac:dyDescent="0.2">
      <c r="A5" s="384" t="str">
        <f>'1. паспорт местоположение'!A5:C5</f>
        <v>Год раскрытия информации: 2018 год</v>
      </c>
      <c r="B5" s="384"/>
      <c r="C5" s="384"/>
      <c r="D5" s="384"/>
      <c r="E5" s="384"/>
      <c r="F5" s="384"/>
      <c r="G5" s="384"/>
      <c r="H5" s="384"/>
      <c r="I5" s="384"/>
      <c r="J5" s="384"/>
      <c r="K5" s="384"/>
      <c r="L5" s="384"/>
      <c r="M5" s="384"/>
      <c r="N5" s="384"/>
      <c r="O5" s="384"/>
      <c r="P5" s="80"/>
      <c r="Q5" s="80"/>
      <c r="R5" s="80"/>
      <c r="S5" s="80"/>
      <c r="T5" s="80"/>
      <c r="U5" s="80"/>
      <c r="V5" s="80"/>
      <c r="W5" s="80"/>
      <c r="X5" s="80"/>
      <c r="Y5" s="80"/>
      <c r="Z5" s="80"/>
      <c r="AA5" s="80"/>
      <c r="AB5" s="80"/>
    </row>
    <row r="6" spans="1:28" s="4" customFormat="1" ht="18.75" x14ac:dyDescent="0.3">
      <c r="A6" s="112"/>
      <c r="B6" s="112"/>
      <c r="L6" s="3"/>
    </row>
    <row r="7" spans="1:28" s="4" customFormat="1" ht="18.75" x14ac:dyDescent="0.2">
      <c r="A7" s="344" t="s">
        <v>9</v>
      </c>
      <c r="B7" s="344"/>
      <c r="C7" s="344"/>
      <c r="D7" s="344"/>
      <c r="E7" s="344"/>
      <c r="F7" s="344"/>
      <c r="G7" s="344"/>
      <c r="H7" s="344"/>
      <c r="I7" s="344"/>
      <c r="J7" s="344"/>
      <c r="K7" s="344"/>
      <c r="L7" s="344"/>
      <c r="M7" s="344"/>
      <c r="N7" s="344"/>
      <c r="O7" s="344"/>
      <c r="P7" s="99"/>
      <c r="Q7" s="99"/>
      <c r="R7" s="99"/>
      <c r="S7" s="99"/>
      <c r="T7" s="99"/>
      <c r="U7" s="99"/>
      <c r="V7" s="99"/>
      <c r="W7" s="99"/>
      <c r="X7" s="99"/>
      <c r="Y7" s="99"/>
      <c r="Z7" s="99"/>
    </row>
    <row r="8" spans="1:28" s="4" customFormat="1" ht="18.75" x14ac:dyDescent="0.2">
      <c r="A8" s="344"/>
      <c r="B8" s="344"/>
      <c r="C8" s="344"/>
      <c r="D8" s="344"/>
      <c r="E8" s="344"/>
      <c r="F8" s="344"/>
      <c r="G8" s="344"/>
      <c r="H8" s="344"/>
      <c r="I8" s="344"/>
      <c r="J8" s="344"/>
      <c r="K8" s="344"/>
      <c r="L8" s="344"/>
      <c r="M8" s="344"/>
      <c r="N8" s="344"/>
      <c r="O8" s="344"/>
      <c r="P8" s="99"/>
      <c r="Q8" s="99"/>
      <c r="R8" s="99"/>
      <c r="S8" s="99"/>
      <c r="T8" s="99"/>
      <c r="U8" s="99"/>
      <c r="V8" s="99"/>
      <c r="W8" s="99"/>
      <c r="X8" s="99"/>
      <c r="Y8" s="99"/>
      <c r="Z8" s="99"/>
    </row>
    <row r="9" spans="1:28" s="4" customFormat="1" ht="18.75" x14ac:dyDescent="0.2">
      <c r="A9" s="351" t="str">
        <f>'1. паспорт местоположение'!A9:C9</f>
        <v>Акционерное общество "Янтарьэнерго" ДЗО  ПАО "Россети"</v>
      </c>
      <c r="B9" s="351"/>
      <c r="C9" s="351"/>
      <c r="D9" s="351"/>
      <c r="E9" s="351"/>
      <c r="F9" s="351"/>
      <c r="G9" s="351"/>
      <c r="H9" s="351"/>
      <c r="I9" s="351"/>
      <c r="J9" s="351"/>
      <c r="K9" s="351"/>
      <c r="L9" s="351"/>
      <c r="M9" s="351"/>
      <c r="N9" s="351"/>
      <c r="O9" s="351"/>
      <c r="P9" s="99"/>
      <c r="Q9" s="99"/>
      <c r="R9" s="99"/>
      <c r="S9" s="99"/>
      <c r="T9" s="99"/>
      <c r="U9" s="99"/>
      <c r="V9" s="99"/>
      <c r="W9" s="99"/>
      <c r="X9" s="99"/>
      <c r="Y9" s="99"/>
      <c r="Z9" s="99"/>
    </row>
    <row r="10" spans="1:28" s="4" customFormat="1" ht="18.75" x14ac:dyDescent="0.2">
      <c r="A10" s="341" t="s">
        <v>8</v>
      </c>
      <c r="B10" s="341"/>
      <c r="C10" s="341"/>
      <c r="D10" s="341"/>
      <c r="E10" s="341"/>
      <c r="F10" s="341"/>
      <c r="G10" s="341"/>
      <c r="H10" s="341"/>
      <c r="I10" s="341"/>
      <c r="J10" s="341"/>
      <c r="K10" s="341"/>
      <c r="L10" s="341"/>
      <c r="M10" s="341"/>
      <c r="N10" s="341"/>
      <c r="O10" s="341"/>
      <c r="P10" s="99"/>
      <c r="Q10" s="99"/>
      <c r="R10" s="99"/>
      <c r="S10" s="99"/>
      <c r="T10" s="99"/>
      <c r="U10" s="99"/>
      <c r="V10" s="99"/>
      <c r="W10" s="99"/>
      <c r="X10" s="99"/>
      <c r="Y10" s="99"/>
      <c r="Z10" s="99"/>
    </row>
    <row r="11" spans="1:28" s="4" customFormat="1" ht="18.75" x14ac:dyDescent="0.2">
      <c r="A11" s="344"/>
      <c r="B11" s="344"/>
      <c r="C11" s="344"/>
      <c r="D11" s="344"/>
      <c r="E11" s="344"/>
      <c r="F11" s="344"/>
      <c r="G11" s="344"/>
      <c r="H11" s="344"/>
      <c r="I11" s="344"/>
      <c r="J11" s="344"/>
      <c r="K11" s="344"/>
      <c r="L11" s="344"/>
      <c r="M11" s="344"/>
      <c r="N11" s="344"/>
      <c r="O11" s="344"/>
      <c r="P11" s="99"/>
      <c r="Q11" s="99"/>
      <c r="R11" s="99"/>
      <c r="S11" s="99"/>
      <c r="T11" s="99"/>
      <c r="U11" s="99"/>
      <c r="V11" s="99"/>
      <c r="W11" s="99"/>
      <c r="X11" s="99"/>
      <c r="Y11" s="99"/>
      <c r="Z11" s="99"/>
    </row>
    <row r="12" spans="1:28" s="4" customFormat="1" ht="18.75" x14ac:dyDescent="0.2">
      <c r="A12" s="351" t="str">
        <f>'1. паспорт местоположение'!A12:C12</f>
        <v>F_17-1590</v>
      </c>
      <c r="B12" s="351"/>
      <c r="C12" s="351"/>
      <c r="D12" s="351"/>
      <c r="E12" s="351"/>
      <c r="F12" s="351"/>
      <c r="G12" s="351"/>
      <c r="H12" s="351"/>
      <c r="I12" s="351"/>
      <c r="J12" s="351"/>
      <c r="K12" s="351"/>
      <c r="L12" s="351"/>
      <c r="M12" s="351"/>
      <c r="N12" s="351"/>
      <c r="O12" s="351"/>
      <c r="P12" s="99"/>
      <c r="Q12" s="99"/>
      <c r="R12" s="99"/>
      <c r="S12" s="99"/>
      <c r="T12" s="99"/>
      <c r="U12" s="99"/>
      <c r="V12" s="99"/>
      <c r="W12" s="99"/>
      <c r="X12" s="99"/>
      <c r="Y12" s="99"/>
      <c r="Z12" s="99"/>
    </row>
    <row r="13" spans="1:28" s="4" customFormat="1" ht="18.75" x14ac:dyDescent="0.2">
      <c r="A13" s="341" t="s">
        <v>7</v>
      </c>
      <c r="B13" s="341"/>
      <c r="C13" s="341"/>
      <c r="D13" s="341"/>
      <c r="E13" s="341"/>
      <c r="F13" s="341"/>
      <c r="G13" s="341"/>
      <c r="H13" s="341"/>
      <c r="I13" s="341"/>
      <c r="J13" s="341"/>
      <c r="K13" s="341"/>
      <c r="L13" s="341"/>
      <c r="M13" s="341"/>
      <c r="N13" s="341"/>
      <c r="O13" s="341"/>
      <c r="P13" s="99"/>
      <c r="Q13" s="99"/>
      <c r="R13" s="99"/>
      <c r="S13" s="99"/>
      <c r="T13" s="99"/>
      <c r="U13" s="99"/>
      <c r="V13" s="99"/>
      <c r="W13" s="99"/>
      <c r="X13" s="99"/>
      <c r="Y13" s="99"/>
      <c r="Z13" s="99"/>
    </row>
    <row r="14" spans="1:28" s="114" customFormat="1" ht="15.75" customHeight="1" x14ac:dyDescent="0.2">
      <c r="A14" s="350"/>
      <c r="B14" s="350"/>
      <c r="C14" s="350"/>
      <c r="D14" s="350"/>
      <c r="E14" s="350"/>
      <c r="F14" s="350"/>
      <c r="G14" s="350"/>
      <c r="H14" s="350"/>
      <c r="I14" s="350"/>
      <c r="J14" s="350"/>
      <c r="K14" s="350"/>
      <c r="L14" s="350"/>
      <c r="M14" s="350"/>
      <c r="N14" s="350"/>
      <c r="O14" s="350"/>
      <c r="P14" s="110"/>
      <c r="Q14" s="110"/>
      <c r="R14" s="110"/>
      <c r="S14" s="110"/>
      <c r="T14" s="110"/>
      <c r="U14" s="110"/>
      <c r="V14" s="110"/>
      <c r="W14" s="110"/>
      <c r="X14" s="110"/>
      <c r="Y14" s="110"/>
      <c r="Z14" s="110"/>
    </row>
    <row r="15" spans="1:28" s="115" customFormat="1" ht="46.5" customHeight="1" x14ac:dyDescent="0.2">
      <c r="A15" s="351"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5" s="351"/>
      <c r="C15" s="351"/>
      <c r="D15" s="351"/>
      <c r="E15" s="351"/>
      <c r="F15" s="351"/>
      <c r="G15" s="351"/>
      <c r="H15" s="351"/>
      <c r="I15" s="351"/>
      <c r="J15" s="351"/>
      <c r="K15" s="351"/>
      <c r="L15" s="351"/>
      <c r="M15" s="351"/>
      <c r="N15" s="351"/>
      <c r="O15" s="351"/>
      <c r="P15" s="113"/>
      <c r="Q15" s="113"/>
      <c r="R15" s="113"/>
      <c r="S15" s="113"/>
      <c r="T15" s="113"/>
      <c r="U15" s="113"/>
      <c r="V15" s="113"/>
      <c r="W15" s="113"/>
      <c r="X15" s="113"/>
      <c r="Y15" s="113"/>
      <c r="Z15" s="113"/>
    </row>
    <row r="16" spans="1:28" s="115" customFormat="1" ht="15" customHeight="1" x14ac:dyDescent="0.2">
      <c r="A16" s="341" t="s">
        <v>6</v>
      </c>
      <c r="B16" s="341"/>
      <c r="C16" s="341"/>
      <c r="D16" s="341"/>
      <c r="E16" s="341"/>
      <c r="F16" s="341"/>
      <c r="G16" s="341"/>
      <c r="H16" s="341"/>
      <c r="I16" s="341"/>
      <c r="J16" s="341"/>
      <c r="K16" s="341"/>
      <c r="L16" s="341"/>
      <c r="M16" s="341"/>
      <c r="N16" s="341"/>
      <c r="O16" s="341"/>
      <c r="P16" s="101"/>
      <c r="Q16" s="101"/>
      <c r="R16" s="101"/>
      <c r="S16" s="101"/>
      <c r="T16" s="101"/>
      <c r="U16" s="101"/>
      <c r="V16" s="101"/>
      <c r="W16" s="101"/>
      <c r="X16" s="101"/>
      <c r="Y16" s="101"/>
      <c r="Z16" s="101"/>
    </row>
    <row r="17" spans="1:26" s="115" customFormat="1" ht="15" customHeight="1" x14ac:dyDescent="0.2">
      <c r="A17" s="352"/>
      <c r="B17" s="352"/>
      <c r="C17" s="352"/>
      <c r="D17" s="352"/>
      <c r="E17" s="352"/>
      <c r="F17" s="352"/>
      <c r="G17" s="352"/>
      <c r="H17" s="352"/>
      <c r="I17" s="352"/>
      <c r="J17" s="352"/>
      <c r="K17" s="352"/>
      <c r="L17" s="352"/>
      <c r="M17" s="352"/>
      <c r="N17" s="352"/>
      <c r="O17" s="352"/>
      <c r="P17" s="116"/>
      <c r="Q17" s="116"/>
      <c r="R17" s="116"/>
      <c r="S17" s="116"/>
      <c r="T17" s="116"/>
      <c r="U17" s="116"/>
      <c r="V17" s="116"/>
      <c r="W17" s="116"/>
    </row>
    <row r="18" spans="1:26" s="115" customFormat="1" ht="91.5" customHeight="1" x14ac:dyDescent="0.2">
      <c r="A18" s="383" t="s">
        <v>365</v>
      </c>
      <c r="B18" s="383"/>
      <c r="C18" s="383"/>
      <c r="D18" s="383"/>
      <c r="E18" s="383"/>
      <c r="F18" s="383"/>
      <c r="G18" s="383"/>
      <c r="H18" s="383"/>
      <c r="I18" s="383"/>
      <c r="J18" s="383"/>
      <c r="K18" s="383"/>
      <c r="L18" s="383"/>
      <c r="M18" s="383"/>
      <c r="N18" s="383"/>
      <c r="O18" s="383"/>
      <c r="P18" s="117"/>
      <c r="Q18" s="117"/>
      <c r="R18" s="117"/>
      <c r="S18" s="117"/>
      <c r="T18" s="117"/>
      <c r="U18" s="117"/>
      <c r="V18" s="117"/>
      <c r="W18" s="117"/>
      <c r="X18" s="117"/>
      <c r="Y18" s="117"/>
      <c r="Z18" s="117"/>
    </row>
    <row r="19" spans="1:26" s="115" customFormat="1" ht="78" customHeight="1" x14ac:dyDescent="0.2">
      <c r="A19" s="345" t="s">
        <v>5</v>
      </c>
      <c r="B19" s="345" t="s">
        <v>87</v>
      </c>
      <c r="C19" s="345" t="s">
        <v>86</v>
      </c>
      <c r="D19" s="345" t="s">
        <v>75</v>
      </c>
      <c r="E19" s="385" t="s">
        <v>85</v>
      </c>
      <c r="F19" s="386"/>
      <c r="G19" s="386"/>
      <c r="H19" s="386"/>
      <c r="I19" s="387"/>
      <c r="J19" s="345" t="s">
        <v>84</v>
      </c>
      <c r="K19" s="345"/>
      <c r="L19" s="345"/>
      <c r="M19" s="345"/>
      <c r="N19" s="345"/>
      <c r="O19" s="345"/>
      <c r="P19" s="116"/>
      <c r="Q19" s="116"/>
      <c r="R19" s="116"/>
      <c r="S19" s="116"/>
      <c r="T19" s="116"/>
      <c r="U19" s="116"/>
      <c r="V19" s="116"/>
      <c r="W19" s="116"/>
    </row>
    <row r="20" spans="1:26" s="115" customFormat="1" ht="51" customHeight="1" x14ac:dyDescent="0.2">
      <c r="A20" s="345"/>
      <c r="B20" s="345"/>
      <c r="C20" s="345"/>
      <c r="D20" s="345"/>
      <c r="E20" s="134" t="s">
        <v>83</v>
      </c>
      <c r="F20" s="134" t="s">
        <v>82</v>
      </c>
      <c r="G20" s="134" t="s">
        <v>81</v>
      </c>
      <c r="H20" s="134" t="s">
        <v>80</v>
      </c>
      <c r="I20" s="134" t="s">
        <v>79</v>
      </c>
      <c r="J20" s="134" t="s">
        <v>78</v>
      </c>
      <c r="K20" s="134" t="s">
        <v>4</v>
      </c>
      <c r="L20" s="160" t="s">
        <v>3</v>
      </c>
      <c r="M20" s="161" t="s">
        <v>209</v>
      </c>
      <c r="N20" s="161" t="s">
        <v>77</v>
      </c>
      <c r="O20" s="161" t="s">
        <v>76</v>
      </c>
      <c r="P20" s="122"/>
      <c r="Q20" s="122"/>
      <c r="R20" s="122"/>
      <c r="S20" s="122"/>
      <c r="T20" s="122"/>
      <c r="U20" s="122"/>
      <c r="V20" s="122"/>
      <c r="W20" s="122"/>
      <c r="X20" s="123"/>
      <c r="Y20" s="123"/>
      <c r="Z20" s="123"/>
    </row>
    <row r="21" spans="1:26" s="115" customFormat="1" ht="16.5" customHeight="1" x14ac:dyDescent="0.2">
      <c r="A21" s="120">
        <v>1</v>
      </c>
      <c r="B21" s="119">
        <v>2</v>
      </c>
      <c r="C21" s="120">
        <v>3</v>
      </c>
      <c r="D21" s="119">
        <v>4</v>
      </c>
      <c r="E21" s="120">
        <v>5</v>
      </c>
      <c r="F21" s="119">
        <v>6</v>
      </c>
      <c r="G21" s="120">
        <v>7</v>
      </c>
      <c r="H21" s="119">
        <v>8</v>
      </c>
      <c r="I21" s="120">
        <v>9</v>
      </c>
      <c r="J21" s="119">
        <v>10</v>
      </c>
      <c r="K21" s="120">
        <v>11</v>
      </c>
      <c r="L21" s="119">
        <v>12</v>
      </c>
      <c r="M21" s="120">
        <v>13</v>
      </c>
      <c r="N21" s="119">
        <v>14</v>
      </c>
      <c r="O21" s="120">
        <v>15</v>
      </c>
      <c r="P21" s="122"/>
      <c r="Q21" s="122"/>
      <c r="R21" s="122"/>
      <c r="S21" s="122"/>
      <c r="T21" s="122"/>
      <c r="U21" s="122"/>
      <c r="V21" s="122"/>
      <c r="W21" s="122"/>
      <c r="X21" s="123"/>
      <c r="Y21" s="123"/>
      <c r="Z21" s="123"/>
    </row>
    <row r="22" spans="1:26" s="115" customFormat="1" ht="33" customHeight="1" x14ac:dyDescent="0.2">
      <c r="A22" s="138" t="s">
        <v>64</v>
      </c>
      <c r="B22" s="162" t="s">
        <v>544</v>
      </c>
      <c r="C22" s="5" t="s">
        <v>274</v>
      </c>
      <c r="D22" s="5" t="s">
        <v>274</v>
      </c>
      <c r="E22" s="5" t="s">
        <v>274</v>
      </c>
      <c r="F22" s="5" t="s">
        <v>274</v>
      </c>
      <c r="G22" s="5" t="s">
        <v>274</v>
      </c>
      <c r="H22" s="5" t="s">
        <v>274</v>
      </c>
      <c r="I22" s="5" t="s">
        <v>274</v>
      </c>
      <c r="J22" s="163" t="s">
        <v>274</v>
      </c>
      <c r="K22" s="163" t="s">
        <v>274</v>
      </c>
      <c r="L22" s="137" t="s">
        <v>274</v>
      </c>
      <c r="M22" s="137" t="s">
        <v>274</v>
      </c>
      <c r="N22" s="137" t="s">
        <v>274</v>
      </c>
      <c r="O22" s="137" t="s">
        <v>274</v>
      </c>
      <c r="P22" s="122"/>
      <c r="Q22" s="122"/>
      <c r="R22" s="122"/>
      <c r="S22" s="122"/>
      <c r="T22" s="122"/>
      <c r="U22" s="122"/>
      <c r="V22" s="123"/>
      <c r="W22" s="123"/>
      <c r="X22" s="123"/>
      <c r="Y22" s="123"/>
      <c r="Z22" s="123"/>
    </row>
    <row r="23" spans="1:26"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row>
    <row r="24" spans="1:26" x14ac:dyDescent="0.25">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row>
    <row r="25" spans="1:26" x14ac:dyDescent="0.25">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row>
    <row r="26" spans="1:26" x14ac:dyDescent="0.25">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row>
    <row r="27" spans="1:26" x14ac:dyDescent="0.25">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row>
    <row r="28" spans="1:26" x14ac:dyDescent="0.25">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row>
    <row r="29" spans="1:26" x14ac:dyDescent="0.25">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row>
    <row r="30" spans="1:26" x14ac:dyDescent="0.25">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row>
    <row r="31" spans="1:26" x14ac:dyDescent="0.25">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row>
    <row r="32" spans="1:26" x14ac:dyDescent="0.25">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row>
    <row r="33" spans="1:26" x14ac:dyDescent="0.25">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row>
    <row r="34" spans="1:26" x14ac:dyDescent="0.25">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row>
    <row r="35" spans="1:26" x14ac:dyDescent="0.25">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row>
    <row r="36" spans="1:26" x14ac:dyDescent="0.2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row>
    <row r="37" spans="1:26" x14ac:dyDescent="0.2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row>
    <row r="38" spans="1:26" x14ac:dyDescent="0.2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row>
    <row r="39" spans="1:26" x14ac:dyDescent="0.2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row>
    <row r="40" spans="1:26" x14ac:dyDescent="0.2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row>
    <row r="41" spans="1:26" x14ac:dyDescent="0.25">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row>
    <row r="42" spans="1:26" x14ac:dyDescent="0.25">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row>
    <row r="43" spans="1:26" x14ac:dyDescent="0.25">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row>
    <row r="44" spans="1:26" x14ac:dyDescent="0.25">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row>
    <row r="45" spans="1:26" x14ac:dyDescent="0.25">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row>
    <row r="46" spans="1:26" x14ac:dyDescent="0.25">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row>
    <row r="47" spans="1:26" x14ac:dyDescent="0.25">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row>
    <row r="48" spans="1:26" x14ac:dyDescent="0.25">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row>
    <row r="49" spans="1:26" x14ac:dyDescent="0.25">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row>
    <row r="50" spans="1:26" x14ac:dyDescent="0.25">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row>
    <row r="51" spans="1:26" x14ac:dyDescent="0.25">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row>
    <row r="52" spans="1:26"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row>
    <row r="53" spans="1:26"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row>
    <row r="54" spans="1:26"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row>
    <row r="55" spans="1:26"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row>
    <row r="56" spans="1:26"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row>
    <row r="57" spans="1:26"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row>
    <row r="58" spans="1:26"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row>
    <row r="59" spans="1:26"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row>
    <row r="60" spans="1:26"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row>
    <row r="61" spans="1:26"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row>
    <row r="62" spans="1:26"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row>
    <row r="63" spans="1:26"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row>
    <row r="64" spans="1:26"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row>
    <row r="65" spans="1:26"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row>
    <row r="66" spans="1:26"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row>
    <row r="67" spans="1:26"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row>
    <row r="68" spans="1:26"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row>
    <row r="69" spans="1:26"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row>
    <row r="70" spans="1:26"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row>
    <row r="71" spans="1:26"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row>
    <row r="72" spans="1:26"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row>
    <row r="73" spans="1:26"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row>
    <row r="74" spans="1:26"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row>
    <row r="75" spans="1:26"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row>
    <row r="76" spans="1:26"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row>
    <row r="77" spans="1:26"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row>
    <row r="78" spans="1:26"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row>
    <row r="79" spans="1:26"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row>
    <row r="80" spans="1:26"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row>
    <row r="81" spans="1:26"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row>
    <row r="82" spans="1:26"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row>
    <row r="83" spans="1:26"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row>
    <row r="84" spans="1:26"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row>
    <row r="85" spans="1:26"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row>
    <row r="86" spans="1:26"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row>
    <row r="87" spans="1:26"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row>
    <row r="88" spans="1:26"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row>
    <row r="89" spans="1:26"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row>
    <row r="90" spans="1:26"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row>
    <row r="91" spans="1:26"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row>
    <row r="92" spans="1:26"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row>
    <row r="93" spans="1:26"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row>
    <row r="94" spans="1:26"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row>
    <row r="95" spans="1:26"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row>
    <row r="96" spans="1:26"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row>
    <row r="97" spans="1:26"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row>
    <row r="98" spans="1:26"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row>
    <row r="99" spans="1:26"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row>
    <row r="100" spans="1:26"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row>
    <row r="101" spans="1:26"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row>
    <row r="102" spans="1:26"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row>
    <row r="103" spans="1:26"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row>
    <row r="104" spans="1:26"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row>
    <row r="105" spans="1:26"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row>
    <row r="106" spans="1:26"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row>
    <row r="107" spans="1:26"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row>
    <row r="108" spans="1:26"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row>
    <row r="109" spans="1:26"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row>
    <row r="110" spans="1:26"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row>
    <row r="111" spans="1:26"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row>
    <row r="112" spans="1:26"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row>
    <row r="113" spans="1:26"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row>
    <row r="114" spans="1:26"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row>
    <row r="115" spans="1:26"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row>
    <row r="116" spans="1:26"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row>
    <row r="117" spans="1:26"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row>
    <row r="118" spans="1:26"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row>
    <row r="119" spans="1:26"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row>
    <row r="120" spans="1:26"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row>
    <row r="121" spans="1:26"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row>
    <row r="122" spans="1:26"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row>
    <row r="123" spans="1:26"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row>
    <row r="124" spans="1:26"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row>
    <row r="125" spans="1:26"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row>
    <row r="126" spans="1:26"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row>
    <row r="127" spans="1:26"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row>
    <row r="128" spans="1:26"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row>
    <row r="129" spans="1:26"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row>
    <row r="130" spans="1:26"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row>
    <row r="131" spans="1:26"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row>
    <row r="132" spans="1:26"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row>
    <row r="133" spans="1:26"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row>
    <row r="134" spans="1:26"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row>
    <row r="135" spans="1:26"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row>
    <row r="136" spans="1:26"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row>
    <row r="137" spans="1:26"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row>
    <row r="138" spans="1:26"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row>
    <row r="139" spans="1:26"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row>
    <row r="140" spans="1:26"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row>
    <row r="141" spans="1:26"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row>
    <row r="142" spans="1:26"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row>
    <row r="143" spans="1:26"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row>
    <row r="144" spans="1:26"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row>
    <row r="145" spans="1:26"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row>
    <row r="146" spans="1:26"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row>
    <row r="147" spans="1:26"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row>
    <row r="148" spans="1:26"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row>
    <row r="149" spans="1:26"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row>
    <row r="150" spans="1:26"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row>
    <row r="151" spans="1:26"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row>
    <row r="152" spans="1:26"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row>
    <row r="153" spans="1:26"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row>
    <row r="154" spans="1:26"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row>
    <row r="155" spans="1:26"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row>
    <row r="156" spans="1:26"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row>
    <row r="157" spans="1:26"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row>
    <row r="158" spans="1:26"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row>
    <row r="159" spans="1:26"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row>
    <row r="160" spans="1:26"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row>
    <row r="161" spans="1:26"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row>
    <row r="162" spans="1:26"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row>
    <row r="163" spans="1:26"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row>
    <row r="164" spans="1:26"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row>
    <row r="165" spans="1:26"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row>
    <row r="166" spans="1:26"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row>
    <row r="167" spans="1:26"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row>
    <row r="168" spans="1:26"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row>
    <row r="169" spans="1:26"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row>
    <row r="170" spans="1:26"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row>
    <row r="171" spans="1:26"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row>
    <row r="172" spans="1:26"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row>
    <row r="173" spans="1:26"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row>
    <row r="174" spans="1:26"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row>
    <row r="175" spans="1:26"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row>
    <row r="176" spans="1:26"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row>
    <row r="177" spans="1:26"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row>
    <row r="178" spans="1:26"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row>
    <row r="179" spans="1:26"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row>
    <row r="180" spans="1:26"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row>
    <row r="181" spans="1:26"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row>
    <row r="182" spans="1:26"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row>
    <row r="183" spans="1:26"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row>
    <row r="184" spans="1:26"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row>
    <row r="185" spans="1:26"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row>
    <row r="186" spans="1:26"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row>
    <row r="187" spans="1:26"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row>
    <row r="188" spans="1:26"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row>
    <row r="189" spans="1:26"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row>
    <row r="190" spans="1:26"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row>
    <row r="191" spans="1:26"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row>
    <row r="192" spans="1:26"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row>
    <row r="193" spans="1:26"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row>
    <row r="194" spans="1:26"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row>
    <row r="195" spans="1:26"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row>
    <row r="196" spans="1:26"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row>
    <row r="197" spans="1:26"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row>
    <row r="198" spans="1:26"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row>
    <row r="199" spans="1:26"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row>
    <row r="200" spans="1:26"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row>
    <row r="201" spans="1:26"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row>
    <row r="202" spans="1:26"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row>
    <row r="203" spans="1:26"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row>
    <row r="204" spans="1:26"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row>
    <row r="205" spans="1:26"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row>
    <row r="206" spans="1:26"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row>
    <row r="207" spans="1:26"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row>
    <row r="208" spans="1:26"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row>
    <row r="209" spans="1:26"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row>
    <row r="210" spans="1:26"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row>
    <row r="211" spans="1:26"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row>
    <row r="212" spans="1:26"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row>
    <row r="213" spans="1:26"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row>
    <row r="214" spans="1:26"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row>
    <row r="215" spans="1:26"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row>
    <row r="216" spans="1:26"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row>
    <row r="217" spans="1:26"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row>
    <row r="218" spans="1:26"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row>
    <row r="219" spans="1:26"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row>
    <row r="220" spans="1:26"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row>
    <row r="221" spans="1:26"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row>
    <row r="222" spans="1:26"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row>
    <row r="223" spans="1:26"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row>
    <row r="224" spans="1:26"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row>
    <row r="225" spans="1:26"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row>
    <row r="226" spans="1:26"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row>
    <row r="227" spans="1:26"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row>
    <row r="228" spans="1:26"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row>
    <row r="229" spans="1:26"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row>
    <row r="230" spans="1:26"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row>
    <row r="231" spans="1:26"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row>
    <row r="232" spans="1:26"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row>
    <row r="233" spans="1:26"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row>
    <row r="234" spans="1:26"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row>
    <row r="235" spans="1:26"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row>
    <row r="236" spans="1:26"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row>
    <row r="237" spans="1:26"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row>
    <row r="238" spans="1:26"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row>
    <row r="239" spans="1:26"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row>
    <row r="240" spans="1:26"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row>
    <row r="241" spans="1:26"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row>
    <row r="242" spans="1:26"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row>
    <row r="243" spans="1:26"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row>
    <row r="244" spans="1:26"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row>
    <row r="245" spans="1:26"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row>
    <row r="246" spans="1:26"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row>
    <row r="247" spans="1:26"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row>
    <row r="248" spans="1:26"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row>
    <row r="249" spans="1:26"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row>
    <row r="250" spans="1:26"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row>
    <row r="251" spans="1:26"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row>
    <row r="252" spans="1:26"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row>
    <row r="253" spans="1:26"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row>
    <row r="254" spans="1:26"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row>
    <row r="255" spans="1:26"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row>
    <row r="256" spans="1:26"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row>
    <row r="257" spans="1:26"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row>
    <row r="258" spans="1:26"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row>
    <row r="259" spans="1:26"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row>
    <row r="260" spans="1:26"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row>
    <row r="261" spans="1:26"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row>
    <row r="262" spans="1:26"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row>
    <row r="263" spans="1:26"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row>
    <row r="264" spans="1:26"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row>
    <row r="265" spans="1:26"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row>
    <row r="266" spans="1:26"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row>
    <row r="267" spans="1:26"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row>
    <row r="268" spans="1:26"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row>
    <row r="269" spans="1:26"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row>
    <row r="270" spans="1:26"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row>
    <row r="271" spans="1:26"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row>
    <row r="272" spans="1:26"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row>
    <row r="273" spans="1:26"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row>
    <row r="274" spans="1:26"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row>
    <row r="275" spans="1:26"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row>
    <row r="276" spans="1:26"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row>
    <row r="277" spans="1:26"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row>
    <row r="278" spans="1:26"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row>
    <row r="279" spans="1:26"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row>
    <row r="280" spans="1:26"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row>
    <row r="281" spans="1:26"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row>
    <row r="282" spans="1:26"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row>
    <row r="283" spans="1:26"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row>
    <row r="284" spans="1:26"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row>
    <row r="285" spans="1:26"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row>
    <row r="286" spans="1:26"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row>
    <row r="287" spans="1:26"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row>
    <row r="288" spans="1:26"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row>
    <row r="289" spans="1:26"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row>
    <row r="290" spans="1:26"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row>
    <row r="291" spans="1:26"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row>
    <row r="292" spans="1:26"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row>
    <row r="293" spans="1:26"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row>
    <row r="294" spans="1:26"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row>
    <row r="295" spans="1:26"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row>
    <row r="296" spans="1:26"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row>
    <row r="297" spans="1:26"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row>
    <row r="298" spans="1:26"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row>
    <row r="299" spans="1:26"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row>
    <row r="300" spans="1:26"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row>
    <row r="301" spans="1:26"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row>
    <row r="302" spans="1:26"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row>
    <row r="303" spans="1:26"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row>
    <row r="304" spans="1:26"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row>
    <row r="305" spans="1:26"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row>
    <row r="306" spans="1:26"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row>
    <row r="307" spans="1:26"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row>
    <row r="308" spans="1:26"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row>
    <row r="309" spans="1:26"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row>
    <row r="310" spans="1:26"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row>
    <row r="311" spans="1:26"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row>
    <row r="312" spans="1:26"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row>
    <row r="313" spans="1:26"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row>
    <row r="314" spans="1:26"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row>
    <row r="315" spans="1:26"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row>
    <row r="316" spans="1:26"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row>
    <row r="317" spans="1:26"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row>
    <row r="318" spans="1:26"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row>
    <row r="319" spans="1:26"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row>
    <row r="320" spans="1:26"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row>
    <row r="321" spans="1:26"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row>
    <row r="322" spans="1:26"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row>
    <row r="323" spans="1:26"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row>
    <row r="324" spans="1:26"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row>
    <row r="325" spans="1:26"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row>
    <row r="326" spans="1:26"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row>
    <row r="327" spans="1:26"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row>
    <row r="328" spans="1:26"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row>
    <row r="329" spans="1:26"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row>
    <row r="330" spans="1:26"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row>
    <row r="331" spans="1:26"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row>
    <row r="332" spans="1:26"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row>
    <row r="333" spans="1:26"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row>
    <row r="334" spans="1:26"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row>
    <row r="335" spans="1:26"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row>
    <row r="336" spans="1:26"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row>
    <row r="337" spans="1:26"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row>
    <row r="338" spans="1:26"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row>
    <row r="339" spans="1:26"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row>
    <row r="340" spans="1:26"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row>
    <row r="341" spans="1:26"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row>
    <row r="342" spans="1:26"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row>
    <row r="343" spans="1:26"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row>
    <row r="344" spans="1:26"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row>
    <row r="345" spans="1:26"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row>
    <row r="346" spans="1:26"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row>
    <row r="347" spans="1:26"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row>
    <row r="348" spans="1:26"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row>
    <row r="349" spans="1:26"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row>
    <row r="350" spans="1:26"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row>
    <row r="351" spans="1:26"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row>
    <row r="352" spans="1:26"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row>
    <row r="353" spans="1:26"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row>
    <row r="354" spans="1:26"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row>
    <row r="355" spans="1:26"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row>
    <row r="356" spans="1:26"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row>
    <row r="357" spans="1:26"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row>
    <row r="358" spans="1:26"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row>
    <row r="359" spans="1:26"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row>
    <row r="360" spans="1:26"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2"/>
  <sheetViews>
    <sheetView zoomScaleNormal="100" workbookViewId="0">
      <selection activeCell="AD37" sqref="AD1:BZ1048576"/>
    </sheetView>
  </sheetViews>
  <sheetFormatPr defaultRowHeight="15.75" x14ac:dyDescent="0.2"/>
  <cols>
    <col min="1" max="1" width="61.7109375" style="195" customWidth="1"/>
    <col min="2" max="2" width="18.5703125" style="195" customWidth="1"/>
    <col min="3" max="9" width="16.85546875" style="195" customWidth="1"/>
    <col min="10" max="10" width="18.7109375" style="195" customWidth="1"/>
    <col min="11" max="28" width="16.85546875" style="195" customWidth="1"/>
    <col min="29" max="29" width="16.7109375" style="195" customWidth="1"/>
    <col min="30" max="207" width="9.140625" style="196"/>
    <col min="208" max="208" width="61.7109375" style="196" customWidth="1"/>
    <col min="209" max="209" width="18.5703125" style="196" customWidth="1"/>
    <col min="210" max="216" width="16.85546875" style="196" customWidth="1"/>
    <col min="217" max="217" width="18.7109375" style="196" customWidth="1"/>
    <col min="218" max="235" width="16.85546875" style="196" customWidth="1"/>
    <col min="236" max="250" width="16.7109375" style="196" customWidth="1"/>
    <col min="251" max="463" width="9.140625" style="196"/>
    <col min="464" max="464" width="61.7109375" style="196" customWidth="1"/>
    <col min="465" max="465" width="18.5703125" style="196" customWidth="1"/>
    <col min="466" max="472" width="16.85546875" style="196" customWidth="1"/>
    <col min="473" max="473" width="18.7109375" style="196" customWidth="1"/>
    <col min="474" max="491" width="16.85546875" style="196" customWidth="1"/>
    <col min="492" max="506" width="16.7109375" style="196" customWidth="1"/>
    <col min="507" max="719" width="9.140625" style="196"/>
    <col min="720" max="720" width="61.7109375" style="196" customWidth="1"/>
    <col min="721" max="721" width="18.5703125" style="196" customWidth="1"/>
    <col min="722" max="728" width="16.85546875" style="196" customWidth="1"/>
    <col min="729" max="729" width="18.7109375" style="196" customWidth="1"/>
    <col min="730" max="747" width="16.85546875" style="196" customWidth="1"/>
    <col min="748" max="762" width="16.7109375" style="196" customWidth="1"/>
    <col min="763" max="975" width="9.140625" style="196"/>
    <col min="976" max="976" width="61.7109375" style="196" customWidth="1"/>
    <col min="977" max="977" width="18.5703125" style="196" customWidth="1"/>
    <col min="978" max="984" width="16.85546875" style="196" customWidth="1"/>
    <col min="985" max="985" width="18.7109375" style="196" customWidth="1"/>
    <col min="986" max="1003" width="16.85546875" style="196" customWidth="1"/>
    <col min="1004" max="1018" width="16.7109375" style="196" customWidth="1"/>
    <col min="1019" max="1231" width="9.140625" style="196"/>
    <col min="1232" max="1232" width="61.7109375" style="196" customWidth="1"/>
    <col min="1233" max="1233" width="18.5703125" style="196" customWidth="1"/>
    <col min="1234" max="1240" width="16.85546875" style="196" customWidth="1"/>
    <col min="1241" max="1241" width="18.7109375" style="196" customWidth="1"/>
    <col min="1242" max="1259" width="16.85546875" style="196" customWidth="1"/>
    <col min="1260" max="1274" width="16.7109375" style="196" customWidth="1"/>
    <col min="1275" max="1487" width="9.140625" style="196"/>
    <col min="1488" max="1488" width="61.7109375" style="196" customWidth="1"/>
    <col min="1489" max="1489" width="18.5703125" style="196" customWidth="1"/>
    <col min="1490" max="1496" width="16.85546875" style="196" customWidth="1"/>
    <col min="1497" max="1497" width="18.7109375" style="196" customWidth="1"/>
    <col min="1498" max="1515" width="16.85546875" style="196" customWidth="1"/>
    <col min="1516" max="1530" width="16.7109375" style="196" customWidth="1"/>
    <col min="1531" max="1743" width="9.140625" style="196"/>
    <col min="1744" max="1744" width="61.7109375" style="196" customWidth="1"/>
    <col min="1745" max="1745" width="18.5703125" style="196" customWidth="1"/>
    <col min="1746" max="1752" width="16.85546875" style="196" customWidth="1"/>
    <col min="1753" max="1753" width="18.7109375" style="196" customWidth="1"/>
    <col min="1754" max="1771" width="16.85546875" style="196" customWidth="1"/>
    <col min="1772" max="1786" width="16.7109375" style="196" customWidth="1"/>
    <col min="1787" max="1999" width="9.140625" style="196"/>
    <col min="2000" max="2000" width="61.7109375" style="196" customWidth="1"/>
    <col min="2001" max="2001" width="18.5703125" style="196" customWidth="1"/>
    <col min="2002" max="2008" width="16.85546875" style="196" customWidth="1"/>
    <col min="2009" max="2009" width="18.7109375" style="196" customWidth="1"/>
    <col min="2010" max="2027" width="16.85546875" style="196" customWidth="1"/>
    <col min="2028" max="2042" width="16.7109375" style="196" customWidth="1"/>
    <col min="2043" max="2255" width="9.140625" style="196"/>
    <col min="2256" max="2256" width="61.7109375" style="196" customWidth="1"/>
    <col min="2257" max="2257" width="18.5703125" style="196" customWidth="1"/>
    <col min="2258" max="2264" width="16.85546875" style="196" customWidth="1"/>
    <col min="2265" max="2265" width="18.7109375" style="196" customWidth="1"/>
    <col min="2266" max="2283" width="16.85546875" style="196" customWidth="1"/>
    <col min="2284" max="2298" width="16.7109375" style="196" customWidth="1"/>
    <col min="2299" max="2511" width="9.140625" style="196"/>
    <col min="2512" max="2512" width="61.7109375" style="196" customWidth="1"/>
    <col min="2513" max="2513" width="18.5703125" style="196" customWidth="1"/>
    <col min="2514" max="2520" width="16.85546875" style="196" customWidth="1"/>
    <col min="2521" max="2521" width="18.7109375" style="196" customWidth="1"/>
    <col min="2522" max="2539" width="16.85546875" style="196" customWidth="1"/>
    <col min="2540" max="2554" width="16.7109375" style="196" customWidth="1"/>
    <col min="2555" max="2767" width="9.140625" style="196"/>
    <col min="2768" max="2768" width="61.7109375" style="196" customWidth="1"/>
    <col min="2769" max="2769" width="18.5703125" style="196" customWidth="1"/>
    <col min="2770" max="2776" width="16.85546875" style="196" customWidth="1"/>
    <col min="2777" max="2777" width="18.7109375" style="196" customWidth="1"/>
    <col min="2778" max="2795" width="16.85546875" style="196" customWidth="1"/>
    <col min="2796" max="2810" width="16.7109375" style="196" customWidth="1"/>
    <col min="2811" max="3023" width="9.140625" style="196"/>
    <col min="3024" max="3024" width="61.7109375" style="196" customWidth="1"/>
    <col min="3025" max="3025" width="18.5703125" style="196" customWidth="1"/>
    <col min="3026" max="3032" width="16.85546875" style="196" customWidth="1"/>
    <col min="3033" max="3033" width="18.7109375" style="196" customWidth="1"/>
    <col min="3034" max="3051" width="16.85546875" style="196" customWidth="1"/>
    <col min="3052" max="3066" width="16.7109375" style="196" customWidth="1"/>
    <col min="3067" max="3279" width="9.140625" style="196"/>
    <col min="3280" max="3280" width="61.7109375" style="196" customWidth="1"/>
    <col min="3281" max="3281" width="18.5703125" style="196" customWidth="1"/>
    <col min="3282" max="3288" width="16.85546875" style="196" customWidth="1"/>
    <col min="3289" max="3289" width="18.7109375" style="196" customWidth="1"/>
    <col min="3290" max="3307" width="16.85546875" style="196" customWidth="1"/>
    <col min="3308" max="3322" width="16.7109375" style="196" customWidth="1"/>
    <col min="3323" max="3535" width="9.140625" style="196"/>
    <col min="3536" max="3536" width="61.7109375" style="196" customWidth="1"/>
    <col min="3537" max="3537" width="18.5703125" style="196" customWidth="1"/>
    <col min="3538" max="3544" width="16.85546875" style="196" customWidth="1"/>
    <col min="3545" max="3545" width="18.7109375" style="196" customWidth="1"/>
    <col min="3546" max="3563" width="16.85546875" style="196" customWidth="1"/>
    <col min="3564" max="3578" width="16.7109375" style="196" customWidth="1"/>
    <col min="3579" max="3791" width="9.140625" style="196"/>
    <col min="3792" max="3792" width="61.7109375" style="196" customWidth="1"/>
    <col min="3793" max="3793" width="18.5703125" style="196" customWidth="1"/>
    <col min="3794" max="3800" width="16.85546875" style="196" customWidth="1"/>
    <col min="3801" max="3801" width="18.7109375" style="196" customWidth="1"/>
    <col min="3802" max="3819" width="16.85546875" style="196" customWidth="1"/>
    <col min="3820" max="3834" width="16.7109375" style="196" customWidth="1"/>
    <col min="3835" max="4047" width="9.140625" style="196"/>
    <col min="4048" max="4048" width="61.7109375" style="196" customWidth="1"/>
    <col min="4049" max="4049" width="18.5703125" style="196" customWidth="1"/>
    <col min="4050" max="4056" width="16.85546875" style="196" customWidth="1"/>
    <col min="4057" max="4057" width="18.7109375" style="196" customWidth="1"/>
    <col min="4058" max="4075" width="16.85546875" style="196" customWidth="1"/>
    <col min="4076" max="4090" width="16.7109375" style="196" customWidth="1"/>
    <col min="4091" max="4303" width="9.140625" style="196"/>
    <col min="4304" max="4304" width="61.7109375" style="196" customWidth="1"/>
    <col min="4305" max="4305" width="18.5703125" style="196" customWidth="1"/>
    <col min="4306" max="4312" width="16.85546875" style="196" customWidth="1"/>
    <col min="4313" max="4313" width="18.7109375" style="196" customWidth="1"/>
    <col min="4314" max="4331" width="16.85546875" style="196" customWidth="1"/>
    <col min="4332" max="4346" width="16.7109375" style="196" customWidth="1"/>
    <col min="4347" max="4559" width="9.140625" style="196"/>
    <col min="4560" max="4560" width="61.7109375" style="196" customWidth="1"/>
    <col min="4561" max="4561" width="18.5703125" style="196" customWidth="1"/>
    <col min="4562" max="4568" width="16.85546875" style="196" customWidth="1"/>
    <col min="4569" max="4569" width="18.7109375" style="196" customWidth="1"/>
    <col min="4570" max="4587" width="16.85546875" style="196" customWidth="1"/>
    <col min="4588" max="4602" width="16.7109375" style="196" customWidth="1"/>
    <col min="4603" max="4815" width="9.140625" style="196"/>
    <col min="4816" max="4816" width="61.7109375" style="196" customWidth="1"/>
    <col min="4817" max="4817" width="18.5703125" style="196" customWidth="1"/>
    <col min="4818" max="4824" width="16.85546875" style="196" customWidth="1"/>
    <col min="4825" max="4825" width="18.7109375" style="196" customWidth="1"/>
    <col min="4826" max="4843" width="16.85546875" style="196" customWidth="1"/>
    <col min="4844" max="4858" width="16.7109375" style="196" customWidth="1"/>
    <col min="4859" max="5071" width="9.140625" style="196"/>
    <col min="5072" max="5072" width="61.7109375" style="196" customWidth="1"/>
    <col min="5073" max="5073" width="18.5703125" style="196" customWidth="1"/>
    <col min="5074" max="5080" width="16.85546875" style="196" customWidth="1"/>
    <col min="5081" max="5081" width="18.7109375" style="196" customWidth="1"/>
    <col min="5082" max="5099" width="16.85546875" style="196" customWidth="1"/>
    <col min="5100" max="5114" width="16.7109375" style="196" customWidth="1"/>
    <col min="5115" max="5327" width="9.140625" style="196"/>
    <col min="5328" max="5328" width="61.7109375" style="196" customWidth="1"/>
    <col min="5329" max="5329" width="18.5703125" style="196" customWidth="1"/>
    <col min="5330" max="5336" width="16.85546875" style="196" customWidth="1"/>
    <col min="5337" max="5337" width="18.7109375" style="196" customWidth="1"/>
    <col min="5338" max="5355" width="16.85546875" style="196" customWidth="1"/>
    <col min="5356" max="5370" width="16.7109375" style="196" customWidth="1"/>
    <col min="5371" max="5583" width="9.140625" style="196"/>
    <col min="5584" max="5584" width="61.7109375" style="196" customWidth="1"/>
    <col min="5585" max="5585" width="18.5703125" style="196" customWidth="1"/>
    <col min="5586" max="5592" width="16.85546875" style="196" customWidth="1"/>
    <col min="5593" max="5593" width="18.7109375" style="196" customWidth="1"/>
    <col min="5594" max="5611" width="16.85546875" style="196" customWidth="1"/>
    <col min="5612" max="5626" width="16.7109375" style="196" customWidth="1"/>
    <col min="5627" max="5839" width="9.140625" style="196"/>
    <col min="5840" max="5840" width="61.7109375" style="196" customWidth="1"/>
    <col min="5841" max="5841" width="18.5703125" style="196" customWidth="1"/>
    <col min="5842" max="5848" width="16.85546875" style="196" customWidth="1"/>
    <col min="5849" max="5849" width="18.7109375" style="196" customWidth="1"/>
    <col min="5850" max="5867" width="16.85546875" style="196" customWidth="1"/>
    <col min="5868" max="5882" width="16.7109375" style="196" customWidth="1"/>
    <col min="5883" max="6095" width="9.140625" style="196"/>
    <col min="6096" max="6096" width="61.7109375" style="196" customWidth="1"/>
    <col min="6097" max="6097" width="18.5703125" style="196" customWidth="1"/>
    <col min="6098" max="6104" width="16.85546875" style="196" customWidth="1"/>
    <col min="6105" max="6105" width="18.7109375" style="196" customWidth="1"/>
    <col min="6106" max="6123" width="16.85546875" style="196" customWidth="1"/>
    <col min="6124" max="6138" width="16.7109375" style="196" customWidth="1"/>
    <col min="6139" max="6351" width="9.140625" style="196"/>
    <col min="6352" max="6352" width="61.7109375" style="196" customWidth="1"/>
    <col min="6353" max="6353" width="18.5703125" style="196" customWidth="1"/>
    <col min="6354" max="6360" width="16.85546875" style="196" customWidth="1"/>
    <col min="6361" max="6361" width="18.7109375" style="196" customWidth="1"/>
    <col min="6362" max="6379" width="16.85546875" style="196" customWidth="1"/>
    <col min="6380" max="6394" width="16.7109375" style="196" customWidth="1"/>
    <col min="6395" max="6607" width="9.140625" style="196"/>
    <col min="6608" max="6608" width="61.7109375" style="196" customWidth="1"/>
    <col min="6609" max="6609" width="18.5703125" style="196" customWidth="1"/>
    <col min="6610" max="6616" width="16.85546875" style="196" customWidth="1"/>
    <col min="6617" max="6617" width="18.7109375" style="196" customWidth="1"/>
    <col min="6618" max="6635" width="16.85546875" style="196" customWidth="1"/>
    <col min="6636" max="6650" width="16.7109375" style="196" customWidth="1"/>
    <col min="6651" max="6863" width="9.140625" style="196"/>
    <col min="6864" max="6864" width="61.7109375" style="196" customWidth="1"/>
    <col min="6865" max="6865" width="18.5703125" style="196" customWidth="1"/>
    <col min="6866" max="6872" width="16.85546875" style="196" customWidth="1"/>
    <col min="6873" max="6873" width="18.7109375" style="196" customWidth="1"/>
    <col min="6874" max="6891" width="16.85546875" style="196" customWidth="1"/>
    <col min="6892" max="6906" width="16.7109375" style="196" customWidth="1"/>
    <col min="6907" max="7119" width="9.140625" style="196"/>
    <col min="7120" max="7120" width="61.7109375" style="196" customWidth="1"/>
    <col min="7121" max="7121" width="18.5703125" style="196" customWidth="1"/>
    <col min="7122" max="7128" width="16.85546875" style="196" customWidth="1"/>
    <col min="7129" max="7129" width="18.7109375" style="196" customWidth="1"/>
    <col min="7130" max="7147" width="16.85546875" style="196" customWidth="1"/>
    <col min="7148" max="7162" width="16.7109375" style="196" customWidth="1"/>
    <col min="7163" max="7375" width="9.140625" style="196"/>
    <col min="7376" max="7376" width="61.7109375" style="196" customWidth="1"/>
    <col min="7377" max="7377" width="18.5703125" style="196" customWidth="1"/>
    <col min="7378" max="7384" width="16.85546875" style="196" customWidth="1"/>
    <col min="7385" max="7385" width="18.7109375" style="196" customWidth="1"/>
    <col min="7386" max="7403" width="16.85546875" style="196" customWidth="1"/>
    <col min="7404" max="7418" width="16.7109375" style="196" customWidth="1"/>
    <col min="7419" max="7631" width="9.140625" style="196"/>
    <col min="7632" max="7632" width="61.7109375" style="196" customWidth="1"/>
    <col min="7633" max="7633" width="18.5703125" style="196" customWidth="1"/>
    <col min="7634" max="7640" width="16.85546875" style="196" customWidth="1"/>
    <col min="7641" max="7641" width="18.7109375" style="196" customWidth="1"/>
    <col min="7642" max="7659" width="16.85546875" style="196" customWidth="1"/>
    <col min="7660" max="7674" width="16.7109375" style="196" customWidth="1"/>
    <col min="7675" max="7887" width="9.140625" style="196"/>
    <col min="7888" max="7888" width="61.7109375" style="196" customWidth="1"/>
    <col min="7889" max="7889" width="18.5703125" style="196" customWidth="1"/>
    <col min="7890" max="7896" width="16.85546875" style="196" customWidth="1"/>
    <col min="7897" max="7897" width="18.7109375" style="196" customWidth="1"/>
    <col min="7898" max="7915" width="16.85546875" style="196" customWidth="1"/>
    <col min="7916" max="7930" width="16.7109375" style="196" customWidth="1"/>
    <col min="7931" max="8143" width="9.140625" style="196"/>
    <col min="8144" max="8144" width="61.7109375" style="196" customWidth="1"/>
    <col min="8145" max="8145" width="18.5703125" style="196" customWidth="1"/>
    <col min="8146" max="8152" width="16.85546875" style="196" customWidth="1"/>
    <col min="8153" max="8153" width="18.7109375" style="196" customWidth="1"/>
    <col min="8154" max="8171" width="16.85546875" style="196" customWidth="1"/>
    <col min="8172" max="8186" width="16.7109375" style="196" customWidth="1"/>
    <col min="8187" max="8399" width="9.140625" style="196"/>
    <col min="8400" max="8400" width="61.7109375" style="196" customWidth="1"/>
    <col min="8401" max="8401" width="18.5703125" style="196" customWidth="1"/>
    <col min="8402" max="8408" width="16.85546875" style="196" customWidth="1"/>
    <col min="8409" max="8409" width="18.7109375" style="196" customWidth="1"/>
    <col min="8410" max="8427" width="16.85546875" style="196" customWidth="1"/>
    <col min="8428" max="8442" width="16.7109375" style="196" customWidth="1"/>
    <col min="8443" max="8655" width="9.140625" style="196"/>
    <col min="8656" max="8656" width="61.7109375" style="196" customWidth="1"/>
    <col min="8657" max="8657" width="18.5703125" style="196" customWidth="1"/>
    <col min="8658" max="8664" width="16.85546875" style="196" customWidth="1"/>
    <col min="8665" max="8665" width="18.7109375" style="196" customWidth="1"/>
    <col min="8666" max="8683" width="16.85546875" style="196" customWidth="1"/>
    <col min="8684" max="8698" width="16.7109375" style="196" customWidth="1"/>
    <col min="8699" max="8911" width="9.140625" style="196"/>
    <col min="8912" max="8912" width="61.7109375" style="196" customWidth="1"/>
    <col min="8913" max="8913" width="18.5703125" style="196" customWidth="1"/>
    <col min="8914" max="8920" width="16.85546875" style="196" customWidth="1"/>
    <col min="8921" max="8921" width="18.7109375" style="196" customWidth="1"/>
    <col min="8922" max="8939" width="16.85546875" style="196" customWidth="1"/>
    <col min="8940" max="8954" width="16.7109375" style="196" customWidth="1"/>
    <col min="8955" max="9167" width="9.140625" style="196"/>
    <col min="9168" max="9168" width="61.7109375" style="196" customWidth="1"/>
    <col min="9169" max="9169" width="18.5703125" style="196" customWidth="1"/>
    <col min="9170" max="9176" width="16.85546875" style="196" customWidth="1"/>
    <col min="9177" max="9177" width="18.7109375" style="196" customWidth="1"/>
    <col min="9178" max="9195" width="16.85546875" style="196" customWidth="1"/>
    <col min="9196" max="9210" width="16.7109375" style="196" customWidth="1"/>
    <col min="9211" max="9423" width="9.140625" style="196"/>
    <col min="9424" max="9424" width="61.7109375" style="196" customWidth="1"/>
    <col min="9425" max="9425" width="18.5703125" style="196" customWidth="1"/>
    <col min="9426" max="9432" width="16.85546875" style="196" customWidth="1"/>
    <col min="9433" max="9433" width="18.7109375" style="196" customWidth="1"/>
    <col min="9434" max="9451" width="16.85546875" style="196" customWidth="1"/>
    <col min="9452" max="9466" width="16.7109375" style="196" customWidth="1"/>
    <col min="9467" max="9679" width="9.140625" style="196"/>
    <col min="9680" max="9680" width="61.7109375" style="196" customWidth="1"/>
    <col min="9681" max="9681" width="18.5703125" style="196" customWidth="1"/>
    <col min="9682" max="9688" width="16.85546875" style="196" customWidth="1"/>
    <col min="9689" max="9689" width="18.7109375" style="196" customWidth="1"/>
    <col min="9690" max="9707" width="16.85546875" style="196" customWidth="1"/>
    <col min="9708" max="9722" width="16.7109375" style="196" customWidth="1"/>
    <col min="9723" max="9935" width="9.140625" style="196"/>
    <col min="9936" max="9936" width="61.7109375" style="196" customWidth="1"/>
    <col min="9937" max="9937" width="18.5703125" style="196" customWidth="1"/>
    <col min="9938" max="9944" width="16.85546875" style="196" customWidth="1"/>
    <col min="9945" max="9945" width="18.7109375" style="196" customWidth="1"/>
    <col min="9946" max="9963" width="16.85546875" style="196" customWidth="1"/>
    <col min="9964" max="9978" width="16.7109375" style="196" customWidth="1"/>
    <col min="9979" max="10191" width="9.140625" style="196"/>
    <col min="10192" max="10192" width="61.7109375" style="196" customWidth="1"/>
    <col min="10193" max="10193" width="18.5703125" style="196" customWidth="1"/>
    <col min="10194" max="10200" width="16.85546875" style="196" customWidth="1"/>
    <col min="10201" max="10201" width="18.7109375" style="196" customWidth="1"/>
    <col min="10202" max="10219" width="16.85546875" style="196" customWidth="1"/>
    <col min="10220" max="10234" width="16.7109375" style="196" customWidth="1"/>
    <col min="10235" max="10447" width="9.140625" style="196"/>
    <col min="10448" max="10448" width="61.7109375" style="196" customWidth="1"/>
    <col min="10449" max="10449" width="18.5703125" style="196" customWidth="1"/>
    <col min="10450" max="10456" width="16.85546875" style="196" customWidth="1"/>
    <col min="10457" max="10457" width="18.7109375" style="196" customWidth="1"/>
    <col min="10458" max="10475" width="16.85546875" style="196" customWidth="1"/>
    <col min="10476" max="10490" width="16.7109375" style="196" customWidth="1"/>
    <col min="10491" max="10703" width="9.140625" style="196"/>
    <col min="10704" max="10704" width="61.7109375" style="196" customWidth="1"/>
    <col min="10705" max="10705" width="18.5703125" style="196" customWidth="1"/>
    <col min="10706" max="10712" width="16.85546875" style="196" customWidth="1"/>
    <col min="10713" max="10713" width="18.7109375" style="196" customWidth="1"/>
    <col min="10714" max="10731" width="16.85546875" style="196" customWidth="1"/>
    <col min="10732" max="10746" width="16.7109375" style="196" customWidth="1"/>
    <col min="10747" max="10959" width="9.140625" style="196"/>
    <col min="10960" max="10960" width="61.7109375" style="196" customWidth="1"/>
    <col min="10961" max="10961" width="18.5703125" style="196" customWidth="1"/>
    <col min="10962" max="10968" width="16.85546875" style="196" customWidth="1"/>
    <col min="10969" max="10969" width="18.7109375" style="196" customWidth="1"/>
    <col min="10970" max="10987" width="16.85546875" style="196" customWidth="1"/>
    <col min="10988" max="11002" width="16.7109375" style="196" customWidth="1"/>
    <col min="11003" max="11215" width="9.140625" style="196"/>
    <col min="11216" max="11216" width="61.7109375" style="196" customWidth="1"/>
    <col min="11217" max="11217" width="18.5703125" style="196" customWidth="1"/>
    <col min="11218" max="11224" width="16.85546875" style="196" customWidth="1"/>
    <col min="11225" max="11225" width="18.7109375" style="196" customWidth="1"/>
    <col min="11226" max="11243" width="16.85546875" style="196" customWidth="1"/>
    <col min="11244" max="11258" width="16.7109375" style="196" customWidth="1"/>
    <col min="11259" max="11471" width="9.140625" style="196"/>
    <col min="11472" max="11472" width="61.7109375" style="196" customWidth="1"/>
    <col min="11473" max="11473" width="18.5703125" style="196" customWidth="1"/>
    <col min="11474" max="11480" width="16.85546875" style="196" customWidth="1"/>
    <col min="11481" max="11481" width="18.7109375" style="196" customWidth="1"/>
    <col min="11482" max="11499" width="16.85546875" style="196" customWidth="1"/>
    <col min="11500" max="11514" width="16.7109375" style="196" customWidth="1"/>
    <col min="11515" max="11727" width="9.140625" style="196"/>
    <col min="11728" max="11728" width="61.7109375" style="196" customWidth="1"/>
    <col min="11729" max="11729" width="18.5703125" style="196" customWidth="1"/>
    <col min="11730" max="11736" width="16.85546875" style="196" customWidth="1"/>
    <col min="11737" max="11737" width="18.7109375" style="196" customWidth="1"/>
    <col min="11738" max="11755" width="16.85546875" style="196" customWidth="1"/>
    <col min="11756" max="11770" width="16.7109375" style="196" customWidth="1"/>
    <col min="11771" max="11983" width="9.140625" style="196"/>
    <col min="11984" max="11984" width="61.7109375" style="196" customWidth="1"/>
    <col min="11985" max="11985" width="18.5703125" style="196" customWidth="1"/>
    <col min="11986" max="11992" width="16.85546875" style="196" customWidth="1"/>
    <col min="11993" max="11993" width="18.7109375" style="196" customWidth="1"/>
    <col min="11994" max="12011" width="16.85546875" style="196" customWidth="1"/>
    <col min="12012" max="12026" width="16.7109375" style="196" customWidth="1"/>
    <col min="12027" max="12239" width="9.140625" style="196"/>
    <col min="12240" max="12240" width="61.7109375" style="196" customWidth="1"/>
    <col min="12241" max="12241" width="18.5703125" style="196" customWidth="1"/>
    <col min="12242" max="12248" width="16.85546875" style="196" customWidth="1"/>
    <col min="12249" max="12249" width="18.7109375" style="196" customWidth="1"/>
    <col min="12250" max="12267" width="16.85546875" style="196" customWidth="1"/>
    <col min="12268" max="12282" width="16.7109375" style="196" customWidth="1"/>
    <col min="12283" max="12495" width="9.140625" style="196"/>
    <col min="12496" max="12496" width="61.7109375" style="196" customWidth="1"/>
    <col min="12497" max="12497" width="18.5703125" style="196" customWidth="1"/>
    <col min="12498" max="12504" width="16.85546875" style="196" customWidth="1"/>
    <col min="12505" max="12505" width="18.7109375" style="196" customWidth="1"/>
    <col min="12506" max="12523" width="16.85546875" style="196" customWidth="1"/>
    <col min="12524" max="12538" width="16.7109375" style="196" customWidth="1"/>
    <col min="12539" max="12751" width="9.140625" style="196"/>
    <col min="12752" max="12752" width="61.7109375" style="196" customWidth="1"/>
    <col min="12753" max="12753" width="18.5703125" style="196" customWidth="1"/>
    <col min="12754" max="12760" width="16.85546875" style="196" customWidth="1"/>
    <col min="12761" max="12761" width="18.7109375" style="196" customWidth="1"/>
    <col min="12762" max="12779" width="16.85546875" style="196" customWidth="1"/>
    <col min="12780" max="12794" width="16.7109375" style="196" customWidth="1"/>
    <col min="12795" max="13007" width="9.140625" style="196"/>
    <col min="13008" max="13008" width="61.7109375" style="196" customWidth="1"/>
    <col min="13009" max="13009" width="18.5703125" style="196" customWidth="1"/>
    <col min="13010" max="13016" width="16.85546875" style="196" customWidth="1"/>
    <col min="13017" max="13017" width="18.7109375" style="196" customWidth="1"/>
    <col min="13018" max="13035" width="16.85546875" style="196" customWidth="1"/>
    <col min="13036" max="13050" width="16.7109375" style="196" customWidth="1"/>
    <col min="13051" max="13263" width="9.140625" style="196"/>
    <col min="13264" max="13264" width="61.7109375" style="196" customWidth="1"/>
    <col min="13265" max="13265" width="18.5703125" style="196" customWidth="1"/>
    <col min="13266" max="13272" width="16.85546875" style="196" customWidth="1"/>
    <col min="13273" max="13273" width="18.7109375" style="196" customWidth="1"/>
    <col min="13274" max="13291" width="16.85546875" style="196" customWidth="1"/>
    <col min="13292" max="13306" width="16.7109375" style="196" customWidth="1"/>
    <col min="13307" max="13519" width="9.140625" style="196"/>
    <col min="13520" max="13520" width="61.7109375" style="196" customWidth="1"/>
    <col min="13521" max="13521" width="18.5703125" style="196" customWidth="1"/>
    <col min="13522" max="13528" width="16.85546875" style="196" customWidth="1"/>
    <col min="13529" max="13529" width="18.7109375" style="196" customWidth="1"/>
    <col min="13530" max="13547" width="16.85546875" style="196" customWidth="1"/>
    <col min="13548" max="13562" width="16.7109375" style="196" customWidth="1"/>
    <col min="13563" max="13775" width="9.140625" style="196"/>
    <col min="13776" max="13776" width="61.7109375" style="196" customWidth="1"/>
    <col min="13777" max="13777" width="18.5703125" style="196" customWidth="1"/>
    <col min="13778" max="13784" width="16.85546875" style="196" customWidth="1"/>
    <col min="13785" max="13785" width="18.7109375" style="196" customWidth="1"/>
    <col min="13786" max="13803" width="16.85546875" style="196" customWidth="1"/>
    <col min="13804" max="13818" width="16.7109375" style="196" customWidth="1"/>
    <col min="13819" max="14031" width="9.140625" style="196"/>
    <col min="14032" max="14032" width="61.7109375" style="196" customWidth="1"/>
    <col min="14033" max="14033" width="18.5703125" style="196" customWidth="1"/>
    <col min="14034" max="14040" width="16.85546875" style="196" customWidth="1"/>
    <col min="14041" max="14041" width="18.7109375" style="196" customWidth="1"/>
    <col min="14042" max="14059" width="16.85546875" style="196" customWidth="1"/>
    <col min="14060" max="14074" width="16.7109375" style="196" customWidth="1"/>
    <col min="14075" max="14287" width="9.140625" style="196"/>
    <col min="14288" max="14288" width="61.7109375" style="196" customWidth="1"/>
    <col min="14289" max="14289" width="18.5703125" style="196" customWidth="1"/>
    <col min="14290" max="14296" width="16.85546875" style="196" customWidth="1"/>
    <col min="14297" max="14297" width="18.7109375" style="196" customWidth="1"/>
    <col min="14298" max="14315" width="16.85546875" style="196" customWidth="1"/>
    <col min="14316" max="14330" width="16.7109375" style="196" customWidth="1"/>
    <col min="14331" max="14543" width="9.140625" style="196"/>
    <col min="14544" max="14544" width="61.7109375" style="196" customWidth="1"/>
    <col min="14545" max="14545" width="18.5703125" style="196" customWidth="1"/>
    <col min="14546" max="14552" width="16.85546875" style="196" customWidth="1"/>
    <col min="14553" max="14553" width="18.7109375" style="196" customWidth="1"/>
    <col min="14554" max="14571" width="16.85546875" style="196" customWidth="1"/>
    <col min="14572" max="14586" width="16.7109375" style="196" customWidth="1"/>
    <col min="14587" max="14799" width="9.140625" style="196"/>
    <col min="14800" max="14800" width="61.7109375" style="196" customWidth="1"/>
    <col min="14801" max="14801" width="18.5703125" style="196" customWidth="1"/>
    <col min="14802" max="14808" width="16.85546875" style="196" customWidth="1"/>
    <col min="14809" max="14809" width="18.7109375" style="196" customWidth="1"/>
    <col min="14810" max="14827" width="16.85546875" style="196" customWidth="1"/>
    <col min="14828" max="14842" width="16.7109375" style="196" customWidth="1"/>
    <col min="14843" max="15055" width="9.140625" style="196"/>
    <col min="15056" max="15056" width="61.7109375" style="196" customWidth="1"/>
    <col min="15057" max="15057" width="18.5703125" style="196" customWidth="1"/>
    <col min="15058" max="15064" width="16.85546875" style="196" customWidth="1"/>
    <col min="15065" max="15065" width="18.7109375" style="196" customWidth="1"/>
    <col min="15066" max="15083" width="16.85546875" style="196" customWidth="1"/>
    <col min="15084" max="15098" width="16.7109375" style="196" customWidth="1"/>
    <col min="15099" max="15311" width="9.140625" style="196"/>
    <col min="15312" max="15312" width="61.7109375" style="196" customWidth="1"/>
    <col min="15313" max="15313" width="18.5703125" style="196" customWidth="1"/>
    <col min="15314" max="15320" width="16.85546875" style="196" customWidth="1"/>
    <col min="15321" max="15321" width="18.7109375" style="196" customWidth="1"/>
    <col min="15322" max="15339" width="16.85546875" style="196" customWidth="1"/>
    <col min="15340" max="15354" width="16.7109375" style="196" customWidth="1"/>
    <col min="15355" max="15567" width="9.140625" style="196"/>
    <col min="15568" max="15568" width="61.7109375" style="196" customWidth="1"/>
    <col min="15569" max="15569" width="18.5703125" style="196" customWidth="1"/>
    <col min="15570" max="15576" width="16.85546875" style="196" customWidth="1"/>
    <col min="15577" max="15577" width="18.7109375" style="196" customWidth="1"/>
    <col min="15578" max="15595" width="16.85546875" style="196" customWidth="1"/>
    <col min="15596" max="15610" width="16.7109375" style="196" customWidth="1"/>
    <col min="15611" max="15823" width="9.140625" style="196"/>
    <col min="15824" max="15824" width="61.7109375" style="196" customWidth="1"/>
    <col min="15825" max="15825" width="18.5703125" style="196" customWidth="1"/>
    <col min="15826" max="15832" width="16.85546875" style="196" customWidth="1"/>
    <col min="15833" max="15833" width="18.7109375" style="196" customWidth="1"/>
    <col min="15834" max="15851" width="16.85546875" style="196" customWidth="1"/>
    <col min="15852" max="15866" width="16.7109375" style="196" customWidth="1"/>
    <col min="15867" max="16079" width="9.140625" style="196"/>
    <col min="16080" max="16080" width="61.7109375" style="196" customWidth="1"/>
    <col min="16081" max="16081" width="18.5703125" style="196" customWidth="1"/>
    <col min="16082" max="16088" width="16.85546875" style="196" customWidth="1"/>
    <col min="16089" max="16089" width="18.7109375" style="196" customWidth="1"/>
    <col min="16090" max="16107" width="16.85546875" style="196" customWidth="1"/>
    <col min="16108" max="16122" width="16.7109375" style="196" customWidth="1"/>
    <col min="16123" max="16335" width="9.140625" style="196"/>
    <col min="16336" max="16384" width="9.140625" style="196" customWidth="1"/>
  </cols>
  <sheetData>
    <row r="1" spans="1:29" s="164" customFormat="1" ht="18.75" x14ac:dyDescent="0.2">
      <c r="A1" s="4"/>
      <c r="B1" s="4"/>
      <c r="C1" s="4"/>
      <c r="D1" s="4"/>
      <c r="E1" s="4"/>
      <c r="F1" s="4"/>
      <c r="G1" s="4"/>
      <c r="H1" s="4"/>
      <c r="I1" s="111"/>
      <c r="J1" s="111"/>
      <c r="K1" s="6"/>
      <c r="L1" s="4"/>
      <c r="M1" s="4"/>
      <c r="N1" s="4"/>
      <c r="O1" s="4"/>
      <c r="P1" s="6" t="s">
        <v>68</v>
      </c>
      <c r="Q1" s="4"/>
      <c r="R1" s="4"/>
      <c r="S1" s="4"/>
      <c r="T1" s="4"/>
      <c r="U1" s="4"/>
      <c r="V1" s="4"/>
      <c r="W1" s="4"/>
      <c r="X1" s="4"/>
      <c r="Y1" s="4"/>
      <c r="Z1" s="4"/>
      <c r="AA1" s="4"/>
      <c r="AB1" s="4"/>
      <c r="AC1" s="4"/>
    </row>
    <row r="2" spans="1:29" s="164" customFormat="1" ht="18.75" x14ac:dyDescent="0.3">
      <c r="A2" s="4"/>
      <c r="B2" s="4"/>
      <c r="C2" s="4"/>
      <c r="D2" s="4"/>
      <c r="E2" s="4"/>
      <c r="F2" s="4"/>
      <c r="G2" s="4"/>
      <c r="H2" s="4"/>
      <c r="I2" s="111"/>
      <c r="J2" s="111"/>
      <c r="K2" s="3"/>
      <c r="L2" s="4"/>
      <c r="M2" s="4"/>
      <c r="N2" s="4"/>
      <c r="O2" s="4"/>
      <c r="P2" s="3" t="s">
        <v>10</v>
      </c>
      <c r="Q2" s="4"/>
      <c r="R2" s="4"/>
      <c r="S2" s="4"/>
      <c r="T2" s="4"/>
      <c r="U2" s="4"/>
      <c r="V2" s="4"/>
      <c r="W2" s="4"/>
      <c r="X2" s="4"/>
      <c r="Y2" s="4"/>
      <c r="Z2" s="4"/>
      <c r="AA2" s="4"/>
      <c r="AB2" s="4"/>
      <c r="AC2" s="4"/>
    </row>
    <row r="3" spans="1:29" s="164" customFormat="1" ht="18.75" x14ac:dyDescent="0.3">
      <c r="A3" s="112"/>
      <c r="B3" s="4"/>
      <c r="C3" s="4"/>
      <c r="D3" s="4"/>
      <c r="E3" s="4"/>
      <c r="F3" s="4"/>
      <c r="G3" s="4"/>
      <c r="H3" s="4"/>
      <c r="I3" s="111"/>
      <c r="J3" s="111"/>
      <c r="K3" s="3"/>
      <c r="L3" s="4"/>
      <c r="M3" s="4"/>
      <c r="N3" s="4"/>
      <c r="O3" s="4"/>
      <c r="P3" s="3" t="s">
        <v>264</v>
      </c>
      <c r="Q3" s="4"/>
      <c r="R3" s="4"/>
      <c r="S3" s="4"/>
      <c r="T3" s="4"/>
      <c r="U3" s="4"/>
      <c r="V3" s="4"/>
      <c r="W3" s="4"/>
      <c r="X3" s="4"/>
      <c r="Y3" s="4"/>
      <c r="Z3" s="4"/>
      <c r="AA3" s="4"/>
      <c r="AB3" s="4"/>
      <c r="AC3" s="4"/>
    </row>
    <row r="4" spans="1:29" s="164" customFormat="1" ht="18.75" x14ac:dyDescent="0.3">
      <c r="A4" s="112"/>
      <c r="B4" s="4"/>
      <c r="C4" s="4"/>
      <c r="D4" s="4"/>
      <c r="E4" s="4"/>
      <c r="F4" s="4"/>
      <c r="G4" s="4"/>
      <c r="H4" s="4"/>
      <c r="I4" s="111"/>
      <c r="J4" s="111"/>
      <c r="K4" s="3"/>
      <c r="L4" s="4"/>
      <c r="M4" s="4"/>
      <c r="N4" s="4"/>
      <c r="O4" s="4"/>
      <c r="P4" s="4"/>
      <c r="Q4" s="4"/>
      <c r="R4" s="4"/>
      <c r="S4" s="4"/>
      <c r="T4" s="4"/>
      <c r="U4" s="4"/>
      <c r="V4" s="4"/>
      <c r="W4" s="4"/>
      <c r="X4" s="4"/>
      <c r="Y4" s="4"/>
      <c r="Z4" s="4"/>
      <c r="AA4" s="4"/>
      <c r="AB4" s="4"/>
      <c r="AC4" s="4"/>
    </row>
    <row r="5" spans="1:29" s="164" customFormat="1" x14ac:dyDescent="0.2">
      <c r="A5" s="340" t="str">
        <f>'1. паспорт местоположение'!A5:C5</f>
        <v>Год раскрытия информации: 2018 год</v>
      </c>
      <c r="B5" s="340"/>
      <c r="C5" s="340"/>
      <c r="D5" s="340"/>
      <c r="E5" s="340"/>
      <c r="F5" s="340"/>
      <c r="G5" s="340"/>
      <c r="H5" s="340"/>
      <c r="I5" s="340"/>
      <c r="J5" s="340"/>
      <c r="K5" s="340"/>
      <c r="L5" s="340"/>
      <c r="M5" s="340"/>
      <c r="N5" s="340"/>
      <c r="O5" s="340"/>
      <c r="P5" s="340"/>
      <c r="Q5" s="80"/>
      <c r="R5" s="80"/>
      <c r="S5" s="80"/>
      <c r="T5" s="80"/>
      <c r="U5" s="80"/>
      <c r="V5" s="80"/>
      <c r="W5" s="80"/>
      <c r="X5" s="80"/>
      <c r="Y5" s="80"/>
      <c r="Z5" s="80"/>
      <c r="AA5" s="80"/>
      <c r="AB5" s="80"/>
      <c r="AC5" s="80"/>
    </row>
    <row r="6" spans="1:29" s="164" customFormat="1" ht="18.75" x14ac:dyDescent="0.3">
      <c r="A6" s="112"/>
      <c r="B6" s="4"/>
      <c r="C6" s="4"/>
      <c r="D6" s="4"/>
      <c r="E6" s="4"/>
      <c r="F6" s="4"/>
      <c r="G6" s="4"/>
      <c r="H6" s="4"/>
      <c r="I6" s="111"/>
      <c r="J6" s="111"/>
      <c r="K6" s="3"/>
      <c r="L6" s="4"/>
      <c r="M6" s="4"/>
      <c r="N6" s="4"/>
      <c r="O6" s="4"/>
      <c r="P6" s="4"/>
      <c r="Q6" s="4"/>
      <c r="R6" s="4"/>
      <c r="S6" s="4"/>
      <c r="T6" s="4"/>
      <c r="U6" s="4"/>
      <c r="V6" s="4"/>
      <c r="W6" s="4"/>
      <c r="X6" s="4"/>
      <c r="Y6" s="4"/>
      <c r="Z6" s="4"/>
      <c r="AA6" s="4"/>
      <c r="AB6" s="4"/>
      <c r="AC6" s="4"/>
    </row>
    <row r="7" spans="1:29" s="164" customFormat="1" ht="18.75" x14ac:dyDescent="0.2">
      <c r="A7" s="344" t="s">
        <v>9</v>
      </c>
      <c r="B7" s="344"/>
      <c r="C7" s="344"/>
      <c r="D7" s="344"/>
      <c r="E7" s="344"/>
      <c r="F7" s="344"/>
      <c r="G7" s="344"/>
      <c r="H7" s="344"/>
      <c r="I7" s="344"/>
      <c r="J7" s="344"/>
      <c r="K7" s="344"/>
      <c r="L7" s="344"/>
      <c r="M7" s="344"/>
      <c r="N7" s="344"/>
      <c r="O7" s="344"/>
      <c r="P7" s="344"/>
      <c r="Q7" s="99"/>
      <c r="R7" s="99"/>
      <c r="S7" s="99"/>
      <c r="T7" s="99"/>
      <c r="U7" s="99"/>
      <c r="V7" s="99"/>
      <c r="W7" s="99"/>
      <c r="X7" s="99"/>
      <c r="Y7" s="99"/>
      <c r="Z7" s="99"/>
      <c r="AA7" s="99"/>
      <c r="AB7" s="99"/>
      <c r="AC7" s="99"/>
    </row>
    <row r="8" spans="1:29" s="164" customFormat="1" ht="18.75" x14ac:dyDescent="0.2">
      <c r="A8" s="190"/>
      <c r="B8" s="190"/>
      <c r="C8" s="190"/>
      <c r="D8" s="190"/>
      <c r="E8" s="190"/>
      <c r="F8" s="190"/>
      <c r="G8" s="190"/>
      <c r="H8" s="190"/>
      <c r="I8" s="190"/>
      <c r="J8" s="190"/>
      <c r="K8" s="190"/>
      <c r="L8" s="99"/>
      <c r="M8" s="99"/>
      <c r="N8" s="99"/>
      <c r="O8" s="99"/>
      <c r="P8" s="99"/>
      <c r="Q8" s="99"/>
      <c r="R8" s="99"/>
      <c r="S8" s="99"/>
      <c r="T8" s="99"/>
      <c r="U8" s="99"/>
      <c r="V8" s="99"/>
      <c r="W8" s="99"/>
      <c r="X8" s="99"/>
      <c r="Y8" s="99"/>
      <c r="Z8" s="4"/>
      <c r="AA8" s="4"/>
      <c r="AB8" s="4"/>
      <c r="AC8" s="4"/>
    </row>
    <row r="9" spans="1:29" s="164" customFormat="1" x14ac:dyDescent="0.2">
      <c r="A9" s="346" t="str">
        <f>'1. паспорт местоположение'!A9:C9</f>
        <v>Акционерное общество "Янтарьэнерго" ДЗО  ПАО "Россети"</v>
      </c>
      <c r="B9" s="346"/>
      <c r="C9" s="346"/>
      <c r="D9" s="346"/>
      <c r="E9" s="346"/>
      <c r="F9" s="346"/>
      <c r="G9" s="346"/>
      <c r="H9" s="346"/>
      <c r="I9" s="346"/>
      <c r="J9" s="346"/>
      <c r="K9" s="346"/>
      <c r="L9" s="346"/>
      <c r="M9" s="346"/>
      <c r="N9" s="346"/>
      <c r="O9" s="346"/>
      <c r="P9" s="346"/>
      <c r="Q9" s="100"/>
      <c r="R9" s="100"/>
      <c r="S9" s="100"/>
      <c r="T9" s="100"/>
      <c r="U9" s="100"/>
      <c r="V9" s="100"/>
      <c r="W9" s="100"/>
      <c r="X9" s="100"/>
      <c r="Y9" s="100"/>
      <c r="Z9" s="100"/>
      <c r="AA9" s="100"/>
      <c r="AB9" s="100"/>
      <c r="AC9" s="100"/>
    </row>
    <row r="10" spans="1:29" s="164" customFormat="1" x14ac:dyDescent="0.2">
      <c r="A10" s="341" t="s">
        <v>8</v>
      </c>
      <c r="B10" s="341"/>
      <c r="C10" s="341"/>
      <c r="D10" s="341"/>
      <c r="E10" s="341"/>
      <c r="F10" s="341"/>
      <c r="G10" s="341"/>
      <c r="H10" s="341"/>
      <c r="I10" s="341"/>
      <c r="J10" s="341"/>
      <c r="K10" s="341"/>
      <c r="L10" s="341"/>
      <c r="M10" s="341"/>
      <c r="N10" s="341"/>
      <c r="O10" s="341"/>
      <c r="P10" s="341"/>
      <c r="Q10" s="101"/>
      <c r="R10" s="101"/>
      <c r="S10" s="101"/>
      <c r="T10" s="101"/>
      <c r="U10" s="101"/>
      <c r="V10" s="101"/>
      <c r="W10" s="101"/>
      <c r="X10" s="101"/>
      <c r="Y10" s="101"/>
      <c r="Z10" s="101"/>
      <c r="AA10" s="101"/>
      <c r="AB10" s="101"/>
      <c r="AC10" s="101"/>
    </row>
    <row r="11" spans="1:29" s="164" customFormat="1" ht="18.75" x14ac:dyDescent="0.2">
      <c r="A11" s="190"/>
      <c r="B11" s="190"/>
      <c r="C11" s="190"/>
      <c r="D11" s="190"/>
      <c r="E11" s="190"/>
      <c r="F11" s="190"/>
      <c r="G11" s="190"/>
      <c r="H11" s="190"/>
      <c r="I11" s="190"/>
      <c r="J11" s="190"/>
      <c r="K11" s="190"/>
      <c r="L11" s="99"/>
      <c r="M11" s="99"/>
      <c r="N11" s="99"/>
      <c r="O11" s="99"/>
      <c r="P11" s="99"/>
      <c r="Q11" s="99"/>
      <c r="R11" s="99"/>
      <c r="S11" s="99"/>
      <c r="T11" s="99"/>
      <c r="U11" s="99"/>
      <c r="V11" s="99"/>
      <c r="W11" s="99"/>
      <c r="X11" s="99"/>
      <c r="Y11" s="99"/>
      <c r="Z11" s="4"/>
      <c r="AA11" s="4"/>
      <c r="AB11" s="4"/>
      <c r="AC11" s="4"/>
    </row>
    <row r="12" spans="1:29" s="164" customFormat="1" x14ac:dyDescent="0.2">
      <c r="A12" s="346" t="str">
        <f>'1. паспорт местоположение'!A12:C12</f>
        <v>F_17-1590</v>
      </c>
      <c r="B12" s="346"/>
      <c r="C12" s="346"/>
      <c r="D12" s="346"/>
      <c r="E12" s="346"/>
      <c r="F12" s="346"/>
      <c r="G12" s="346"/>
      <c r="H12" s="346"/>
      <c r="I12" s="346"/>
      <c r="J12" s="346"/>
      <c r="K12" s="346"/>
      <c r="L12" s="346"/>
      <c r="M12" s="346"/>
      <c r="N12" s="346"/>
      <c r="O12" s="346"/>
      <c r="P12" s="346"/>
      <c r="Q12" s="100"/>
      <c r="R12" s="100"/>
      <c r="S12" s="100"/>
      <c r="T12" s="100"/>
      <c r="U12" s="100"/>
      <c r="V12" s="100"/>
      <c r="W12" s="100"/>
      <c r="X12" s="100"/>
      <c r="Y12" s="100"/>
      <c r="Z12" s="100"/>
      <c r="AA12" s="100"/>
      <c r="AB12" s="100"/>
      <c r="AC12" s="100"/>
    </row>
    <row r="13" spans="1:29" s="164" customFormat="1" x14ac:dyDescent="0.2">
      <c r="A13" s="341" t="s">
        <v>7</v>
      </c>
      <c r="B13" s="341"/>
      <c r="C13" s="341"/>
      <c r="D13" s="341"/>
      <c r="E13" s="341"/>
      <c r="F13" s="341"/>
      <c r="G13" s="341"/>
      <c r="H13" s="341"/>
      <c r="I13" s="341"/>
      <c r="J13" s="341"/>
      <c r="K13" s="341"/>
      <c r="L13" s="341"/>
      <c r="M13" s="341"/>
      <c r="N13" s="341"/>
      <c r="O13" s="341"/>
      <c r="P13" s="341"/>
      <c r="Q13" s="101"/>
      <c r="R13" s="101"/>
      <c r="S13" s="101"/>
      <c r="T13" s="101"/>
      <c r="U13" s="101"/>
      <c r="V13" s="101"/>
      <c r="W13" s="101"/>
      <c r="X13" s="101"/>
      <c r="Y13" s="101"/>
      <c r="Z13" s="101"/>
      <c r="AA13" s="101"/>
      <c r="AB13" s="101"/>
      <c r="AC13" s="101"/>
    </row>
    <row r="14" spans="1:29" s="164" customFormat="1"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14"/>
      <c r="AA14" s="114"/>
      <c r="AB14" s="114"/>
      <c r="AC14" s="114"/>
    </row>
    <row r="15" spans="1:29" s="164" customFormat="1" ht="33.75" customHeight="1" x14ac:dyDescent="0.2">
      <c r="A15" s="351"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5" s="351"/>
      <c r="C15" s="351"/>
      <c r="D15" s="351"/>
      <c r="E15" s="351"/>
      <c r="F15" s="351"/>
      <c r="G15" s="351"/>
      <c r="H15" s="351"/>
      <c r="I15" s="351"/>
      <c r="J15" s="351"/>
      <c r="K15" s="351"/>
      <c r="L15" s="351"/>
      <c r="M15" s="351"/>
      <c r="N15" s="351"/>
      <c r="O15" s="351"/>
      <c r="P15" s="351"/>
      <c r="Q15" s="102"/>
      <c r="R15" s="102"/>
      <c r="S15" s="102"/>
      <c r="T15" s="102"/>
      <c r="U15" s="102"/>
      <c r="V15" s="102"/>
      <c r="W15" s="102"/>
      <c r="X15" s="102"/>
      <c r="Y15" s="102"/>
      <c r="Z15" s="102"/>
      <c r="AA15" s="102"/>
      <c r="AB15" s="102"/>
      <c r="AC15" s="102"/>
    </row>
    <row r="16" spans="1:29" s="164" customFormat="1" x14ac:dyDescent="0.2">
      <c r="A16" s="341" t="s">
        <v>6</v>
      </c>
      <c r="B16" s="341"/>
      <c r="C16" s="341"/>
      <c r="D16" s="341"/>
      <c r="E16" s="341"/>
      <c r="F16" s="341"/>
      <c r="G16" s="341"/>
      <c r="H16" s="341"/>
      <c r="I16" s="341"/>
      <c r="J16" s="341"/>
      <c r="K16" s="341"/>
      <c r="L16" s="341"/>
      <c r="M16" s="341"/>
      <c r="N16" s="341"/>
      <c r="O16" s="341"/>
      <c r="P16" s="341"/>
      <c r="Q16" s="101"/>
      <c r="R16" s="101"/>
      <c r="S16" s="101"/>
      <c r="T16" s="101"/>
      <c r="U16" s="101"/>
      <c r="V16" s="101"/>
      <c r="W16" s="101"/>
      <c r="X16" s="101"/>
      <c r="Y16" s="101"/>
      <c r="Z16" s="101"/>
      <c r="AA16" s="101"/>
      <c r="AB16" s="101"/>
      <c r="AC16" s="101"/>
    </row>
    <row r="17" spans="1:29" s="164" customFormat="1"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115"/>
      <c r="X17" s="115"/>
      <c r="Y17" s="115"/>
      <c r="Z17" s="115"/>
      <c r="AA17" s="115"/>
      <c r="AB17" s="115"/>
      <c r="AC17" s="115"/>
    </row>
    <row r="18" spans="1:29" s="164" customFormat="1" ht="18.75" x14ac:dyDescent="0.2">
      <c r="A18" s="343" t="s">
        <v>366</v>
      </c>
      <c r="B18" s="343"/>
      <c r="C18" s="343"/>
      <c r="D18" s="343"/>
      <c r="E18" s="343"/>
      <c r="F18" s="343"/>
      <c r="G18" s="343"/>
      <c r="H18" s="343"/>
      <c r="I18" s="343"/>
      <c r="J18" s="343"/>
      <c r="K18" s="343"/>
      <c r="L18" s="343"/>
      <c r="M18" s="343"/>
      <c r="N18" s="343"/>
      <c r="O18" s="343"/>
      <c r="P18" s="343"/>
      <c r="Q18" s="117"/>
      <c r="R18" s="117"/>
      <c r="S18" s="117"/>
      <c r="T18" s="117"/>
      <c r="U18" s="117"/>
      <c r="V18" s="117"/>
      <c r="W18" s="117"/>
      <c r="X18" s="117"/>
      <c r="Y18" s="117"/>
      <c r="Z18" s="117"/>
      <c r="AA18" s="117"/>
      <c r="AB18" s="117"/>
      <c r="AC18" s="117"/>
    </row>
    <row r="19" spans="1:29" x14ac:dyDescent="0.2">
      <c r="A19" s="197"/>
      <c r="Q19" s="198" t="s">
        <v>535</v>
      </c>
    </row>
    <row r="20" spans="1:29" ht="20.25" x14ac:dyDescent="0.2">
      <c r="A20" s="199"/>
      <c r="D20" s="197" t="s">
        <v>404</v>
      </c>
      <c r="Q20" s="198" t="s">
        <v>536</v>
      </c>
    </row>
    <row r="21" spans="1:29" ht="16.5" thickBot="1" x14ac:dyDescent="0.25">
      <c r="A21" s="223" t="s">
        <v>263</v>
      </c>
      <c r="B21" s="223" t="s">
        <v>1</v>
      </c>
      <c r="C21" s="200"/>
      <c r="D21" s="224"/>
      <c r="E21" s="225"/>
      <c r="F21" s="225"/>
      <c r="G21" s="225"/>
      <c r="H21" s="225"/>
      <c r="I21" s="200"/>
      <c r="J21" s="200"/>
      <c r="K21" s="200"/>
      <c r="L21" s="200"/>
      <c r="M21" s="200"/>
      <c r="N21" s="200"/>
      <c r="O21" s="200"/>
      <c r="P21" s="200"/>
      <c r="Q21" s="200"/>
      <c r="R21" s="200"/>
      <c r="S21" s="200"/>
      <c r="T21" s="200"/>
      <c r="U21" s="200"/>
      <c r="V21" s="200"/>
      <c r="W21" s="200"/>
      <c r="X21" s="200"/>
      <c r="Y21" s="200"/>
      <c r="Z21" s="200"/>
      <c r="AA21" s="200"/>
      <c r="AB21" s="200"/>
      <c r="AC21" s="200"/>
    </row>
    <row r="22" spans="1:29" s="268" customFormat="1" x14ac:dyDescent="0.2">
      <c r="A22" s="291" t="s">
        <v>405</v>
      </c>
      <c r="B22" s="208">
        <v>86622436.644024208</v>
      </c>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row>
    <row r="23" spans="1:29" s="268" customFormat="1" x14ac:dyDescent="0.2">
      <c r="A23" s="292" t="s">
        <v>261</v>
      </c>
      <c r="B23" s="201">
        <v>0</v>
      </c>
      <c r="C23" s="200"/>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200"/>
    </row>
    <row r="24" spans="1:29" s="268" customFormat="1" x14ac:dyDescent="0.2">
      <c r="A24" s="292" t="s">
        <v>259</v>
      </c>
      <c r="B24" s="201">
        <v>25</v>
      </c>
      <c r="C24" s="200"/>
      <c r="D24" s="202" t="s">
        <v>262</v>
      </c>
      <c r="E24" s="200"/>
      <c r="F24" s="200"/>
      <c r="G24" s="269"/>
      <c r="H24" s="270"/>
      <c r="I24" s="200"/>
      <c r="J24" s="200"/>
      <c r="K24" s="200"/>
      <c r="L24" s="200"/>
      <c r="M24" s="200"/>
      <c r="N24" s="200"/>
      <c r="O24" s="200"/>
      <c r="P24" s="200"/>
      <c r="Q24" s="200"/>
      <c r="R24" s="200"/>
      <c r="S24" s="200"/>
      <c r="T24" s="200"/>
      <c r="U24" s="200"/>
      <c r="V24" s="200"/>
      <c r="W24" s="200"/>
      <c r="X24" s="200"/>
      <c r="Y24" s="200"/>
      <c r="Z24" s="200"/>
      <c r="AA24" s="200"/>
      <c r="AB24" s="200"/>
      <c r="AC24" s="200"/>
    </row>
    <row r="25" spans="1:29" s="268" customFormat="1" ht="16.5" thickBot="1" x14ac:dyDescent="0.25">
      <c r="A25" s="293" t="s">
        <v>257</v>
      </c>
      <c r="B25" s="203">
        <v>1</v>
      </c>
      <c r="C25" s="200"/>
      <c r="D25" s="389" t="s">
        <v>260</v>
      </c>
      <c r="E25" s="390"/>
      <c r="F25" s="391"/>
      <c r="G25" s="279" t="s">
        <v>537</v>
      </c>
      <c r="H25" s="204"/>
      <c r="I25" s="200"/>
      <c r="J25" s="200"/>
      <c r="K25" s="200"/>
      <c r="L25" s="200"/>
      <c r="M25" s="200"/>
      <c r="N25" s="200"/>
      <c r="O25" s="200"/>
      <c r="P25" s="200"/>
      <c r="Q25" s="200"/>
      <c r="R25" s="200"/>
      <c r="S25" s="200"/>
      <c r="T25" s="200"/>
      <c r="U25" s="200"/>
      <c r="V25" s="200"/>
      <c r="W25" s="200"/>
      <c r="X25" s="200"/>
      <c r="Y25" s="200"/>
      <c r="Z25" s="200"/>
      <c r="AA25" s="200"/>
      <c r="AB25" s="200"/>
      <c r="AC25" s="200"/>
    </row>
    <row r="26" spans="1:29" s="268" customFormat="1" x14ac:dyDescent="0.2">
      <c r="A26" s="291" t="s">
        <v>256</v>
      </c>
      <c r="B26" s="208">
        <v>400000</v>
      </c>
      <c r="C26" s="200"/>
      <c r="D26" s="389" t="s">
        <v>258</v>
      </c>
      <c r="E26" s="390"/>
      <c r="F26" s="391"/>
      <c r="G26" s="279" t="s">
        <v>537</v>
      </c>
      <c r="H26" s="204"/>
      <c r="I26" s="200"/>
      <c r="J26" s="200"/>
      <c r="K26" s="200"/>
      <c r="L26" s="200"/>
      <c r="M26" s="200"/>
      <c r="N26" s="200"/>
      <c r="O26" s="200"/>
      <c r="P26" s="200"/>
      <c r="Q26" s="200"/>
      <c r="R26" s="200"/>
      <c r="S26" s="200"/>
      <c r="T26" s="200"/>
      <c r="U26" s="200"/>
      <c r="V26" s="200"/>
      <c r="W26" s="200"/>
      <c r="X26" s="200"/>
      <c r="Y26" s="200"/>
      <c r="Z26" s="200"/>
      <c r="AA26" s="200"/>
      <c r="AB26" s="200"/>
      <c r="AC26" s="200"/>
    </row>
    <row r="27" spans="1:29" s="268" customFormat="1" x14ac:dyDescent="0.2">
      <c r="A27" s="292" t="s">
        <v>406</v>
      </c>
      <c r="B27" s="201">
        <v>3</v>
      </c>
      <c r="C27" s="200"/>
      <c r="D27" s="389" t="s">
        <v>407</v>
      </c>
      <c r="E27" s="390"/>
      <c r="F27" s="391"/>
      <c r="G27" s="280">
        <v>-17444223.783584982</v>
      </c>
      <c r="H27" s="205"/>
      <c r="I27" s="200"/>
      <c r="J27" s="200"/>
      <c r="K27" s="200"/>
      <c r="L27" s="200"/>
      <c r="M27" s="200"/>
      <c r="N27" s="200"/>
      <c r="O27" s="200"/>
      <c r="P27" s="200"/>
      <c r="Q27" s="200"/>
      <c r="R27" s="200"/>
      <c r="S27" s="200"/>
      <c r="T27" s="200"/>
      <c r="U27" s="200"/>
      <c r="V27" s="200"/>
      <c r="W27" s="200"/>
      <c r="X27" s="200"/>
      <c r="Y27" s="200"/>
      <c r="Z27" s="200"/>
      <c r="AA27" s="200"/>
      <c r="AB27" s="200"/>
      <c r="AC27" s="200"/>
    </row>
    <row r="28" spans="1:29" s="268" customFormat="1" x14ac:dyDescent="0.2">
      <c r="A28" s="292" t="s">
        <v>255</v>
      </c>
      <c r="B28" s="201">
        <v>3</v>
      </c>
      <c r="C28" s="200"/>
      <c r="D28" s="389" t="s">
        <v>408</v>
      </c>
      <c r="E28" s="390"/>
      <c r="F28" s="391"/>
      <c r="G28" s="271" t="s">
        <v>400</v>
      </c>
      <c r="H28" s="206"/>
      <c r="I28" s="200"/>
      <c r="J28" s="200"/>
      <c r="K28" s="200"/>
      <c r="L28" s="200"/>
      <c r="M28" s="200"/>
      <c r="N28" s="200"/>
      <c r="O28" s="200"/>
      <c r="P28" s="200"/>
      <c r="Q28" s="200"/>
      <c r="R28" s="200"/>
      <c r="S28" s="200"/>
      <c r="T28" s="200"/>
      <c r="U28" s="200"/>
      <c r="V28" s="200"/>
      <c r="W28" s="200"/>
      <c r="X28" s="200"/>
      <c r="Y28" s="200"/>
      <c r="Z28" s="200"/>
      <c r="AA28" s="200"/>
      <c r="AB28" s="200"/>
      <c r="AC28" s="200"/>
    </row>
    <row r="29" spans="1:29" s="268" customFormat="1" x14ac:dyDescent="0.2">
      <c r="A29" s="292" t="s">
        <v>234</v>
      </c>
      <c r="B29" s="201">
        <v>200000</v>
      </c>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row>
    <row r="30" spans="1:29" s="268" customFormat="1" x14ac:dyDescent="0.2">
      <c r="A30" s="292" t="s">
        <v>254</v>
      </c>
      <c r="B30" s="201">
        <v>1</v>
      </c>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row>
    <row r="31" spans="1:29" s="268" customFormat="1" x14ac:dyDescent="0.2">
      <c r="A31" s="292" t="s">
        <v>253</v>
      </c>
      <c r="B31" s="201">
        <v>1</v>
      </c>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row>
    <row r="32" spans="1:29" s="268" customFormat="1" x14ac:dyDescent="0.2">
      <c r="A32" s="294" t="s">
        <v>409</v>
      </c>
      <c r="B32" s="201">
        <v>1000000</v>
      </c>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row>
    <row r="33" spans="1:29" s="268" customFormat="1" ht="16.5" thickBot="1" x14ac:dyDescent="0.25">
      <c r="A33" s="293" t="s">
        <v>228</v>
      </c>
      <c r="B33" s="207">
        <v>0.2</v>
      </c>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row>
    <row r="34" spans="1:29" s="268" customFormat="1" x14ac:dyDescent="0.2">
      <c r="A34" s="291" t="s">
        <v>404</v>
      </c>
      <c r="B34" s="208">
        <v>0</v>
      </c>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row>
    <row r="35" spans="1:29" s="268" customFormat="1" x14ac:dyDescent="0.2">
      <c r="A35" s="292" t="s">
        <v>252</v>
      </c>
      <c r="B35" s="201"/>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row>
    <row r="36" spans="1:29" s="268" customFormat="1" ht="16.5" thickBot="1" x14ac:dyDescent="0.25">
      <c r="A36" s="294" t="s">
        <v>251</v>
      </c>
      <c r="B36" s="209"/>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row>
    <row r="37" spans="1:29" s="268" customFormat="1" x14ac:dyDescent="0.2">
      <c r="A37" s="295" t="s">
        <v>410</v>
      </c>
      <c r="B37" s="210">
        <v>1</v>
      </c>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row>
    <row r="38" spans="1:29" s="268" customFormat="1" x14ac:dyDescent="0.2">
      <c r="A38" s="296" t="s">
        <v>250</v>
      </c>
      <c r="B38" s="211"/>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row>
    <row r="39" spans="1:29" s="268" customFormat="1" x14ac:dyDescent="0.2">
      <c r="A39" s="296" t="s">
        <v>249</v>
      </c>
      <c r="B39" s="212"/>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row>
    <row r="40" spans="1:29" s="268" customFormat="1" x14ac:dyDescent="0.2">
      <c r="A40" s="296" t="s">
        <v>248</v>
      </c>
      <c r="B40" s="212">
        <v>0</v>
      </c>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row>
    <row r="41" spans="1:29" s="268" customFormat="1" x14ac:dyDescent="0.2">
      <c r="A41" s="296" t="s">
        <v>247</v>
      </c>
      <c r="B41" s="212">
        <v>0.20499999999999999</v>
      </c>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row>
    <row r="42" spans="1:29" s="268" customFormat="1" x14ac:dyDescent="0.2">
      <c r="A42" s="296" t="s">
        <v>246</v>
      </c>
      <c r="B42" s="212">
        <v>1</v>
      </c>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row>
    <row r="43" spans="1:29" s="268" customFormat="1" ht="16.5" thickBot="1" x14ac:dyDescent="0.25">
      <c r="A43" s="297" t="s">
        <v>411</v>
      </c>
      <c r="B43" s="213">
        <v>0.20499999999999999</v>
      </c>
      <c r="C43" s="214"/>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row>
    <row r="44" spans="1:29" s="268" customFormat="1" x14ac:dyDescent="0.2">
      <c r="A44" s="298" t="s">
        <v>245</v>
      </c>
      <c r="B44" s="215">
        <v>1</v>
      </c>
      <c r="C44" s="215">
        <v>2</v>
      </c>
      <c r="D44" s="215">
        <v>3</v>
      </c>
      <c r="E44" s="215">
        <v>4</v>
      </c>
      <c r="F44" s="215">
        <v>5</v>
      </c>
      <c r="G44" s="215">
        <v>6</v>
      </c>
      <c r="H44" s="215">
        <v>7</v>
      </c>
      <c r="I44" s="215">
        <v>8</v>
      </c>
      <c r="J44" s="215">
        <v>9</v>
      </c>
      <c r="K44" s="215">
        <v>10</v>
      </c>
      <c r="L44" s="215">
        <v>11</v>
      </c>
      <c r="M44" s="215">
        <v>12</v>
      </c>
      <c r="N44" s="215">
        <v>13</v>
      </c>
      <c r="O44" s="215">
        <v>14</v>
      </c>
      <c r="P44" s="215">
        <v>15</v>
      </c>
      <c r="Q44" s="215">
        <v>16</v>
      </c>
      <c r="R44" s="215">
        <v>17</v>
      </c>
      <c r="S44" s="215">
        <v>18</v>
      </c>
      <c r="T44" s="215">
        <v>19</v>
      </c>
      <c r="U44" s="215">
        <v>20</v>
      </c>
      <c r="V44" s="215">
        <v>21</v>
      </c>
      <c r="W44" s="215">
        <v>22</v>
      </c>
      <c r="X44" s="215">
        <v>23</v>
      </c>
      <c r="Y44" s="215">
        <v>24</v>
      </c>
      <c r="Z44" s="215">
        <v>25</v>
      </c>
      <c r="AA44" s="215">
        <v>26</v>
      </c>
      <c r="AB44" s="215">
        <v>27</v>
      </c>
      <c r="AC44" s="281">
        <v>28</v>
      </c>
    </row>
    <row r="45" spans="1:29" s="268" customFormat="1" x14ac:dyDescent="0.2">
      <c r="A45" s="299" t="s">
        <v>244</v>
      </c>
      <c r="B45" s="272">
        <v>0</v>
      </c>
      <c r="C45" s="272">
        <v>5.3999999999999999E-2</v>
      </c>
      <c r="D45" s="272">
        <v>4.3999999999999997E-2</v>
      </c>
      <c r="E45" s="272">
        <v>4.5999999999999999E-2</v>
      </c>
      <c r="F45" s="272">
        <v>4.5999999999999999E-2</v>
      </c>
      <c r="G45" s="272">
        <v>4.5999999999999999E-2</v>
      </c>
      <c r="H45" s="272">
        <v>4.5999999999999999E-2</v>
      </c>
      <c r="I45" s="272">
        <v>4.5999999999999999E-2</v>
      </c>
      <c r="J45" s="272">
        <v>4.5999999999999999E-2</v>
      </c>
      <c r="K45" s="272">
        <v>4.5999999999999999E-2</v>
      </c>
      <c r="L45" s="272">
        <v>4.5999999999999999E-2</v>
      </c>
      <c r="M45" s="272">
        <v>4.5999999999999999E-2</v>
      </c>
      <c r="N45" s="272">
        <v>4.5999999999999999E-2</v>
      </c>
      <c r="O45" s="272">
        <v>4.5999999999999999E-2</v>
      </c>
      <c r="P45" s="272">
        <v>4.5999999999999999E-2</v>
      </c>
      <c r="Q45" s="272">
        <v>4.5999999999999999E-2</v>
      </c>
      <c r="R45" s="272">
        <v>4.5999999999999999E-2</v>
      </c>
      <c r="S45" s="272">
        <v>4.5999999999999999E-2</v>
      </c>
      <c r="T45" s="272">
        <v>4.5999999999999999E-2</v>
      </c>
      <c r="U45" s="272">
        <v>4.5999999999999999E-2</v>
      </c>
      <c r="V45" s="272">
        <v>4.5999999999999999E-2</v>
      </c>
      <c r="W45" s="272">
        <v>4.5999999999999999E-2</v>
      </c>
      <c r="X45" s="272">
        <v>4.5999999999999999E-2</v>
      </c>
      <c r="Y45" s="272">
        <v>4.5999999999999999E-2</v>
      </c>
      <c r="Z45" s="272">
        <v>4.5999999999999999E-2</v>
      </c>
      <c r="AA45" s="272">
        <v>4.5999999999999999E-2</v>
      </c>
      <c r="AB45" s="272">
        <v>4.5999999999999999E-2</v>
      </c>
      <c r="AC45" s="282">
        <v>4.5999999999999999E-2</v>
      </c>
    </row>
    <row r="46" spans="1:29" s="268" customFormat="1" x14ac:dyDescent="0.2">
      <c r="A46" s="299" t="s">
        <v>243</v>
      </c>
      <c r="B46" s="272">
        <v>0</v>
      </c>
      <c r="C46" s="272">
        <v>5.4000000000000048E-2</v>
      </c>
      <c r="D46" s="272">
        <v>0.10037600000000002</v>
      </c>
      <c r="E46" s="272">
        <v>0.150993296</v>
      </c>
      <c r="F46" s="272">
        <v>0.20393898761600004</v>
      </c>
      <c r="G46" s="272">
        <v>0.25932018104633614</v>
      </c>
      <c r="H46" s="272">
        <v>0.3172489093744677</v>
      </c>
      <c r="I46" s="272">
        <v>0.3778423592056932</v>
      </c>
      <c r="J46" s="272">
        <v>0.44122310772915507</v>
      </c>
      <c r="K46" s="272">
        <v>0.50751937068469632</v>
      </c>
      <c r="L46" s="272">
        <v>0.57686526173619246</v>
      </c>
      <c r="M46" s="272">
        <v>0.64940106377605744</v>
      </c>
      <c r="N46" s="272">
        <v>0.72527351270975604</v>
      </c>
      <c r="O46" s="272">
        <v>0.80463609429440486</v>
      </c>
      <c r="P46" s="272">
        <v>0.8876493546319475</v>
      </c>
      <c r="Q46" s="272">
        <v>0.97448122494501721</v>
      </c>
      <c r="R46" s="272">
        <v>1.0653073612924882</v>
      </c>
      <c r="S46" s="272">
        <v>1.1603114999119426</v>
      </c>
      <c r="T46" s="272">
        <v>1.2596858289078923</v>
      </c>
      <c r="U46" s="272">
        <v>1.3636313770376556</v>
      </c>
      <c r="V46" s="272">
        <v>1.4723584203813878</v>
      </c>
      <c r="W46" s="272">
        <v>1.5860869077189319</v>
      </c>
      <c r="X46" s="272">
        <v>1.7050469054740027</v>
      </c>
      <c r="Y46" s="272">
        <v>1.8294790631258069</v>
      </c>
      <c r="Z46" s="272">
        <v>1.959635100029594</v>
      </c>
      <c r="AA46" s="272">
        <v>2.0957783146309552</v>
      </c>
      <c r="AB46" s="272">
        <v>2.2381841171039794</v>
      </c>
      <c r="AC46" s="282">
        <v>2.3871405864907627</v>
      </c>
    </row>
    <row r="47" spans="1:29" s="268" customFormat="1" ht="16.5" thickBot="1" x14ac:dyDescent="0.25">
      <c r="A47" s="300" t="s">
        <v>412</v>
      </c>
      <c r="B47" s="216">
        <v>23999999.949999999</v>
      </c>
      <c r="C47" s="216">
        <v>61463421.251246303</v>
      </c>
      <c r="D47" s="216">
        <v>16751053.888702702</v>
      </c>
      <c r="E47" s="216">
        <v>-0.05</v>
      </c>
      <c r="F47" s="216">
        <v>-0.05</v>
      </c>
      <c r="G47" s="216">
        <v>-0.05</v>
      </c>
      <c r="H47" s="216">
        <v>-0.05</v>
      </c>
      <c r="I47" s="216">
        <v>-0.05</v>
      </c>
      <c r="J47" s="216">
        <v>-0.05</v>
      </c>
      <c r="K47" s="216">
        <v>-0.05</v>
      </c>
      <c r="L47" s="216">
        <v>-0.05</v>
      </c>
      <c r="M47" s="216">
        <v>-0.05</v>
      </c>
      <c r="N47" s="216">
        <v>-0.05</v>
      </c>
      <c r="O47" s="216">
        <v>-0.05</v>
      </c>
      <c r="P47" s="216">
        <v>-0.05</v>
      </c>
      <c r="Q47" s="216">
        <v>-0.05</v>
      </c>
      <c r="R47" s="216">
        <v>-0.05</v>
      </c>
      <c r="S47" s="216">
        <v>-0.05</v>
      </c>
      <c r="T47" s="216">
        <v>-0.05</v>
      </c>
      <c r="U47" s="216">
        <v>-0.05</v>
      </c>
      <c r="V47" s="216">
        <v>-0.05</v>
      </c>
      <c r="W47" s="216">
        <v>-0.05</v>
      </c>
      <c r="X47" s="216">
        <v>-0.05</v>
      </c>
      <c r="Y47" s="216">
        <v>-0.05</v>
      </c>
      <c r="Z47" s="216">
        <v>-0.05</v>
      </c>
      <c r="AA47" s="216">
        <v>-0.05</v>
      </c>
      <c r="AB47" s="216">
        <v>-0.05</v>
      </c>
      <c r="AC47" s="284">
        <v>-0.05</v>
      </c>
    </row>
    <row r="48" spans="1:29" s="268" customFormat="1" ht="16.5" thickBot="1" x14ac:dyDescent="0.25">
      <c r="A48" s="301"/>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309"/>
    </row>
    <row r="49" spans="1:29" s="268" customFormat="1" x14ac:dyDescent="0.2">
      <c r="A49" s="302" t="s">
        <v>242</v>
      </c>
      <c r="B49" s="215">
        <v>1</v>
      </c>
      <c r="C49" s="215">
        <v>2</v>
      </c>
      <c r="D49" s="215">
        <v>3</v>
      </c>
      <c r="E49" s="215">
        <v>4</v>
      </c>
      <c r="F49" s="215">
        <v>5</v>
      </c>
      <c r="G49" s="215">
        <v>6</v>
      </c>
      <c r="H49" s="215">
        <v>7</v>
      </c>
      <c r="I49" s="215">
        <v>8</v>
      </c>
      <c r="J49" s="215">
        <v>9</v>
      </c>
      <c r="K49" s="215">
        <v>10</v>
      </c>
      <c r="L49" s="215">
        <v>11</v>
      </c>
      <c r="M49" s="215">
        <v>12</v>
      </c>
      <c r="N49" s="215">
        <v>13</v>
      </c>
      <c r="O49" s="215">
        <v>14</v>
      </c>
      <c r="P49" s="215">
        <v>15</v>
      </c>
      <c r="Q49" s="215">
        <v>16</v>
      </c>
      <c r="R49" s="215">
        <v>17</v>
      </c>
      <c r="S49" s="215">
        <v>18</v>
      </c>
      <c r="T49" s="215">
        <v>19</v>
      </c>
      <c r="U49" s="215">
        <v>20</v>
      </c>
      <c r="V49" s="215">
        <v>21</v>
      </c>
      <c r="W49" s="215">
        <v>22</v>
      </c>
      <c r="X49" s="215">
        <v>23</v>
      </c>
      <c r="Y49" s="215">
        <v>24</v>
      </c>
      <c r="Z49" s="215">
        <v>25</v>
      </c>
      <c r="AA49" s="215">
        <v>26</v>
      </c>
      <c r="AB49" s="215">
        <v>27</v>
      </c>
      <c r="AC49" s="281">
        <v>28</v>
      </c>
    </row>
    <row r="50" spans="1:29" s="268" customFormat="1" x14ac:dyDescent="0.2">
      <c r="A50" s="299" t="s">
        <v>241</v>
      </c>
      <c r="B50" s="273">
        <v>0</v>
      </c>
      <c r="C50" s="273">
        <v>0</v>
      </c>
      <c r="D50" s="273">
        <v>0</v>
      </c>
      <c r="E50" s="273">
        <v>0</v>
      </c>
      <c r="F50" s="273">
        <v>0</v>
      </c>
      <c r="G50" s="273">
        <v>0</v>
      </c>
      <c r="H50" s="273">
        <v>0</v>
      </c>
      <c r="I50" s="273">
        <v>0</v>
      </c>
      <c r="J50" s="273">
        <v>0</v>
      </c>
      <c r="K50" s="273">
        <v>0</v>
      </c>
      <c r="L50" s="273">
        <v>0</v>
      </c>
      <c r="M50" s="273">
        <v>0</v>
      </c>
      <c r="N50" s="273">
        <v>0</v>
      </c>
      <c r="O50" s="273">
        <v>0</v>
      </c>
      <c r="P50" s="273">
        <v>0</v>
      </c>
      <c r="Q50" s="273">
        <v>0</v>
      </c>
      <c r="R50" s="273">
        <v>0</v>
      </c>
      <c r="S50" s="273">
        <v>0</v>
      </c>
      <c r="T50" s="273">
        <v>0</v>
      </c>
      <c r="U50" s="273">
        <v>0</v>
      </c>
      <c r="V50" s="273">
        <v>0</v>
      </c>
      <c r="W50" s="273">
        <v>0</v>
      </c>
      <c r="X50" s="273">
        <v>0</v>
      </c>
      <c r="Y50" s="273">
        <v>0</v>
      </c>
      <c r="Z50" s="273">
        <v>0</v>
      </c>
      <c r="AA50" s="273">
        <v>0</v>
      </c>
      <c r="AB50" s="273">
        <v>0</v>
      </c>
      <c r="AC50" s="283">
        <v>0</v>
      </c>
    </row>
    <row r="51" spans="1:29" s="268" customFormat="1" x14ac:dyDescent="0.2">
      <c r="A51" s="299" t="s">
        <v>240</v>
      </c>
      <c r="B51" s="273">
        <v>0</v>
      </c>
      <c r="C51" s="273">
        <v>0</v>
      </c>
      <c r="D51" s="273">
        <v>0</v>
      </c>
      <c r="E51" s="273">
        <v>0</v>
      </c>
      <c r="F51" s="273">
        <v>0</v>
      </c>
      <c r="G51" s="273">
        <v>0</v>
      </c>
      <c r="H51" s="273">
        <v>0</v>
      </c>
      <c r="I51" s="273">
        <v>0</v>
      </c>
      <c r="J51" s="273">
        <v>0</v>
      </c>
      <c r="K51" s="273">
        <v>0</v>
      </c>
      <c r="L51" s="273">
        <v>0</v>
      </c>
      <c r="M51" s="273">
        <v>0</v>
      </c>
      <c r="N51" s="273">
        <v>0</v>
      </c>
      <c r="O51" s="273">
        <v>0</v>
      </c>
      <c r="P51" s="273">
        <v>0</v>
      </c>
      <c r="Q51" s="273">
        <v>0</v>
      </c>
      <c r="R51" s="273">
        <v>0</v>
      </c>
      <c r="S51" s="273">
        <v>0</v>
      </c>
      <c r="T51" s="273">
        <v>0</v>
      </c>
      <c r="U51" s="273">
        <v>0</v>
      </c>
      <c r="V51" s="273">
        <v>0</v>
      </c>
      <c r="W51" s="273">
        <v>0</v>
      </c>
      <c r="X51" s="273">
        <v>0</v>
      </c>
      <c r="Y51" s="273">
        <v>0</v>
      </c>
      <c r="Z51" s="273">
        <v>0</v>
      </c>
      <c r="AA51" s="273">
        <v>0</v>
      </c>
      <c r="AB51" s="273">
        <v>0</v>
      </c>
      <c r="AC51" s="283">
        <v>0</v>
      </c>
    </row>
    <row r="52" spans="1:29" s="268" customFormat="1" x14ac:dyDescent="0.2">
      <c r="A52" s="299" t="s">
        <v>239</v>
      </c>
      <c r="B52" s="273">
        <v>0</v>
      </c>
      <c r="C52" s="273">
        <v>0</v>
      </c>
      <c r="D52" s="273">
        <v>0</v>
      </c>
      <c r="E52" s="273">
        <v>0</v>
      </c>
      <c r="F52" s="273">
        <v>0</v>
      </c>
      <c r="G52" s="273">
        <v>0</v>
      </c>
      <c r="H52" s="273">
        <v>0</v>
      </c>
      <c r="I52" s="273">
        <v>0</v>
      </c>
      <c r="J52" s="273">
        <v>0</v>
      </c>
      <c r="K52" s="273">
        <v>0</v>
      </c>
      <c r="L52" s="273">
        <v>0</v>
      </c>
      <c r="M52" s="273">
        <v>0</v>
      </c>
      <c r="N52" s="273">
        <v>0</v>
      </c>
      <c r="O52" s="273">
        <v>0</v>
      </c>
      <c r="P52" s="273">
        <v>0</v>
      </c>
      <c r="Q52" s="273">
        <v>0</v>
      </c>
      <c r="R52" s="273">
        <v>0</v>
      </c>
      <c r="S52" s="273">
        <v>0</v>
      </c>
      <c r="T52" s="273">
        <v>0</v>
      </c>
      <c r="U52" s="273">
        <v>0</v>
      </c>
      <c r="V52" s="273">
        <v>0</v>
      </c>
      <c r="W52" s="273">
        <v>0</v>
      </c>
      <c r="X52" s="273">
        <v>0</v>
      </c>
      <c r="Y52" s="273">
        <v>0</v>
      </c>
      <c r="Z52" s="273">
        <v>0</v>
      </c>
      <c r="AA52" s="273">
        <v>0</v>
      </c>
      <c r="AB52" s="273">
        <v>0</v>
      </c>
      <c r="AC52" s="283">
        <v>0</v>
      </c>
    </row>
    <row r="53" spans="1:29" s="268" customFormat="1" ht="16.5" thickBot="1" x14ac:dyDescent="0.25">
      <c r="A53" s="300" t="s">
        <v>238</v>
      </c>
      <c r="B53" s="216">
        <v>0</v>
      </c>
      <c r="C53" s="216">
        <v>0</v>
      </c>
      <c r="D53" s="216">
        <v>0</v>
      </c>
      <c r="E53" s="216">
        <v>0</v>
      </c>
      <c r="F53" s="216">
        <v>0</v>
      </c>
      <c r="G53" s="216">
        <v>0</v>
      </c>
      <c r="H53" s="216">
        <v>0</v>
      </c>
      <c r="I53" s="216">
        <v>0</v>
      </c>
      <c r="J53" s="216">
        <v>0</v>
      </c>
      <c r="K53" s="216">
        <v>0</v>
      </c>
      <c r="L53" s="216">
        <v>0</v>
      </c>
      <c r="M53" s="216">
        <v>0</v>
      </c>
      <c r="N53" s="216">
        <v>0</v>
      </c>
      <c r="O53" s="216">
        <v>0</v>
      </c>
      <c r="P53" s="216">
        <v>0</v>
      </c>
      <c r="Q53" s="216">
        <v>0</v>
      </c>
      <c r="R53" s="216">
        <v>0</v>
      </c>
      <c r="S53" s="216">
        <v>0</v>
      </c>
      <c r="T53" s="216">
        <v>0</v>
      </c>
      <c r="U53" s="216">
        <v>0</v>
      </c>
      <c r="V53" s="216">
        <v>0</v>
      </c>
      <c r="W53" s="216">
        <v>0</v>
      </c>
      <c r="X53" s="216">
        <v>0</v>
      </c>
      <c r="Y53" s="216">
        <v>0</v>
      </c>
      <c r="Z53" s="216">
        <v>0</v>
      </c>
      <c r="AA53" s="216">
        <v>0</v>
      </c>
      <c r="AB53" s="216">
        <v>0</v>
      </c>
      <c r="AC53" s="284">
        <v>0</v>
      </c>
    </row>
    <row r="54" spans="1:29" s="268" customFormat="1" ht="16.5" thickBot="1" x14ac:dyDescent="0.25">
      <c r="A54" s="301"/>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310"/>
    </row>
    <row r="55" spans="1:29" s="268" customFormat="1" x14ac:dyDescent="0.2">
      <c r="A55" s="302" t="s">
        <v>413</v>
      </c>
      <c r="B55" s="215">
        <v>1</v>
      </c>
      <c r="C55" s="215">
        <v>2</v>
      </c>
      <c r="D55" s="215">
        <v>3</v>
      </c>
      <c r="E55" s="215">
        <v>4</v>
      </c>
      <c r="F55" s="215">
        <v>5</v>
      </c>
      <c r="G55" s="215">
        <v>6</v>
      </c>
      <c r="H55" s="215">
        <v>7</v>
      </c>
      <c r="I55" s="215">
        <v>8</v>
      </c>
      <c r="J55" s="215">
        <v>9</v>
      </c>
      <c r="K55" s="215">
        <v>10</v>
      </c>
      <c r="L55" s="215">
        <v>11</v>
      </c>
      <c r="M55" s="215">
        <v>12</v>
      </c>
      <c r="N55" s="215">
        <v>13</v>
      </c>
      <c r="O55" s="215">
        <v>14</v>
      </c>
      <c r="P55" s="215">
        <v>15</v>
      </c>
      <c r="Q55" s="215">
        <v>16</v>
      </c>
      <c r="R55" s="215">
        <v>17</v>
      </c>
      <c r="S55" s="215">
        <v>18</v>
      </c>
      <c r="T55" s="215">
        <v>19</v>
      </c>
      <c r="U55" s="215">
        <v>20</v>
      </c>
      <c r="V55" s="215">
        <v>21</v>
      </c>
      <c r="W55" s="215">
        <v>22</v>
      </c>
      <c r="X55" s="215">
        <v>23</v>
      </c>
      <c r="Y55" s="215">
        <v>24</v>
      </c>
      <c r="Z55" s="215">
        <v>25</v>
      </c>
      <c r="AA55" s="215">
        <v>26</v>
      </c>
      <c r="AB55" s="215">
        <v>27</v>
      </c>
      <c r="AC55" s="281">
        <v>28</v>
      </c>
    </row>
    <row r="56" spans="1:29" s="268" customFormat="1" ht="14.25" x14ac:dyDescent="0.2">
      <c r="A56" s="303" t="s">
        <v>237</v>
      </c>
      <c r="B56" s="274">
        <v>23999999.949999999</v>
      </c>
      <c r="C56" s="274">
        <v>61463421.251246303</v>
      </c>
      <c r="D56" s="274">
        <v>16751053.888702702</v>
      </c>
      <c r="E56" s="274">
        <v>-0.05</v>
      </c>
      <c r="F56" s="274">
        <v>-0.05</v>
      </c>
      <c r="G56" s="274">
        <v>-0.05</v>
      </c>
      <c r="H56" s="274">
        <v>-0.05</v>
      </c>
      <c r="I56" s="274">
        <v>-0.05</v>
      </c>
      <c r="J56" s="274">
        <v>-0.05</v>
      </c>
      <c r="K56" s="274">
        <v>-0.05</v>
      </c>
      <c r="L56" s="274">
        <v>-0.05</v>
      </c>
      <c r="M56" s="274">
        <v>-0.05</v>
      </c>
      <c r="N56" s="274">
        <v>-0.05</v>
      </c>
      <c r="O56" s="274">
        <v>-0.05</v>
      </c>
      <c r="P56" s="274">
        <v>-0.05</v>
      </c>
      <c r="Q56" s="274">
        <v>-0.05</v>
      </c>
      <c r="R56" s="274">
        <v>-0.05</v>
      </c>
      <c r="S56" s="274">
        <v>-0.05</v>
      </c>
      <c r="T56" s="274">
        <v>-0.05</v>
      </c>
      <c r="U56" s="274">
        <v>-0.05</v>
      </c>
      <c r="V56" s="274">
        <v>-0.05</v>
      </c>
      <c r="W56" s="274">
        <v>-0.05</v>
      </c>
      <c r="X56" s="274">
        <v>-0.05</v>
      </c>
      <c r="Y56" s="274">
        <v>-0.05</v>
      </c>
      <c r="Z56" s="274">
        <v>-0.05</v>
      </c>
      <c r="AA56" s="274">
        <v>-0.05</v>
      </c>
      <c r="AB56" s="274">
        <v>-0.05</v>
      </c>
      <c r="AC56" s="285">
        <v>-0.05</v>
      </c>
    </row>
    <row r="57" spans="1:29" s="268" customFormat="1" x14ac:dyDescent="0.2">
      <c r="A57" s="299" t="s">
        <v>236</v>
      </c>
      <c r="B57" s="273">
        <v>0</v>
      </c>
      <c r="C57" s="273">
        <v>0</v>
      </c>
      <c r="D57" s="273">
        <v>0</v>
      </c>
      <c r="E57" s="273">
        <v>-230198.65919999999</v>
      </c>
      <c r="F57" s="273">
        <v>-240787.79752320002</v>
      </c>
      <c r="G57" s="273">
        <v>-755592.10862780164</v>
      </c>
      <c r="H57" s="273">
        <v>-263449.78187489352</v>
      </c>
      <c r="I57" s="273">
        <v>-275568.47184113861</v>
      </c>
      <c r="J57" s="273">
        <v>-864733.86463749316</v>
      </c>
      <c r="K57" s="273">
        <v>-301503.87413693924</v>
      </c>
      <c r="L57" s="273">
        <v>-1361373.0523472384</v>
      </c>
      <c r="M57" s="273">
        <v>-989640.63826563454</v>
      </c>
      <c r="N57" s="273">
        <v>-345054.70254195121</v>
      </c>
      <c r="O57" s="273">
        <v>-360927.21885888098</v>
      </c>
      <c r="P57" s="273">
        <v>-1132589.6127791684</v>
      </c>
      <c r="Q57" s="273">
        <v>-394896.24498900346</v>
      </c>
      <c r="R57" s="273">
        <v>-413061.47225849761</v>
      </c>
      <c r="S57" s="273">
        <v>-1296186.8999471655</v>
      </c>
      <c r="T57" s="273">
        <v>-1497937.1657815785</v>
      </c>
      <c r="U57" s="273">
        <v>-472726.27540753112</v>
      </c>
      <c r="V57" s="273">
        <v>-1483415.0522288326</v>
      </c>
      <c r="W57" s="273">
        <v>-517217.38154378638</v>
      </c>
      <c r="X57" s="273">
        <v>-541009.38109480054</v>
      </c>
      <c r="Y57" s="273">
        <v>-1697687.4378754841</v>
      </c>
      <c r="Z57" s="273">
        <v>-591927.02000591881</v>
      </c>
      <c r="AA57" s="273">
        <v>-619155.662926191</v>
      </c>
      <c r="AB57" s="273">
        <v>-2988910.4702623878</v>
      </c>
      <c r="AC57" s="283">
        <v>-677428.11729815253</v>
      </c>
    </row>
    <row r="58" spans="1:29" s="268" customFormat="1" x14ac:dyDescent="0.2">
      <c r="A58" s="304" t="s">
        <v>235</v>
      </c>
      <c r="B58" s="273"/>
      <c r="C58" s="273"/>
      <c r="D58" s="273"/>
      <c r="E58" s="273">
        <v>0</v>
      </c>
      <c r="F58" s="273">
        <v>0</v>
      </c>
      <c r="G58" s="273">
        <v>-503728.07241853443</v>
      </c>
      <c r="H58" s="273">
        <v>0</v>
      </c>
      <c r="I58" s="273">
        <v>0</v>
      </c>
      <c r="J58" s="273">
        <v>-576489.24309166207</v>
      </c>
      <c r="K58" s="273">
        <v>0</v>
      </c>
      <c r="L58" s="273">
        <v>0</v>
      </c>
      <c r="M58" s="273">
        <v>-659760.42551042303</v>
      </c>
      <c r="N58" s="273">
        <v>0</v>
      </c>
      <c r="O58" s="273">
        <v>0</v>
      </c>
      <c r="P58" s="273">
        <v>-755059.74185277894</v>
      </c>
      <c r="Q58" s="273">
        <v>0</v>
      </c>
      <c r="R58" s="273">
        <v>0</v>
      </c>
      <c r="S58" s="273">
        <v>-864124.59996477701</v>
      </c>
      <c r="T58" s="273">
        <v>0</v>
      </c>
      <c r="U58" s="273">
        <v>0</v>
      </c>
      <c r="V58" s="273">
        <v>-988943.36815255508</v>
      </c>
      <c r="W58" s="273">
        <v>0</v>
      </c>
      <c r="X58" s="273">
        <v>0</v>
      </c>
      <c r="Y58" s="273">
        <v>-1131791.6252503227</v>
      </c>
      <c r="Z58" s="273">
        <v>0</v>
      </c>
      <c r="AA58" s="273">
        <v>0</v>
      </c>
      <c r="AB58" s="273">
        <v>-1295273.6468415917</v>
      </c>
      <c r="AC58" s="283">
        <v>0</v>
      </c>
    </row>
    <row r="59" spans="1:29" s="268" customFormat="1" x14ac:dyDescent="0.2">
      <c r="A59" s="304" t="s">
        <v>234</v>
      </c>
      <c r="B59" s="273"/>
      <c r="C59" s="273"/>
      <c r="D59" s="273"/>
      <c r="E59" s="273">
        <v>-230198.65919999999</v>
      </c>
      <c r="F59" s="273">
        <v>-240787.79752320002</v>
      </c>
      <c r="G59" s="273">
        <v>-251864.03620926721</v>
      </c>
      <c r="H59" s="273">
        <v>-263449.78187489352</v>
      </c>
      <c r="I59" s="273">
        <v>-275568.47184113861</v>
      </c>
      <c r="J59" s="273">
        <v>-288244.62154583103</v>
      </c>
      <c r="K59" s="273">
        <v>-301503.87413693924</v>
      </c>
      <c r="L59" s="273">
        <v>-315373.05234723847</v>
      </c>
      <c r="M59" s="273">
        <v>-329880.21275521151</v>
      </c>
      <c r="N59" s="273">
        <v>-345054.70254195121</v>
      </c>
      <c r="O59" s="273">
        <v>-360927.21885888098</v>
      </c>
      <c r="P59" s="273">
        <v>-377529.87092638947</v>
      </c>
      <c r="Q59" s="273">
        <v>-394896.24498900346</v>
      </c>
      <c r="R59" s="273">
        <v>-413061.47225849761</v>
      </c>
      <c r="S59" s="273">
        <v>-432062.2999823885</v>
      </c>
      <c r="T59" s="273">
        <v>-451937.16578157846</v>
      </c>
      <c r="U59" s="273">
        <v>-472726.27540753112</v>
      </c>
      <c r="V59" s="273">
        <v>-494471.68407627754</v>
      </c>
      <c r="W59" s="273">
        <v>-517217.38154378638</v>
      </c>
      <c r="X59" s="273">
        <v>-541009.38109480054</v>
      </c>
      <c r="Y59" s="273">
        <v>-565895.81262516137</v>
      </c>
      <c r="Z59" s="273">
        <v>-591927.02000591881</v>
      </c>
      <c r="AA59" s="273">
        <v>-619155.662926191</v>
      </c>
      <c r="AB59" s="273">
        <v>-647636.82342079584</v>
      </c>
      <c r="AC59" s="283">
        <v>-677428.11729815253</v>
      </c>
    </row>
    <row r="60" spans="1:29" s="268" customFormat="1" x14ac:dyDescent="0.2">
      <c r="A60" s="304" t="s">
        <v>409</v>
      </c>
      <c r="B60" s="273"/>
      <c r="C60" s="273"/>
      <c r="D60" s="273"/>
      <c r="E60" s="273"/>
      <c r="F60" s="273"/>
      <c r="G60" s="273"/>
      <c r="H60" s="273"/>
      <c r="I60" s="273"/>
      <c r="J60" s="273"/>
      <c r="K60" s="273"/>
      <c r="L60" s="273">
        <v>-1046000</v>
      </c>
      <c r="M60" s="273"/>
      <c r="N60" s="273"/>
      <c r="O60" s="273"/>
      <c r="P60" s="273"/>
      <c r="Q60" s="273"/>
      <c r="R60" s="273"/>
      <c r="S60" s="273"/>
      <c r="T60" s="273">
        <v>-1046000</v>
      </c>
      <c r="U60" s="273"/>
      <c r="V60" s="273"/>
      <c r="W60" s="273"/>
      <c r="X60" s="273"/>
      <c r="Y60" s="273"/>
      <c r="Z60" s="273"/>
      <c r="AA60" s="273"/>
      <c r="AB60" s="273">
        <v>-1046000</v>
      </c>
      <c r="AC60" s="283"/>
    </row>
    <row r="61" spans="1:29" s="268" customFormat="1" x14ac:dyDescent="0.2">
      <c r="A61" s="304" t="s">
        <v>404</v>
      </c>
      <c r="B61" s="273">
        <v>0</v>
      </c>
      <c r="C61" s="273">
        <v>0</v>
      </c>
      <c r="D61" s="273">
        <v>0</v>
      </c>
      <c r="E61" s="273">
        <v>0</v>
      </c>
      <c r="F61" s="273">
        <v>0</v>
      </c>
      <c r="G61" s="273">
        <v>0</v>
      </c>
      <c r="H61" s="273">
        <v>0</v>
      </c>
      <c r="I61" s="273">
        <v>0</v>
      </c>
      <c r="J61" s="273">
        <v>0</v>
      </c>
      <c r="K61" s="273">
        <v>0</v>
      </c>
      <c r="L61" s="273">
        <v>0</v>
      </c>
      <c r="M61" s="273">
        <v>0</v>
      </c>
      <c r="N61" s="273">
        <v>0</v>
      </c>
      <c r="O61" s="273">
        <v>0</v>
      </c>
      <c r="P61" s="273">
        <v>0</v>
      </c>
      <c r="Q61" s="273">
        <v>0</v>
      </c>
      <c r="R61" s="273">
        <v>0</v>
      </c>
      <c r="S61" s="273">
        <v>0</v>
      </c>
      <c r="T61" s="273">
        <v>0</v>
      </c>
      <c r="U61" s="273">
        <v>0</v>
      </c>
      <c r="V61" s="273">
        <v>0</v>
      </c>
      <c r="W61" s="273">
        <v>0</v>
      </c>
      <c r="X61" s="273">
        <v>0</v>
      </c>
      <c r="Y61" s="273">
        <v>0</v>
      </c>
      <c r="Z61" s="273">
        <v>0</v>
      </c>
      <c r="AA61" s="273">
        <v>0</v>
      </c>
      <c r="AB61" s="273">
        <v>0</v>
      </c>
      <c r="AC61" s="283">
        <v>0</v>
      </c>
    </row>
    <row r="62" spans="1:29" s="268" customFormat="1" x14ac:dyDescent="0.2">
      <c r="A62" s="304" t="s">
        <v>404</v>
      </c>
      <c r="B62" s="273">
        <v>0</v>
      </c>
      <c r="C62" s="273">
        <v>0</v>
      </c>
      <c r="D62" s="273">
        <v>0</v>
      </c>
      <c r="E62" s="273">
        <v>0</v>
      </c>
      <c r="F62" s="273">
        <v>0</v>
      </c>
      <c r="G62" s="273">
        <v>0</v>
      </c>
      <c r="H62" s="273">
        <v>0</v>
      </c>
      <c r="I62" s="273">
        <v>0</v>
      </c>
      <c r="J62" s="273">
        <v>0</v>
      </c>
      <c r="K62" s="273">
        <v>0</v>
      </c>
      <c r="L62" s="273">
        <v>0</v>
      </c>
      <c r="M62" s="273">
        <v>0</v>
      </c>
      <c r="N62" s="273">
        <v>0</v>
      </c>
      <c r="O62" s="273">
        <v>0</v>
      </c>
      <c r="P62" s="273">
        <v>0</v>
      </c>
      <c r="Q62" s="273">
        <v>0</v>
      </c>
      <c r="R62" s="273">
        <v>0</v>
      </c>
      <c r="S62" s="273">
        <v>0</v>
      </c>
      <c r="T62" s="273">
        <v>0</v>
      </c>
      <c r="U62" s="273">
        <v>0</v>
      </c>
      <c r="V62" s="273">
        <v>0</v>
      </c>
      <c r="W62" s="273">
        <v>0</v>
      </c>
      <c r="X62" s="273">
        <v>0</v>
      </c>
      <c r="Y62" s="273">
        <v>0</v>
      </c>
      <c r="Z62" s="273">
        <v>0</v>
      </c>
      <c r="AA62" s="273">
        <v>0</v>
      </c>
      <c r="AB62" s="273">
        <v>0</v>
      </c>
      <c r="AC62" s="283">
        <v>0</v>
      </c>
    </row>
    <row r="63" spans="1:29" s="268" customFormat="1" x14ac:dyDescent="0.2">
      <c r="A63" s="304" t="s">
        <v>414</v>
      </c>
      <c r="B63" s="273">
        <v>0</v>
      </c>
      <c r="C63" s="273">
        <v>0</v>
      </c>
      <c r="D63" s="273">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3">
        <v>0</v>
      </c>
      <c r="U63" s="273">
        <v>0</v>
      </c>
      <c r="V63" s="273">
        <v>0</v>
      </c>
      <c r="W63" s="273">
        <v>0</v>
      </c>
      <c r="X63" s="273">
        <v>0</v>
      </c>
      <c r="Y63" s="273">
        <v>0</v>
      </c>
      <c r="Z63" s="273">
        <v>0</v>
      </c>
      <c r="AA63" s="273">
        <v>0</v>
      </c>
      <c r="AB63" s="273">
        <v>0</v>
      </c>
      <c r="AC63" s="283">
        <v>0</v>
      </c>
    </row>
    <row r="64" spans="1:29" s="268" customFormat="1" ht="14.25" x14ac:dyDescent="0.2">
      <c r="A64" s="305" t="s">
        <v>415</v>
      </c>
      <c r="B64" s="274">
        <v>23999999.949999999</v>
      </c>
      <c r="C64" s="274">
        <v>61463421.251246303</v>
      </c>
      <c r="D64" s="274">
        <v>16751053.888702702</v>
      </c>
      <c r="E64" s="274">
        <v>-230198.70919999998</v>
      </c>
      <c r="F64" s="274">
        <v>-240787.84752320001</v>
      </c>
      <c r="G64" s="274">
        <v>-755592.15862780169</v>
      </c>
      <c r="H64" s="274">
        <v>-263449.83187489351</v>
      </c>
      <c r="I64" s="274">
        <v>-275568.5218411386</v>
      </c>
      <c r="J64" s="274">
        <v>-864733.9146374932</v>
      </c>
      <c r="K64" s="274">
        <v>-301503.92413693923</v>
      </c>
      <c r="L64" s="274">
        <v>-1361373.1023472385</v>
      </c>
      <c r="M64" s="274">
        <v>-989640.68826563458</v>
      </c>
      <c r="N64" s="274">
        <v>-345054.75254195119</v>
      </c>
      <c r="O64" s="274">
        <v>-360927.26885888097</v>
      </c>
      <c r="P64" s="274">
        <v>-1132589.6627791685</v>
      </c>
      <c r="Q64" s="274">
        <v>-394896.29498900345</v>
      </c>
      <c r="R64" s="274">
        <v>-413061.5222584976</v>
      </c>
      <c r="S64" s="274">
        <v>-1296186.9499471656</v>
      </c>
      <c r="T64" s="274">
        <v>-1497937.2157815786</v>
      </c>
      <c r="U64" s="274">
        <v>-472726.32540753111</v>
      </c>
      <c r="V64" s="274">
        <v>-1483415.1022288327</v>
      </c>
      <c r="W64" s="274">
        <v>-517217.43154378637</v>
      </c>
      <c r="X64" s="274">
        <v>-541009.43109480059</v>
      </c>
      <c r="Y64" s="274">
        <v>-1697687.4878754842</v>
      </c>
      <c r="Z64" s="274">
        <v>-591927.07000591885</v>
      </c>
      <c r="AA64" s="274">
        <v>-619155.71292619104</v>
      </c>
      <c r="AB64" s="274">
        <v>-2988910.5202623876</v>
      </c>
      <c r="AC64" s="285">
        <v>-677428.16729815258</v>
      </c>
    </row>
    <row r="65" spans="1:29" s="268" customFormat="1" x14ac:dyDescent="0.2">
      <c r="A65" s="304" t="s">
        <v>230</v>
      </c>
      <c r="B65" s="200"/>
      <c r="C65" s="273"/>
      <c r="D65" s="273"/>
      <c r="E65" s="273">
        <v>-4088579.0095979599</v>
      </c>
      <c r="F65" s="273">
        <v>-4088579.0095979599</v>
      </c>
      <c r="G65" s="273">
        <v>-4088579.0095979599</v>
      </c>
      <c r="H65" s="273">
        <v>-4088579.0095979599</v>
      </c>
      <c r="I65" s="273">
        <v>-4088579.0095979599</v>
      </c>
      <c r="J65" s="273">
        <v>-4088579.0095979599</v>
      </c>
      <c r="K65" s="273">
        <v>-4088579.0095979599</v>
      </c>
      <c r="L65" s="273">
        <v>-4088579.0095979599</v>
      </c>
      <c r="M65" s="273">
        <v>-4088579.0095979599</v>
      </c>
      <c r="N65" s="273">
        <v>-4088579.0095979599</v>
      </c>
      <c r="O65" s="273">
        <v>-4088579.0095979599</v>
      </c>
      <c r="P65" s="273">
        <v>-4088579.0095979599</v>
      </c>
      <c r="Q65" s="273">
        <v>-4088579.0095979599</v>
      </c>
      <c r="R65" s="273">
        <v>-4088579.0095979599</v>
      </c>
      <c r="S65" s="273">
        <v>-4088579.0095979599</v>
      </c>
      <c r="T65" s="273">
        <v>-4088579.0095979599</v>
      </c>
      <c r="U65" s="273">
        <v>-4088579.0095979599</v>
      </c>
      <c r="V65" s="273">
        <v>-4088579.0095979599</v>
      </c>
      <c r="W65" s="273">
        <v>-4088579.0095979599</v>
      </c>
      <c r="X65" s="273">
        <v>-4088579.0095979599</v>
      </c>
      <c r="Y65" s="273">
        <v>-4088579.0095979599</v>
      </c>
      <c r="Z65" s="273">
        <v>-4088579.0095979599</v>
      </c>
      <c r="AA65" s="273">
        <v>-4088579.0095979599</v>
      </c>
      <c r="AB65" s="273">
        <v>-4088579.0095979599</v>
      </c>
      <c r="AC65" s="283">
        <v>-4088579.0095979599</v>
      </c>
    </row>
    <row r="66" spans="1:29" s="268" customFormat="1" ht="14.25" x14ac:dyDescent="0.2">
      <c r="A66" s="305" t="s">
        <v>416</v>
      </c>
      <c r="B66" s="274">
        <v>23999999.949999999</v>
      </c>
      <c r="C66" s="274">
        <v>61463421.251246303</v>
      </c>
      <c r="D66" s="274">
        <v>16751053.888702702</v>
      </c>
      <c r="E66" s="274">
        <v>-4318777.7187979603</v>
      </c>
      <c r="F66" s="274">
        <v>-4329366.8571211603</v>
      </c>
      <c r="G66" s="274">
        <v>-4844171.1682257615</v>
      </c>
      <c r="H66" s="274">
        <v>-4352028.841472853</v>
      </c>
      <c r="I66" s="274">
        <v>-4364147.5314390985</v>
      </c>
      <c r="J66" s="274">
        <v>-4953312.9242354529</v>
      </c>
      <c r="K66" s="274">
        <v>-4390082.9337348994</v>
      </c>
      <c r="L66" s="274">
        <v>-5449952.1119451988</v>
      </c>
      <c r="M66" s="274">
        <v>-5078219.6978635946</v>
      </c>
      <c r="N66" s="274">
        <v>-4433633.7621399108</v>
      </c>
      <c r="O66" s="274">
        <v>-4449506.2784568407</v>
      </c>
      <c r="P66" s="274">
        <v>-5221168.6723771282</v>
      </c>
      <c r="Q66" s="274">
        <v>-4483475.3045869637</v>
      </c>
      <c r="R66" s="274">
        <v>-4501640.5318564577</v>
      </c>
      <c r="S66" s="274">
        <v>-5384765.9595451253</v>
      </c>
      <c r="T66" s="274">
        <v>-5586516.2253795387</v>
      </c>
      <c r="U66" s="274">
        <v>-4561305.335005491</v>
      </c>
      <c r="V66" s="274">
        <v>-5571994.1118267924</v>
      </c>
      <c r="W66" s="274">
        <v>-4605796.441141746</v>
      </c>
      <c r="X66" s="274">
        <v>-4629588.4406927601</v>
      </c>
      <c r="Y66" s="274">
        <v>-5786266.4974734439</v>
      </c>
      <c r="Z66" s="274">
        <v>-4680506.0796038788</v>
      </c>
      <c r="AA66" s="274">
        <v>-4707734.7225241512</v>
      </c>
      <c r="AB66" s="274">
        <v>-7077489.5298603475</v>
      </c>
      <c r="AC66" s="285">
        <v>-4766007.176896112</v>
      </c>
    </row>
    <row r="67" spans="1:29" s="268" customFormat="1" x14ac:dyDescent="0.2">
      <c r="A67" s="304" t="s">
        <v>229</v>
      </c>
      <c r="B67" s="273">
        <v>0</v>
      </c>
      <c r="C67" s="273">
        <v>0</v>
      </c>
      <c r="D67" s="273">
        <v>0</v>
      </c>
      <c r="E67" s="273">
        <v>0</v>
      </c>
      <c r="F67" s="273">
        <v>0</v>
      </c>
      <c r="G67" s="273">
        <v>0</v>
      </c>
      <c r="H67" s="273">
        <v>0</v>
      </c>
      <c r="I67" s="273">
        <v>0</v>
      </c>
      <c r="J67" s="273">
        <v>0</v>
      </c>
      <c r="K67" s="273">
        <v>0</v>
      </c>
      <c r="L67" s="273">
        <v>0</v>
      </c>
      <c r="M67" s="273">
        <v>0</v>
      </c>
      <c r="N67" s="273">
        <v>0</v>
      </c>
      <c r="O67" s="273">
        <v>0</v>
      </c>
      <c r="P67" s="273">
        <v>0</v>
      </c>
      <c r="Q67" s="273">
        <v>0</v>
      </c>
      <c r="R67" s="273">
        <v>0</v>
      </c>
      <c r="S67" s="273">
        <v>0</v>
      </c>
      <c r="T67" s="273">
        <v>0</v>
      </c>
      <c r="U67" s="273">
        <v>0</v>
      </c>
      <c r="V67" s="273">
        <v>0</v>
      </c>
      <c r="W67" s="273">
        <v>0</v>
      </c>
      <c r="X67" s="273">
        <v>0</v>
      </c>
      <c r="Y67" s="273">
        <v>0</v>
      </c>
      <c r="Z67" s="273">
        <v>0</v>
      </c>
      <c r="AA67" s="273">
        <v>0</v>
      </c>
      <c r="AB67" s="273">
        <v>0</v>
      </c>
      <c r="AC67" s="283">
        <v>0</v>
      </c>
    </row>
    <row r="68" spans="1:29" s="268" customFormat="1" ht="14.25" x14ac:dyDescent="0.2">
      <c r="A68" s="305" t="s">
        <v>233</v>
      </c>
      <c r="B68" s="274">
        <v>23999999.949999999</v>
      </c>
      <c r="C68" s="274">
        <v>61463421.251246303</v>
      </c>
      <c r="D68" s="274">
        <v>16751053.888702702</v>
      </c>
      <c r="E68" s="274">
        <v>-4318777.7187979603</v>
      </c>
      <c r="F68" s="274">
        <v>-4329366.8571211603</v>
      </c>
      <c r="G68" s="274">
        <v>-4844171.1682257615</v>
      </c>
      <c r="H68" s="274">
        <v>-4352028.841472853</v>
      </c>
      <c r="I68" s="274">
        <v>-4364147.5314390985</v>
      </c>
      <c r="J68" s="274">
        <v>-4953312.9242354529</v>
      </c>
      <c r="K68" s="274">
        <v>-4390082.9337348994</v>
      </c>
      <c r="L68" s="274">
        <v>-5449952.1119451988</v>
      </c>
      <c r="M68" s="274">
        <v>-5078219.6978635946</v>
      </c>
      <c r="N68" s="274">
        <v>-4433633.7621399108</v>
      </c>
      <c r="O68" s="274">
        <v>-4449506.2784568407</v>
      </c>
      <c r="P68" s="274">
        <v>-5221168.6723771282</v>
      </c>
      <c r="Q68" s="274">
        <v>-4483475.3045869637</v>
      </c>
      <c r="R68" s="274">
        <v>-4501640.5318564577</v>
      </c>
      <c r="S68" s="274">
        <v>-5384765.9595451253</v>
      </c>
      <c r="T68" s="274">
        <v>-5586516.2253795387</v>
      </c>
      <c r="U68" s="274">
        <v>-4561305.335005491</v>
      </c>
      <c r="V68" s="274">
        <v>-5571994.1118267924</v>
      </c>
      <c r="W68" s="274">
        <v>-4605796.441141746</v>
      </c>
      <c r="X68" s="274">
        <v>-4629588.4406927601</v>
      </c>
      <c r="Y68" s="274">
        <v>-5786266.4974734439</v>
      </c>
      <c r="Z68" s="274">
        <v>-4680506.0796038788</v>
      </c>
      <c r="AA68" s="274">
        <v>-4707734.7225241512</v>
      </c>
      <c r="AB68" s="274">
        <v>-7077489.5298603475</v>
      </c>
      <c r="AC68" s="285">
        <v>-4766007.176896112</v>
      </c>
    </row>
    <row r="69" spans="1:29" s="268" customFormat="1" x14ac:dyDescent="0.2">
      <c r="A69" s="304" t="s">
        <v>228</v>
      </c>
      <c r="B69" s="273">
        <v>-4799999.99</v>
      </c>
      <c r="C69" s="273">
        <v>-12292684.250249261</v>
      </c>
      <c r="D69" s="273">
        <v>-3350210.7777405404</v>
      </c>
      <c r="E69" s="273">
        <v>863755.54375959211</v>
      </c>
      <c r="F69" s="273">
        <v>865873.37142423214</v>
      </c>
      <c r="G69" s="273">
        <v>968834.2336451523</v>
      </c>
      <c r="H69" s="273">
        <v>870405.76829457062</v>
      </c>
      <c r="I69" s="273">
        <v>872829.50628781971</v>
      </c>
      <c r="J69" s="273">
        <v>990662.58484709065</v>
      </c>
      <c r="K69" s="273">
        <v>878016.58674697997</v>
      </c>
      <c r="L69" s="273">
        <v>1089990.4223890398</v>
      </c>
      <c r="M69" s="273">
        <v>1015643.9395727189</v>
      </c>
      <c r="N69" s="273">
        <v>886726.75242798217</v>
      </c>
      <c r="O69" s="273">
        <v>889901.25569136813</v>
      </c>
      <c r="P69" s="273">
        <v>1044233.7344754257</v>
      </c>
      <c r="Q69" s="273">
        <v>896695.06091739284</v>
      </c>
      <c r="R69" s="273">
        <v>900328.10637129156</v>
      </c>
      <c r="S69" s="273">
        <v>1076953.1919090252</v>
      </c>
      <c r="T69" s="273">
        <v>1117303.2450759078</v>
      </c>
      <c r="U69" s="273">
        <v>912261.0670010983</v>
      </c>
      <c r="V69" s="273">
        <v>1114398.8223653585</v>
      </c>
      <c r="W69" s="273">
        <v>921159.28822834929</v>
      </c>
      <c r="X69" s="273">
        <v>925917.68813855201</v>
      </c>
      <c r="Y69" s="273">
        <v>1157253.2994946889</v>
      </c>
      <c r="Z69" s="273">
        <v>936101.21592077578</v>
      </c>
      <c r="AA69" s="273">
        <v>941546.94450483029</v>
      </c>
      <c r="AB69" s="273">
        <v>1415497.9059720696</v>
      </c>
      <c r="AC69" s="283">
        <v>953201.4353792225</v>
      </c>
    </row>
    <row r="70" spans="1:29" s="268" customFormat="1" ht="15" thickBot="1" x14ac:dyDescent="0.25">
      <c r="A70" s="306" t="s">
        <v>232</v>
      </c>
      <c r="B70" s="218">
        <v>19199999.960000001</v>
      </c>
      <c r="C70" s="218">
        <v>49170737.000997044</v>
      </c>
      <c r="D70" s="218">
        <v>13400843.110962162</v>
      </c>
      <c r="E70" s="218">
        <v>-3455022.1750383684</v>
      </c>
      <c r="F70" s="218">
        <v>-3463493.4856969281</v>
      </c>
      <c r="G70" s="218">
        <v>-3875336.9345806092</v>
      </c>
      <c r="H70" s="218">
        <v>-3481623.0731782825</v>
      </c>
      <c r="I70" s="218">
        <v>-3491318.0251512788</v>
      </c>
      <c r="J70" s="218">
        <v>-3962650.3393883621</v>
      </c>
      <c r="K70" s="218">
        <v>-3512066.3469879194</v>
      </c>
      <c r="L70" s="218">
        <v>-4359961.6895561591</v>
      </c>
      <c r="M70" s="218">
        <v>-4062575.7582908757</v>
      </c>
      <c r="N70" s="218">
        <v>-3546907.0097119287</v>
      </c>
      <c r="O70" s="218">
        <v>-3559605.0227654725</v>
      </c>
      <c r="P70" s="218">
        <v>-4176934.9379017027</v>
      </c>
      <c r="Q70" s="218">
        <v>-3586780.2436695709</v>
      </c>
      <c r="R70" s="218">
        <v>-3601312.4254851663</v>
      </c>
      <c r="S70" s="218">
        <v>-4307812.7676360998</v>
      </c>
      <c r="T70" s="218">
        <v>-4469212.9803036312</v>
      </c>
      <c r="U70" s="218">
        <v>-3649044.2680043927</v>
      </c>
      <c r="V70" s="218">
        <v>-4457595.2894614339</v>
      </c>
      <c r="W70" s="218">
        <v>-3684637.1529133967</v>
      </c>
      <c r="X70" s="218">
        <v>-3703670.752554208</v>
      </c>
      <c r="Y70" s="218">
        <v>-4629013.1979787555</v>
      </c>
      <c r="Z70" s="218">
        <v>-3744404.8636831031</v>
      </c>
      <c r="AA70" s="218">
        <v>-3766187.7780193212</v>
      </c>
      <c r="AB70" s="218">
        <v>-5661991.6238882784</v>
      </c>
      <c r="AC70" s="286">
        <v>-3812805.7415168895</v>
      </c>
    </row>
    <row r="71" spans="1:29" s="268" customFormat="1" ht="16.5" thickBot="1" x14ac:dyDescent="0.25">
      <c r="A71" s="301"/>
      <c r="B71" s="219">
        <v>0</v>
      </c>
      <c r="C71" s="219">
        <v>0.5</v>
      </c>
      <c r="D71" s="219">
        <v>1.5</v>
      </c>
      <c r="E71" s="219">
        <v>2.5</v>
      </c>
      <c r="F71" s="219">
        <v>3.5</v>
      </c>
      <c r="G71" s="219">
        <v>4.5</v>
      </c>
      <c r="H71" s="219">
        <v>5.5</v>
      </c>
      <c r="I71" s="219">
        <v>6.5</v>
      </c>
      <c r="J71" s="219">
        <v>7.5</v>
      </c>
      <c r="K71" s="219">
        <v>8.5</v>
      </c>
      <c r="L71" s="219">
        <v>9.5</v>
      </c>
      <c r="M71" s="219">
        <v>10.5</v>
      </c>
      <c r="N71" s="219">
        <v>11.5</v>
      </c>
      <c r="O71" s="219">
        <v>12.5</v>
      </c>
      <c r="P71" s="219">
        <v>13.5</v>
      </c>
      <c r="Q71" s="219">
        <v>14.5</v>
      </c>
      <c r="R71" s="219">
        <v>15.5</v>
      </c>
      <c r="S71" s="219">
        <v>16.5</v>
      </c>
      <c r="T71" s="219">
        <v>17.5</v>
      </c>
      <c r="U71" s="219">
        <v>18.5</v>
      </c>
      <c r="V71" s="219">
        <v>19.5</v>
      </c>
      <c r="W71" s="219">
        <v>20.5</v>
      </c>
      <c r="X71" s="219">
        <v>21.5</v>
      </c>
      <c r="Y71" s="219">
        <v>22.5</v>
      </c>
      <c r="Z71" s="219">
        <v>23.5</v>
      </c>
      <c r="AA71" s="219">
        <v>24.5</v>
      </c>
      <c r="AB71" s="219">
        <v>25.5</v>
      </c>
      <c r="AC71" s="311">
        <v>26.5</v>
      </c>
    </row>
    <row r="72" spans="1:29" s="268" customFormat="1" x14ac:dyDescent="0.2">
      <c r="A72" s="302" t="s">
        <v>231</v>
      </c>
      <c r="B72" s="215">
        <v>1</v>
      </c>
      <c r="C72" s="215">
        <v>2</v>
      </c>
      <c r="D72" s="215">
        <v>3</v>
      </c>
      <c r="E72" s="215">
        <v>4</v>
      </c>
      <c r="F72" s="215">
        <v>5</v>
      </c>
      <c r="G72" s="215">
        <v>6</v>
      </c>
      <c r="H72" s="215">
        <v>7</v>
      </c>
      <c r="I72" s="215">
        <v>8</v>
      </c>
      <c r="J72" s="215">
        <v>9</v>
      </c>
      <c r="K72" s="215">
        <v>10</v>
      </c>
      <c r="L72" s="215">
        <v>11</v>
      </c>
      <c r="M72" s="215">
        <v>12</v>
      </c>
      <c r="N72" s="215">
        <v>13</v>
      </c>
      <c r="O72" s="215">
        <v>14</v>
      </c>
      <c r="P72" s="215">
        <v>15</v>
      </c>
      <c r="Q72" s="215">
        <v>16</v>
      </c>
      <c r="R72" s="215">
        <v>17</v>
      </c>
      <c r="S72" s="215">
        <v>18</v>
      </c>
      <c r="T72" s="215">
        <v>19</v>
      </c>
      <c r="U72" s="215">
        <v>20</v>
      </c>
      <c r="V72" s="215">
        <v>21</v>
      </c>
      <c r="W72" s="215">
        <v>22</v>
      </c>
      <c r="X72" s="215">
        <v>23</v>
      </c>
      <c r="Y72" s="215">
        <v>24</v>
      </c>
      <c r="Z72" s="215">
        <v>25</v>
      </c>
      <c r="AA72" s="215">
        <v>26</v>
      </c>
      <c r="AB72" s="215">
        <v>27</v>
      </c>
      <c r="AC72" s="281">
        <v>28</v>
      </c>
    </row>
    <row r="73" spans="1:29" s="268" customFormat="1" ht="14.25" x14ac:dyDescent="0.2">
      <c r="A73" s="303" t="s">
        <v>416</v>
      </c>
      <c r="B73" s="274">
        <v>23999999.949999999</v>
      </c>
      <c r="C73" s="274">
        <v>61463421.251246303</v>
      </c>
      <c r="D73" s="274">
        <v>16751053.888702702</v>
      </c>
      <c r="E73" s="274">
        <v>-4318777.7187979603</v>
      </c>
      <c r="F73" s="274">
        <v>-4329366.8571211603</v>
      </c>
      <c r="G73" s="274">
        <v>-4844171.1682257615</v>
      </c>
      <c r="H73" s="274">
        <v>-4352028.841472853</v>
      </c>
      <c r="I73" s="274">
        <v>-4364147.5314390985</v>
      </c>
      <c r="J73" s="274">
        <v>-4953312.9242354529</v>
      </c>
      <c r="K73" s="274">
        <v>-4390082.9337348994</v>
      </c>
      <c r="L73" s="274">
        <v>-5449952.1119451988</v>
      </c>
      <c r="M73" s="274">
        <v>-5078219.6978635946</v>
      </c>
      <c r="N73" s="274">
        <v>-4433633.7621399108</v>
      </c>
      <c r="O73" s="274">
        <v>-4449506.2784568407</v>
      </c>
      <c r="P73" s="274">
        <v>-5221168.6723771282</v>
      </c>
      <c r="Q73" s="274">
        <v>-4483475.3045869637</v>
      </c>
      <c r="R73" s="274">
        <v>-4501640.5318564577</v>
      </c>
      <c r="S73" s="274">
        <v>-5384765.9595451253</v>
      </c>
      <c r="T73" s="274">
        <v>-5586516.2253795387</v>
      </c>
      <c r="U73" s="274">
        <v>-4561305.335005491</v>
      </c>
      <c r="V73" s="274">
        <v>-5571994.1118267924</v>
      </c>
      <c r="W73" s="274">
        <v>-4605796.441141746</v>
      </c>
      <c r="X73" s="274">
        <v>-4629588.4406927601</v>
      </c>
      <c r="Y73" s="274">
        <v>-5786266.4974734439</v>
      </c>
      <c r="Z73" s="274">
        <v>-4680506.0796038788</v>
      </c>
      <c r="AA73" s="274">
        <v>-4707734.7225241512</v>
      </c>
      <c r="AB73" s="274">
        <v>-7077489.5298603475</v>
      </c>
      <c r="AC73" s="285">
        <v>-4766007.176896112</v>
      </c>
    </row>
    <row r="74" spans="1:29" s="268" customFormat="1" x14ac:dyDescent="0.2">
      <c r="A74" s="304" t="s">
        <v>230</v>
      </c>
      <c r="B74" s="273">
        <v>0</v>
      </c>
      <c r="C74" s="273">
        <v>0</v>
      </c>
      <c r="D74" s="273">
        <v>0</v>
      </c>
      <c r="E74" s="273">
        <v>4088579.0095979599</v>
      </c>
      <c r="F74" s="273">
        <v>4088579.0095979599</v>
      </c>
      <c r="G74" s="273">
        <v>4088579.0095979599</v>
      </c>
      <c r="H74" s="273">
        <v>4088579.0095979599</v>
      </c>
      <c r="I74" s="273">
        <v>4088579.0095979599</v>
      </c>
      <c r="J74" s="273">
        <v>4088579.0095979599</v>
      </c>
      <c r="K74" s="273">
        <v>4088579.0095979599</v>
      </c>
      <c r="L74" s="273">
        <v>4088579.0095979599</v>
      </c>
      <c r="M74" s="273">
        <v>4088579.0095979599</v>
      </c>
      <c r="N74" s="273">
        <v>4088579.0095979599</v>
      </c>
      <c r="O74" s="273">
        <v>4088579.0095979599</v>
      </c>
      <c r="P74" s="273">
        <v>4088579.0095979599</v>
      </c>
      <c r="Q74" s="273">
        <v>4088579.0095979599</v>
      </c>
      <c r="R74" s="273">
        <v>4088579.0095979599</v>
      </c>
      <c r="S74" s="273">
        <v>4088579.0095979599</v>
      </c>
      <c r="T74" s="273">
        <v>4088579.0095979599</v>
      </c>
      <c r="U74" s="273">
        <v>4088579.0095979599</v>
      </c>
      <c r="V74" s="273">
        <v>4088579.0095979599</v>
      </c>
      <c r="W74" s="273">
        <v>4088579.0095979599</v>
      </c>
      <c r="X74" s="273">
        <v>4088579.0095979599</v>
      </c>
      <c r="Y74" s="273">
        <v>4088579.0095979599</v>
      </c>
      <c r="Z74" s="273">
        <v>4088579.0095979599</v>
      </c>
      <c r="AA74" s="273">
        <v>4088579.0095979599</v>
      </c>
      <c r="AB74" s="273">
        <v>4088579.0095979599</v>
      </c>
      <c r="AC74" s="283">
        <v>4088579.0095979599</v>
      </c>
    </row>
    <row r="75" spans="1:29" s="268" customFormat="1" x14ac:dyDescent="0.2">
      <c r="A75" s="304" t="s">
        <v>229</v>
      </c>
      <c r="B75" s="273">
        <v>0</v>
      </c>
      <c r="C75" s="273">
        <v>0</v>
      </c>
      <c r="D75" s="273">
        <v>0</v>
      </c>
      <c r="E75" s="273">
        <v>0</v>
      </c>
      <c r="F75" s="273">
        <v>0</v>
      </c>
      <c r="G75" s="273">
        <v>0</v>
      </c>
      <c r="H75" s="273">
        <v>0</v>
      </c>
      <c r="I75" s="273">
        <v>0</v>
      </c>
      <c r="J75" s="273">
        <v>0</v>
      </c>
      <c r="K75" s="273">
        <v>0</v>
      </c>
      <c r="L75" s="273">
        <v>0</v>
      </c>
      <c r="M75" s="273">
        <v>0</v>
      </c>
      <c r="N75" s="273">
        <v>0</v>
      </c>
      <c r="O75" s="273">
        <v>0</v>
      </c>
      <c r="P75" s="273">
        <v>0</v>
      </c>
      <c r="Q75" s="273">
        <v>0</v>
      </c>
      <c r="R75" s="273">
        <v>0</v>
      </c>
      <c r="S75" s="273">
        <v>0</v>
      </c>
      <c r="T75" s="273">
        <v>0</v>
      </c>
      <c r="U75" s="273">
        <v>0</v>
      </c>
      <c r="V75" s="273">
        <v>0</v>
      </c>
      <c r="W75" s="273">
        <v>0</v>
      </c>
      <c r="X75" s="273">
        <v>0</v>
      </c>
      <c r="Y75" s="273">
        <v>0</v>
      </c>
      <c r="Z75" s="273">
        <v>0</v>
      </c>
      <c r="AA75" s="273">
        <v>0</v>
      </c>
      <c r="AB75" s="273">
        <v>0</v>
      </c>
      <c r="AC75" s="283">
        <v>0</v>
      </c>
    </row>
    <row r="76" spans="1:29" s="268" customFormat="1" x14ac:dyDescent="0.2">
      <c r="A76" s="304" t="s">
        <v>228</v>
      </c>
      <c r="B76" s="273">
        <v>-4799999.99</v>
      </c>
      <c r="C76" s="273">
        <v>-12292684.250249261</v>
      </c>
      <c r="D76" s="273">
        <v>-3350210.7777405418</v>
      </c>
      <c r="E76" s="273">
        <v>863755.54375959188</v>
      </c>
      <c r="F76" s="273">
        <v>865873.37142423168</v>
      </c>
      <c r="G76" s="273">
        <v>968834.2336451523</v>
      </c>
      <c r="H76" s="273">
        <v>870405.7682945691</v>
      </c>
      <c r="I76" s="273">
        <v>872829.50628782064</v>
      </c>
      <c r="J76" s="273">
        <v>990662.58484709077</v>
      </c>
      <c r="K76" s="273">
        <v>878016.5867469795</v>
      </c>
      <c r="L76" s="273">
        <v>1089990.4223890398</v>
      </c>
      <c r="M76" s="273">
        <v>1015643.939572718</v>
      </c>
      <c r="N76" s="273">
        <v>886726.75242798217</v>
      </c>
      <c r="O76" s="273">
        <v>889901.25569136813</v>
      </c>
      <c r="P76" s="273">
        <v>1044233.7344754264</v>
      </c>
      <c r="Q76" s="273">
        <v>896695.06091739237</v>
      </c>
      <c r="R76" s="273">
        <v>900328.10637129191</v>
      </c>
      <c r="S76" s="273">
        <v>1076953.1919090254</v>
      </c>
      <c r="T76" s="273">
        <v>1117303.2450759076</v>
      </c>
      <c r="U76" s="273">
        <v>912261.06700109877</v>
      </c>
      <c r="V76" s="273">
        <v>1114398.8223653585</v>
      </c>
      <c r="W76" s="273">
        <v>921159.28822834929</v>
      </c>
      <c r="X76" s="273">
        <v>925917.68813855201</v>
      </c>
      <c r="Y76" s="273">
        <v>1157253.2994946889</v>
      </c>
      <c r="Z76" s="273">
        <v>0</v>
      </c>
      <c r="AA76" s="273">
        <v>0</v>
      </c>
      <c r="AB76" s="273">
        <v>0</v>
      </c>
      <c r="AC76" s="283">
        <v>0</v>
      </c>
    </row>
    <row r="77" spans="1:29" s="268" customFormat="1" x14ac:dyDescent="0.2">
      <c r="A77" s="304" t="s">
        <v>227</v>
      </c>
      <c r="B77" s="273">
        <v>-9.0000001341104512E-3</v>
      </c>
      <c r="C77" s="273">
        <v>-8.9999987930059425E-3</v>
      </c>
      <c r="D77" s="273">
        <v>-8.9999994635581969E-3</v>
      </c>
      <c r="E77" s="273">
        <v>-41435.767655999058</v>
      </c>
      <c r="F77" s="273">
        <v>-43341.812554175558</v>
      </c>
      <c r="G77" s="273">
        <v>-136006.58855300277</v>
      </c>
      <c r="H77" s="273">
        <v>-47420.969737480569</v>
      </c>
      <c r="I77" s="273">
        <v>-49602.333931404923</v>
      </c>
      <c r="J77" s="273">
        <v>-155652.10463474842</v>
      </c>
      <c r="K77" s="273">
        <v>-54270.706344648555</v>
      </c>
      <c r="L77" s="273">
        <v>-245047.15842250315</v>
      </c>
      <c r="M77" s="273">
        <v>-178135.32388781465</v>
      </c>
      <c r="N77" s="273">
        <v>-62109.855457549915</v>
      </c>
      <c r="O77" s="273">
        <v>-64966.908394598402</v>
      </c>
      <c r="P77" s="273">
        <v>-203866.13930025022</v>
      </c>
      <c r="Q77" s="273">
        <v>-71081.333098018076</v>
      </c>
      <c r="R77" s="273">
        <v>-74351.074006528128</v>
      </c>
      <c r="S77" s="273">
        <v>-233313.6509904922</v>
      </c>
      <c r="T77" s="273">
        <v>-269628.69884068239</v>
      </c>
      <c r="U77" s="273">
        <v>-85090.738573353738</v>
      </c>
      <c r="V77" s="273">
        <v>-267014.71840119036</v>
      </c>
      <c r="W77" s="273">
        <v>-93099.137677880935</v>
      </c>
      <c r="X77" s="273">
        <v>-97381.697597063147</v>
      </c>
      <c r="Y77" s="273">
        <v>-305583.74781758571</v>
      </c>
      <c r="Z77" s="273">
        <v>-106546.87260106625</v>
      </c>
      <c r="AA77" s="273">
        <v>-111448.02832671488</v>
      </c>
      <c r="AB77" s="273">
        <v>-538003.89364722744</v>
      </c>
      <c r="AC77" s="283">
        <v>-121937.07011366775</v>
      </c>
    </row>
    <row r="78" spans="1:29" s="268" customFormat="1" x14ac:dyDescent="0.2">
      <c r="A78" s="304" t="s">
        <v>226</v>
      </c>
      <c r="B78" s="273">
        <v>0</v>
      </c>
      <c r="C78" s="273">
        <v>0</v>
      </c>
      <c r="D78" s="273">
        <v>0</v>
      </c>
      <c r="E78" s="273">
        <v>0</v>
      </c>
      <c r="F78" s="273">
        <v>0</v>
      </c>
      <c r="G78" s="273">
        <v>0</v>
      </c>
      <c r="H78" s="273">
        <v>0</v>
      </c>
      <c r="I78" s="273">
        <v>0</v>
      </c>
      <c r="J78" s="273">
        <v>0</v>
      </c>
      <c r="K78" s="273">
        <v>0</v>
      </c>
      <c r="L78" s="273">
        <v>0</v>
      </c>
      <c r="M78" s="273">
        <v>0</v>
      </c>
      <c r="N78" s="273">
        <v>0</v>
      </c>
      <c r="O78" s="273">
        <v>0</v>
      </c>
      <c r="P78" s="273">
        <v>0</v>
      </c>
      <c r="Q78" s="273">
        <v>0</v>
      </c>
      <c r="R78" s="273">
        <v>0</v>
      </c>
      <c r="S78" s="273">
        <v>0</v>
      </c>
      <c r="T78" s="273">
        <v>0</v>
      </c>
      <c r="U78" s="273">
        <v>0</v>
      </c>
      <c r="V78" s="273">
        <v>0</v>
      </c>
      <c r="W78" s="273">
        <v>0</v>
      </c>
      <c r="X78" s="273">
        <v>0</v>
      </c>
      <c r="Y78" s="273">
        <v>0</v>
      </c>
      <c r="Z78" s="273">
        <v>0</v>
      </c>
      <c r="AA78" s="273">
        <v>0</v>
      </c>
      <c r="AB78" s="273">
        <v>0</v>
      </c>
      <c r="AC78" s="283">
        <v>0</v>
      </c>
    </row>
    <row r="79" spans="1:29" s="268" customFormat="1" x14ac:dyDescent="0.2">
      <c r="A79" s="304" t="s">
        <v>417</v>
      </c>
      <c r="B79" s="273">
        <v>-24000000</v>
      </c>
      <c r="C79" s="273">
        <v>-61463421.3012463</v>
      </c>
      <c r="D79" s="273">
        <v>-16751053.938702703</v>
      </c>
      <c r="E79" s="273">
        <v>0</v>
      </c>
      <c r="F79" s="273">
        <v>0</v>
      </c>
      <c r="G79" s="273">
        <v>0</v>
      </c>
      <c r="H79" s="273">
        <v>0</v>
      </c>
      <c r="I79" s="273">
        <v>0</v>
      </c>
      <c r="J79" s="273">
        <v>0</v>
      </c>
      <c r="K79" s="273">
        <v>0</v>
      </c>
      <c r="L79" s="273">
        <v>0</v>
      </c>
      <c r="M79" s="273">
        <v>0</v>
      </c>
      <c r="N79" s="273">
        <v>0</v>
      </c>
      <c r="O79" s="273">
        <v>0</v>
      </c>
      <c r="P79" s="273">
        <v>0</v>
      </c>
      <c r="Q79" s="273">
        <v>0</v>
      </c>
      <c r="R79" s="273"/>
      <c r="S79" s="273"/>
      <c r="T79" s="273"/>
      <c r="U79" s="273"/>
      <c r="V79" s="273"/>
      <c r="W79" s="273"/>
      <c r="X79" s="273"/>
      <c r="Y79" s="273"/>
      <c r="Z79" s="273"/>
      <c r="AA79" s="273"/>
      <c r="AB79" s="273"/>
      <c r="AC79" s="283"/>
    </row>
    <row r="80" spans="1:29" s="268" customFormat="1" x14ac:dyDescent="0.2">
      <c r="A80" s="304" t="s">
        <v>225</v>
      </c>
      <c r="B80" s="273">
        <v>0</v>
      </c>
      <c r="C80" s="273">
        <v>0</v>
      </c>
      <c r="D80" s="273">
        <v>0</v>
      </c>
      <c r="E80" s="273">
        <v>0</v>
      </c>
      <c r="F80" s="273">
        <v>0</v>
      </c>
      <c r="G80" s="273">
        <v>0</v>
      </c>
      <c r="H80" s="273">
        <v>0</v>
      </c>
      <c r="I80" s="273">
        <v>0</v>
      </c>
      <c r="J80" s="273">
        <v>0</v>
      </c>
      <c r="K80" s="273">
        <v>0</v>
      </c>
      <c r="L80" s="273">
        <v>0</v>
      </c>
      <c r="M80" s="273">
        <v>0</v>
      </c>
      <c r="N80" s="273">
        <v>0</v>
      </c>
      <c r="O80" s="273">
        <v>0</v>
      </c>
      <c r="P80" s="273">
        <v>0</v>
      </c>
      <c r="Q80" s="273">
        <v>0</v>
      </c>
      <c r="R80" s="273">
        <v>0</v>
      </c>
      <c r="S80" s="273">
        <v>0</v>
      </c>
      <c r="T80" s="273">
        <v>0</v>
      </c>
      <c r="U80" s="273">
        <v>0</v>
      </c>
      <c r="V80" s="273">
        <v>0</v>
      </c>
      <c r="W80" s="273">
        <v>0</v>
      </c>
      <c r="X80" s="273">
        <v>0</v>
      </c>
      <c r="Y80" s="273">
        <v>0</v>
      </c>
      <c r="Z80" s="273">
        <v>0</v>
      </c>
      <c r="AA80" s="273">
        <v>0</v>
      </c>
      <c r="AB80" s="273">
        <v>0</v>
      </c>
      <c r="AC80" s="283">
        <v>0</v>
      </c>
    </row>
    <row r="81" spans="1:29" s="268" customFormat="1" ht="14.25" x14ac:dyDescent="0.2">
      <c r="A81" s="305" t="s">
        <v>224</v>
      </c>
      <c r="B81" s="274">
        <v>-4800000.0489999987</v>
      </c>
      <c r="C81" s="274">
        <v>-12292684.309249252</v>
      </c>
      <c r="D81" s="274">
        <v>-3350210.8367405422</v>
      </c>
      <c r="E81" s="274">
        <v>592121.06690359244</v>
      </c>
      <c r="F81" s="274">
        <v>581743.71134685585</v>
      </c>
      <c r="G81" s="274">
        <v>77235.486464347952</v>
      </c>
      <c r="H81" s="274">
        <v>559534.96668219543</v>
      </c>
      <c r="I81" s="274">
        <v>547658.65051527717</v>
      </c>
      <c r="J81" s="274">
        <v>-29723.434425150626</v>
      </c>
      <c r="K81" s="274">
        <v>522241.95626539149</v>
      </c>
      <c r="L81" s="274">
        <v>-516429.83838070231</v>
      </c>
      <c r="M81" s="274">
        <v>-152132.07258073136</v>
      </c>
      <c r="N81" s="274">
        <v>479562.14442848135</v>
      </c>
      <c r="O81" s="274">
        <v>464007.07843788899</v>
      </c>
      <c r="P81" s="274">
        <v>-292222.06760399207</v>
      </c>
      <c r="Q81" s="274">
        <v>430717.4328303705</v>
      </c>
      <c r="R81" s="274">
        <v>412915.51010626601</v>
      </c>
      <c r="S81" s="274">
        <v>-452547.4090286321</v>
      </c>
      <c r="T81" s="274">
        <v>-650262.66954635363</v>
      </c>
      <c r="U81" s="274">
        <v>354444.00302021392</v>
      </c>
      <c r="V81" s="274">
        <v>-636030.99826466432</v>
      </c>
      <c r="W81" s="274">
        <v>310842.71900668228</v>
      </c>
      <c r="X81" s="274">
        <v>287526.55944668874</v>
      </c>
      <c r="Y81" s="274">
        <v>-846017.93619838078</v>
      </c>
      <c r="Z81" s="274">
        <v>-698473.9426069851</v>
      </c>
      <c r="AA81" s="274">
        <v>-730603.74125290615</v>
      </c>
      <c r="AB81" s="274">
        <v>-3526914.413909615</v>
      </c>
      <c r="AC81" s="285">
        <v>-799365.23741181986</v>
      </c>
    </row>
    <row r="82" spans="1:29" s="268" customFormat="1" ht="14.25" x14ac:dyDescent="0.2">
      <c r="A82" s="305" t="s">
        <v>418</v>
      </c>
      <c r="B82" s="274">
        <v>-4800000.0489999987</v>
      </c>
      <c r="C82" s="274">
        <v>-17092684.358249251</v>
      </c>
      <c r="D82" s="274">
        <v>-20442895.194989793</v>
      </c>
      <c r="E82" s="274">
        <v>-19850774.128086202</v>
      </c>
      <c r="F82" s="274">
        <v>-19269030.416739345</v>
      </c>
      <c r="G82" s="274">
        <v>-19191794.930274997</v>
      </c>
      <c r="H82" s="274">
        <v>-18632259.963592801</v>
      </c>
      <c r="I82" s="274">
        <v>-18084601.313077524</v>
      </c>
      <c r="J82" s="274">
        <v>-18114324.747502673</v>
      </c>
      <c r="K82" s="274">
        <v>-17592082.791237283</v>
      </c>
      <c r="L82" s="274">
        <v>-18108512.629617985</v>
      </c>
      <c r="M82" s="274">
        <v>-18260644.702198718</v>
      </c>
      <c r="N82" s="274">
        <v>-17781082.557770237</v>
      </c>
      <c r="O82" s="274">
        <v>-17317075.47933235</v>
      </c>
      <c r="P82" s="274">
        <v>-17609297.546936341</v>
      </c>
      <c r="Q82" s="274">
        <v>-17178580.11410597</v>
      </c>
      <c r="R82" s="274">
        <v>-16765664.603999704</v>
      </c>
      <c r="S82" s="274">
        <v>-17218212.013028335</v>
      </c>
      <c r="T82" s="274">
        <v>-17868474.682574689</v>
      </c>
      <c r="U82" s="274">
        <v>-17514030.679554477</v>
      </c>
      <c r="V82" s="274">
        <v>-18150061.67781914</v>
      </c>
      <c r="W82" s="274">
        <v>-17839218.958812457</v>
      </c>
      <c r="X82" s="274">
        <v>-17551692.399365768</v>
      </c>
      <c r="Y82" s="274">
        <v>-18397710.335564148</v>
      </c>
      <c r="Z82" s="274">
        <v>-19096184.278171133</v>
      </c>
      <c r="AA82" s="274">
        <v>-19826788.01942404</v>
      </c>
      <c r="AB82" s="274">
        <v>-23353702.433333654</v>
      </c>
      <c r="AC82" s="285">
        <v>-24153067.670745473</v>
      </c>
    </row>
    <row r="83" spans="1:29" s="268" customFormat="1" x14ac:dyDescent="0.2">
      <c r="A83" s="307" t="s">
        <v>419</v>
      </c>
      <c r="B83" s="275">
        <v>1</v>
      </c>
      <c r="C83" s="275">
        <v>0.9109750373485539</v>
      </c>
      <c r="D83" s="275">
        <v>0.75599588161705711</v>
      </c>
      <c r="E83" s="275">
        <v>0.6273824743710017</v>
      </c>
      <c r="F83" s="275">
        <v>0.52064935632448273</v>
      </c>
      <c r="G83" s="275">
        <v>0.43207415462612664</v>
      </c>
      <c r="H83" s="275">
        <v>0.35856776317520883</v>
      </c>
      <c r="I83" s="275">
        <v>0.29756660844415667</v>
      </c>
      <c r="J83" s="275">
        <v>0.24694324352212174</v>
      </c>
      <c r="K83" s="275">
        <v>0.20493215230051592</v>
      </c>
      <c r="L83" s="275">
        <v>0.1700681761830008</v>
      </c>
      <c r="M83" s="275">
        <v>0.14113541591950271</v>
      </c>
      <c r="N83" s="275">
        <v>0.11712482648921385</v>
      </c>
      <c r="O83" s="275">
        <v>9.719902613212765E-2</v>
      </c>
      <c r="P83" s="275">
        <v>8.0663092225832109E-2</v>
      </c>
      <c r="Q83" s="275">
        <v>6.6940325498615838E-2</v>
      </c>
      <c r="R83" s="275">
        <v>5.5552137343249659E-2</v>
      </c>
      <c r="S83" s="275">
        <v>4.6101358791078552E-2</v>
      </c>
      <c r="T83" s="275">
        <v>3.825838903823945E-2</v>
      </c>
      <c r="U83" s="275">
        <v>3.174970044667174E-2</v>
      </c>
      <c r="V83" s="275">
        <v>2.6348299125868668E-2</v>
      </c>
      <c r="W83" s="275">
        <v>2.1865808403210511E-2</v>
      </c>
      <c r="X83" s="275">
        <v>1.814589908980126E-2</v>
      </c>
      <c r="Y83" s="275">
        <v>1.5058837418922204E-2</v>
      </c>
      <c r="Z83" s="275">
        <v>1.2496960513628384E-2</v>
      </c>
      <c r="AA83" s="275">
        <v>1.0370921588073345E-2</v>
      </c>
      <c r="AB83" s="275">
        <v>8.6065739320110735E-3</v>
      </c>
      <c r="AC83" s="287">
        <v>7.1423850058183183E-3</v>
      </c>
    </row>
    <row r="84" spans="1:29" s="268" customFormat="1" ht="14.25" x14ac:dyDescent="0.2">
      <c r="A84" s="303" t="s">
        <v>420</v>
      </c>
      <c r="B84" s="274">
        <v>-4800000.0489999987</v>
      </c>
      <c r="C84" s="274">
        <v>-11198328.54773232</v>
      </c>
      <c r="D84" s="274">
        <v>-2532745.5951246847</v>
      </c>
      <c r="E84" s="274">
        <v>371486.38008117327</v>
      </c>
      <c r="F84" s="274">
        <v>302884.4888585562</v>
      </c>
      <c r="G84" s="274">
        <v>33371.457521220786</v>
      </c>
      <c r="H84" s="274">
        <v>200631.20142154981</v>
      </c>
      <c r="I84" s="274">
        <v>162964.92721893472</v>
      </c>
      <c r="J84" s="274">
        <v>-7340.0013055637874</v>
      </c>
      <c r="K84" s="274">
        <v>107024.16811909858</v>
      </c>
      <c r="L84" s="274">
        <v>-87828.280739887909</v>
      </c>
      <c r="M84" s="274">
        <v>-21471.223338377495</v>
      </c>
      <c r="N84" s="274">
        <v>56168.632956981193</v>
      </c>
      <c r="O84" s="274">
        <v>45101.036142576573</v>
      </c>
      <c r="P84" s="274">
        <v>-23571.535589564159</v>
      </c>
      <c r="Q84" s="274">
        <v>28832.365151593203</v>
      </c>
      <c r="R84" s="274">
        <v>22938.339128581283</v>
      </c>
      <c r="S84" s="274">
        <v>-20863.05047360195</v>
      </c>
      <c r="T84" s="274">
        <v>-24878.002188548537</v>
      </c>
      <c r="U84" s="274">
        <v>11253.490921011005</v>
      </c>
      <c r="V84" s="274">
        <v>-16758.334995602232</v>
      </c>
      <c r="W84" s="274">
        <v>6796.8273373331167</v>
      </c>
      <c r="X84" s="274">
        <v>5217.4279333573568</v>
      </c>
      <c r="Y84" s="274">
        <v>-12740.046554703515</v>
      </c>
      <c r="Z84" s="274">
        <v>-8728.801280557831</v>
      </c>
      <c r="AA84" s="274">
        <v>-7577.0341124869165</v>
      </c>
      <c r="AB84" s="274">
        <v>-30354.649655188605</v>
      </c>
      <c r="AC84" s="285">
        <v>-5709.3742858625828</v>
      </c>
    </row>
    <row r="85" spans="1:29" s="268" customFormat="1" ht="14.25" x14ac:dyDescent="0.2">
      <c r="A85" s="303" t="s">
        <v>421</v>
      </c>
      <c r="B85" s="274">
        <v>-4800000.0489999987</v>
      </c>
      <c r="C85" s="274">
        <v>-15998328.596732318</v>
      </c>
      <c r="D85" s="274">
        <v>-18531074.191857003</v>
      </c>
      <c r="E85" s="274">
        <v>-18159587.81177583</v>
      </c>
      <c r="F85" s="274">
        <v>-17856703.322917275</v>
      </c>
      <c r="G85" s="274">
        <v>-17823331.865396053</v>
      </c>
      <c r="H85" s="274">
        <v>-17622700.663974501</v>
      </c>
      <c r="I85" s="274">
        <v>-17459735.736755565</v>
      </c>
      <c r="J85" s="274">
        <v>-17467075.73806113</v>
      </c>
      <c r="K85" s="274">
        <v>-17360051.569942031</v>
      </c>
      <c r="L85" s="274">
        <v>-17447879.85068192</v>
      </c>
      <c r="M85" s="274">
        <v>-17469351.074020296</v>
      </c>
      <c r="N85" s="274">
        <v>-17413182.441063315</v>
      </c>
      <c r="O85" s="274">
        <v>-17368081.404920738</v>
      </c>
      <c r="P85" s="274">
        <v>-17391652.940510303</v>
      </c>
      <c r="Q85" s="274">
        <v>-17362820.575358711</v>
      </c>
      <c r="R85" s="274">
        <v>-17339882.236230131</v>
      </c>
      <c r="S85" s="274">
        <v>-17360745.286703732</v>
      </c>
      <c r="T85" s="274">
        <v>-17385623.28889228</v>
      </c>
      <c r="U85" s="274">
        <v>-17374369.797971271</v>
      </c>
      <c r="V85" s="274">
        <v>-17391128.132966872</v>
      </c>
      <c r="W85" s="274">
        <v>-17384331.30562954</v>
      </c>
      <c r="X85" s="274">
        <v>-17379113.877696183</v>
      </c>
      <c r="Y85" s="274">
        <v>-17391853.924250886</v>
      </c>
      <c r="Z85" s="274">
        <v>-17400582.725531444</v>
      </c>
      <c r="AA85" s="274">
        <v>-17408159.759643931</v>
      </c>
      <c r="AB85" s="274">
        <v>-17438514.40929912</v>
      </c>
      <c r="AC85" s="285">
        <v>-17444223.783584982</v>
      </c>
    </row>
    <row r="86" spans="1:29" s="268" customFormat="1" ht="14.25" x14ac:dyDescent="0.2">
      <c r="A86" s="303" t="s">
        <v>422</v>
      </c>
      <c r="B86" s="276">
        <v>0</v>
      </c>
      <c r="C86" s="276">
        <v>0</v>
      </c>
      <c r="D86" s="276">
        <v>0</v>
      </c>
      <c r="E86" s="276">
        <v>0</v>
      </c>
      <c r="F86" s="276">
        <v>0</v>
      </c>
      <c r="G86" s="276">
        <v>0</v>
      </c>
      <c r="H86" s="276">
        <v>0</v>
      </c>
      <c r="I86" s="276">
        <v>0</v>
      </c>
      <c r="J86" s="276">
        <v>0</v>
      </c>
      <c r="K86" s="276">
        <v>0</v>
      </c>
      <c r="L86" s="276">
        <v>0</v>
      </c>
      <c r="M86" s="276">
        <v>0</v>
      </c>
      <c r="N86" s="276">
        <v>0</v>
      </c>
      <c r="O86" s="276">
        <v>0</v>
      </c>
      <c r="P86" s="276">
        <v>0</v>
      </c>
      <c r="Q86" s="276">
        <v>0</v>
      </c>
      <c r="R86" s="276">
        <v>0</v>
      </c>
      <c r="S86" s="276">
        <v>0</v>
      </c>
      <c r="T86" s="276">
        <v>0</v>
      </c>
      <c r="U86" s="276">
        <v>0</v>
      </c>
      <c r="V86" s="276">
        <v>0</v>
      </c>
      <c r="W86" s="276">
        <v>0</v>
      </c>
      <c r="X86" s="276">
        <v>0</v>
      </c>
      <c r="Y86" s="276">
        <v>0</v>
      </c>
      <c r="Z86" s="276">
        <v>0</v>
      </c>
      <c r="AA86" s="276">
        <v>0</v>
      </c>
      <c r="AB86" s="276">
        <v>0</v>
      </c>
      <c r="AC86" s="288">
        <v>0</v>
      </c>
    </row>
    <row r="87" spans="1:29" s="268" customFormat="1" ht="14.25" x14ac:dyDescent="0.2">
      <c r="A87" s="303" t="s">
        <v>423</v>
      </c>
      <c r="B87" s="277">
        <v>0</v>
      </c>
      <c r="C87" s="277">
        <v>0</v>
      </c>
      <c r="D87" s="277">
        <v>0</v>
      </c>
      <c r="E87" s="277">
        <v>0</v>
      </c>
      <c r="F87" s="277">
        <v>0</v>
      </c>
      <c r="G87" s="277">
        <v>0</v>
      </c>
      <c r="H87" s="277">
        <v>0</v>
      </c>
      <c r="I87" s="277">
        <v>0</v>
      </c>
      <c r="J87" s="277">
        <v>0</v>
      </c>
      <c r="K87" s="277">
        <v>0</v>
      </c>
      <c r="L87" s="277">
        <v>0</v>
      </c>
      <c r="M87" s="277">
        <v>0</v>
      </c>
      <c r="N87" s="277">
        <v>0</v>
      </c>
      <c r="O87" s="277">
        <v>0</v>
      </c>
      <c r="P87" s="277">
        <v>0</v>
      </c>
      <c r="Q87" s="277">
        <v>0</v>
      </c>
      <c r="R87" s="277">
        <v>0</v>
      </c>
      <c r="S87" s="277">
        <v>0</v>
      </c>
      <c r="T87" s="277">
        <v>0</v>
      </c>
      <c r="U87" s="277">
        <v>0</v>
      </c>
      <c r="V87" s="277">
        <v>0</v>
      </c>
      <c r="W87" s="277">
        <v>0</v>
      </c>
      <c r="X87" s="277">
        <v>0</v>
      </c>
      <c r="Y87" s="277">
        <v>0</v>
      </c>
      <c r="Z87" s="277">
        <v>0</v>
      </c>
      <c r="AA87" s="277">
        <v>0</v>
      </c>
      <c r="AB87" s="277">
        <v>0</v>
      </c>
      <c r="AC87" s="289">
        <v>0</v>
      </c>
    </row>
    <row r="88" spans="1:29" s="268" customFormat="1" ht="15" thickBot="1" x14ac:dyDescent="0.25">
      <c r="A88" s="308" t="s">
        <v>424</v>
      </c>
      <c r="B88" s="220">
        <v>0</v>
      </c>
      <c r="C88" s="220">
        <v>0</v>
      </c>
      <c r="D88" s="220">
        <v>0</v>
      </c>
      <c r="E88" s="220">
        <v>0</v>
      </c>
      <c r="F88" s="220">
        <v>0</v>
      </c>
      <c r="G88" s="220">
        <v>0</v>
      </c>
      <c r="H88" s="220">
        <v>0</v>
      </c>
      <c r="I88" s="220">
        <v>0</v>
      </c>
      <c r="J88" s="220">
        <v>0</v>
      </c>
      <c r="K88" s="220">
        <v>0</v>
      </c>
      <c r="L88" s="220">
        <v>0</v>
      </c>
      <c r="M88" s="220">
        <v>0</v>
      </c>
      <c r="N88" s="220">
        <v>0</v>
      </c>
      <c r="O88" s="220">
        <v>0</v>
      </c>
      <c r="P88" s="220">
        <v>0</v>
      </c>
      <c r="Q88" s="220">
        <v>0</v>
      </c>
      <c r="R88" s="220">
        <v>0</v>
      </c>
      <c r="S88" s="220">
        <v>0</v>
      </c>
      <c r="T88" s="220">
        <v>0</v>
      </c>
      <c r="U88" s="220">
        <v>0</v>
      </c>
      <c r="V88" s="220">
        <v>0</v>
      </c>
      <c r="W88" s="220">
        <v>0</v>
      </c>
      <c r="X88" s="220">
        <v>0</v>
      </c>
      <c r="Y88" s="220">
        <v>0</v>
      </c>
      <c r="Z88" s="220">
        <v>0</v>
      </c>
      <c r="AA88" s="220">
        <v>0</v>
      </c>
      <c r="AB88" s="220">
        <v>0</v>
      </c>
      <c r="AC88" s="290">
        <v>0</v>
      </c>
    </row>
    <row r="89" spans="1:29" s="268" customFormat="1" x14ac:dyDescent="0.2">
      <c r="A89" s="278"/>
      <c r="B89" s="221">
        <v>2016</v>
      </c>
      <c r="C89" s="221">
        <v>2017</v>
      </c>
      <c r="D89" s="221">
        <v>2018</v>
      </c>
      <c r="E89" s="221">
        <v>2019</v>
      </c>
      <c r="F89" s="221">
        <v>2020</v>
      </c>
      <c r="G89" s="221">
        <v>2021</v>
      </c>
      <c r="H89" s="221">
        <v>2022</v>
      </c>
      <c r="I89" s="221">
        <v>2023</v>
      </c>
      <c r="J89" s="221">
        <v>2024</v>
      </c>
      <c r="K89" s="221">
        <v>2025</v>
      </c>
      <c r="L89" s="221">
        <v>2026</v>
      </c>
      <c r="M89" s="221">
        <v>2027</v>
      </c>
      <c r="N89" s="221">
        <v>2028</v>
      </c>
      <c r="O89" s="221">
        <v>2029</v>
      </c>
      <c r="P89" s="221">
        <v>2030</v>
      </c>
      <c r="Q89" s="221">
        <v>2031</v>
      </c>
      <c r="R89" s="221">
        <v>2032</v>
      </c>
      <c r="S89" s="221">
        <v>2033</v>
      </c>
      <c r="T89" s="221">
        <v>2034</v>
      </c>
      <c r="U89" s="221">
        <v>2035</v>
      </c>
      <c r="V89" s="221">
        <v>2036</v>
      </c>
      <c r="W89" s="221">
        <v>2037</v>
      </c>
      <c r="X89" s="221">
        <v>2038</v>
      </c>
      <c r="Y89" s="221">
        <v>2039</v>
      </c>
      <c r="Z89" s="221">
        <v>2040</v>
      </c>
      <c r="AA89" s="221">
        <v>2041</v>
      </c>
      <c r="AB89" s="221">
        <v>2042</v>
      </c>
      <c r="AC89" s="221">
        <v>2043</v>
      </c>
    </row>
    <row r="90" spans="1:29" x14ac:dyDescent="0.2">
      <c r="A90" s="392" t="s">
        <v>425</v>
      </c>
      <c r="B90" s="392"/>
      <c r="C90" s="392"/>
      <c r="D90" s="392"/>
      <c r="E90" s="392"/>
      <c r="F90" s="392"/>
      <c r="G90" s="392"/>
      <c r="H90" s="392"/>
      <c r="I90" s="392"/>
      <c r="J90" s="392"/>
      <c r="K90" s="392"/>
      <c r="L90" s="392"/>
      <c r="M90" s="392"/>
      <c r="N90" s="392"/>
      <c r="O90" s="392"/>
      <c r="P90" s="392"/>
      <c r="Q90" s="392"/>
      <c r="R90" s="392"/>
      <c r="S90" s="392"/>
      <c r="T90" s="392"/>
      <c r="U90" s="392"/>
      <c r="V90" s="392"/>
      <c r="W90" s="392"/>
      <c r="X90" s="392"/>
      <c r="Y90" s="392"/>
      <c r="Z90" s="392"/>
      <c r="AA90" s="392"/>
      <c r="AB90" s="392"/>
      <c r="AC90" s="392"/>
    </row>
    <row r="91" spans="1:29" ht="65.45" customHeight="1" x14ac:dyDescent="0.2">
      <c r="A91" s="388" t="s">
        <v>426</v>
      </c>
      <c r="B91" s="388"/>
      <c r="C91" s="388"/>
      <c r="D91" s="388"/>
      <c r="E91" s="388"/>
      <c r="F91" s="388"/>
      <c r="G91" s="388"/>
      <c r="H91" s="388"/>
      <c r="I91" s="388"/>
      <c r="J91" s="200"/>
      <c r="K91" s="200"/>
      <c r="L91" s="200"/>
      <c r="M91" s="200"/>
      <c r="N91" s="200"/>
      <c r="O91" s="200"/>
      <c r="P91" s="200"/>
      <c r="Q91" s="200"/>
      <c r="R91" s="200"/>
      <c r="S91" s="200"/>
      <c r="T91" s="200"/>
      <c r="U91" s="200"/>
      <c r="V91" s="200"/>
      <c r="W91" s="200"/>
      <c r="X91" s="200"/>
      <c r="Y91" s="200"/>
      <c r="Z91" s="200"/>
      <c r="AA91" s="200"/>
      <c r="AB91" s="200"/>
      <c r="AC91" s="200"/>
    </row>
    <row r="92" spans="1:29" x14ac:dyDescent="0.2">
      <c r="C92" s="222"/>
    </row>
  </sheetData>
  <mergeCells count="15">
    <mergeCell ref="A91:I91"/>
    <mergeCell ref="D25:F25"/>
    <mergeCell ref="D26:F26"/>
    <mergeCell ref="D27:F27"/>
    <mergeCell ref="D28:F28"/>
    <mergeCell ref="A90:AC90"/>
    <mergeCell ref="A15:P15"/>
    <mergeCell ref="A16:P16"/>
    <mergeCell ref="A18:P18"/>
    <mergeCell ref="A5:P5"/>
    <mergeCell ref="A7:P7"/>
    <mergeCell ref="A9:P9"/>
    <mergeCell ref="A10:P10"/>
    <mergeCell ref="A12:P12"/>
    <mergeCell ref="A13:P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view="pageBreakPreview" zoomScale="90" zoomScaleNormal="100" zoomScaleSheetLayoutView="90" workbookViewId="0">
      <selection activeCell="G17" sqref="G1:H1048576"/>
    </sheetView>
  </sheetViews>
  <sheetFormatPr defaultRowHeight="15" x14ac:dyDescent="0.25"/>
  <cols>
    <col min="1" max="1" width="8.28515625" customWidth="1"/>
    <col min="2" max="2" width="34.5703125" customWidth="1"/>
    <col min="3" max="6" width="14.140625" customWidth="1"/>
    <col min="7" max="8" width="14.140625" hidden="1" customWidth="1"/>
    <col min="9" max="10" width="21.7109375" customWidth="1"/>
    <col min="11" max="11" width="29.140625" customWidth="1"/>
  </cols>
  <sheetData>
    <row r="1" spans="1:11" ht="18.75" x14ac:dyDescent="0.25">
      <c r="A1" s="19"/>
      <c r="B1" s="19"/>
      <c r="C1" s="19"/>
      <c r="D1" s="19"/>
      <c r="E1" s="19"/>
      <c r="F1" s="19"/>
      <c r="G1" s="19"/>
      <c r="H1" s="19"/>
      <c r="I1" s="19"/>
      <c r="J1" s="6"/>
      <c r="K1" s="6" t="s">
        <v>68</v>
      </c>
    </row>
    <row r="2" spans="1:11" ht="18.75" x14ac:dyDescent="0.3">
      <c r="A2" s="19"/>
      <c r="B2" s="19"/>
      <c r="C2" s="19"/>
      <c r="D2" s="19"/>
      <c r="E2" s="19"/>
      <c r="F2" s="19"/>
      <c r="G2" s="19"/>
      <c r="H2" s="19"/>
      <c r="I2" s="19"/>
      <c r="J2" s="3"/>
      <c r="K2" s="3" t="s">
        <v>10</v>
      </c>
    </row>
    <row r="3" spans="1:11" ht="18.75" x14ac:dyDescent="0.3">
      <c r="A3" s="19"/>
      <c r="B3" s="19"/>
      <c r="C3" s="19"/>
      <c r="D3" s="19"/>
      <c r="E3" s="19"/>
      <c r="F3" s="19"/>
      <c r="G3" s="19"/>
      <c r="H3" s="19"/>
      <c r="I3" s="19"/>
      <c r="J3" s="3"/>
      <c r="K3" s="3" t="s">
        <v>67</v>
      </c>
    </row>
    <row r="4" spans="1:11" ht="18.75" x14ac:dyDescent="0.3">
      <c r="A4" s="19"/>
      <c r="B4" s="19"/>
      <c r="C4" s="19"/>
      <c r="D4" s="19"/>
      <c r="E4" s="19"/>
      <c r="F4" s="19"/>
      <c r="G4" s="19"/>
      <c r="H4" s="19"/>
      <c r="I4" s="3"/>
      <c r="J4" s="19"/>
      <c r="K4" s="143"/>
    </row>
    <row r="5" spans="1:11" ht="15.75" x14ac:dyDescent="0.25">
      <c r="A5" s="340" t="str">
        <f>'1. паспорт местоположение'!A5:C5</f>
        <v>Год раскрытия информации: 2018 год</v>
      </c>
      <c r="B5" s="340"/>
      <c r="C5" s="340"/>
      <c r="D5" s="340"/>
      <c r="E5" s="340"/>
      <c r="F5" s="340"/>
      <c r="G5" s="340"/>
      <c r="H5" s="340"/>
      <c r="I5" s="340"/>
      <c r="J5" s="340"/>
      <c r="K5" s="340"/>
    </row>
    <row r="6" spans="1:11" ht="18.75" x14ac:dyDescent="0.3">
      <c r="A6" s="19"/>
      <c r="B6" s="19"/>
      <c r="C6" s="19"/>
      <c r="D6" s="19"/>
      <c r="E6" s="19"/>
      <c r="F6" s="19"/>
      <c r="G6" s="19"/>
      <c r="H6" s="19"/>
      <c r="I6" s="3"/>
      <c r="J6" s="19"/>
      <c r="K6" s="143"/>
    </row>
    <row r="7" spans="1:11" ht="18.75" x14ac:dyDescent="0.25">
      <c r="A7" s="344" t="s">
        <v>9</v>
      </c>
      <c r="B7" s="344"/>
      <c r="C7" s="344"/>
      <c r="D7" s="344"/>
      <c r="E7" s="344"/>
      <c r="F7" s="344"/>
      <c r="G7" s="344"/>
      <c r="H7" s="344"/>
      <c r="I7" s="344"/>
      <c r="J7" s="344"/>
      <c r="K7" s="344"/>
    </row>
    <row r="8" spans="1:11" ht="18.75" x14ac:dyDescent="0.25">
      <c r="A8" s="344"/>
      <c r="B8" s="344"/>
      <c r="C8" s="344"/>
      <c r="D8" s="344"/>
      <c r="E8" s="344"/>
      <c r="F8" s="344"/>
      <c r="G8" s="344"/>
      <c r="H8" s="344"/>
      <c r="I8" s="344"/>
      <c r="J8" s="344"/>
      <c r="K8" s="143"/>
    </row>
    <row r="9" spans="1:11" ht="15.75" x14ac:dyDescent="0.25">
      <c r="A9" s="351" t="str">
        <f>'1. паспорт местоположение'!A9:C9</f>
        <v>Акционерное общество "Янтарьэнерго" ДЗО  ПАО "Россети"</v>
      </c>
      <c r="B9" s="351"/>
      <c r="C9" s="351"/>
      <c r="D9" s="351"/>
      <c r="E9" s="351"/>
      <c r="F9" s="351"/>
      <c r="G9" s="351"/>
      <c r="H9" s="351"/>
      <c r="I9" s="351"/>
      <c r="J9" s="351"/>
      <c r="K9" s="351"/>
    </row>
    <row r="10" spans="1:11" ht="15.75" x14ac:dyDescent="0.25">
      <c r="A10" s="341" t="s">
        <v>8</v>
      </c>
      <c r="B10" s="341"/>
      <c r="C10" s="341"/>
      <c r="D10" s="341"/>
      <c r="E10" s="341"/>
      <c r="F10" s="341"/>
      <c r="G10" s="341"/>
      <c r="H10" s="341"/>
      <c r="I10" s="341"/>
      <c r="J10" s="341"/>
      <c r="K10" s="341"/>
    </row>
    <row r="11" spans="1:11" ht="18.75" x14ac:dyDescent="0.25">
      <c r="A11" s="344"/>
      <c r="B11" s="344"/>
      <c r="C11" s="344"/>
      <c r="D11" s="344"/>
      <c r="E11" s="344"/>
      <c r="F11" s="344"/>
      <c r="G11" s="344"/>
      <c r="H11" s="344"/>
      <c r="I11" s="344"/>
      <c r="J11" s="344"/>
      <c r="K11" s="143"/>
    </row>
    <row r="12" spans="1:11" ht="15.75" x14ac:dyDescent="0.25">
      <c r="A12" s="346" t="str">
        <f>'1. паспорт местоположение'!A12:C12</f>
        <v>F_17-1590</v>
      </c>
      <c r="B12" s="346"/>
      <c r="C12" s="346"/>
      <c r="D12" s="346"/>
      <c r="E12" s="346"/>
      <c r="F12" s="346"/>
      <c r="G12" s="346"/>
      <c r="H12" s="346"/>
      <c r="I12" s="346"/>
      <c r="J12" s="346"/>
      <c r="K12" s="346"/>
    </row>
    <row r="13" spans="1:11" ht="15.75" x14ac:dyDescent="0.25">
      <c r="A13" s="341" t="s">
        <v>7</v>
      </c>
      <c r="B13" s="341"/>
      <c r="C13" s="341"/>
      <c r="D13" s="341"/>
      <c r="E13" s="341"/>
      <c r="F13" s="341"/>
      <c r="G13" s="341"/>
      <c r="H13" s="341"/>
      <c r="I13" s="341"/>
      <c r="J13" s="341"/>
      <c r="K13" s="341"/>
    </row>
    <row r="14" spans="1:11" ht="18.75" x14ac:dyDescent="0.25">
      <c r="A14" s="350"/>
      <c r="B14" s="350"/>
      <c r="C14" s="350"/>
      <c r="D14" s="350"/>
      <c r="E14" s="350"/>
      <c r="F14" s="350"/>
      <c r="G14" s="350"/>
      <c r="H14" s="350"/>
      <c r="I14" s="350"/>
      <c r="J14" s="350"/>
      <c r="K14" s="143"/>
    </row>
    <row r="15" spans="1:11" ht="81.75" customHeight="1" x14ac:dyDescent="0.25">
      <c r="A15" s="351" t="str">
        <f>'1. паспорт местоположение'!A15:C15</f>
        <v>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v>
      </c>
      <c r="B15" s="351"/>
      <c r="C15" s="351"/>
      <c r="D15" s="351"/>
      <c r="E15" s="351"/>
      <c r="F15" s="351"/>
      <c r="G15" s="351"/>
      <c r="H15" s="351"/>
      <c r="I15" s="351"/>
      <c r="J15" s="351"/>
      <c r="K15" s="351"/>
    </row>
    <row r="16" spans="1:11" ht="15.75" x14ac:dyDescent="0.25">
      <c r="A16" s="341" t="s">
        <v>6</v>
      </c>
      <c r="B16" s="341"/>
      <c r="C16" s="341"/>
      <c r="D16" s="341"/>
      <c r="E16" s="341"/>
      <c r="F16" s="341"/>
      <c r="G16" s="341"/>
      <c r="H16" s="341"/>
      <c r="I16" s="341"/>
      <c r="J16" s="341"/>
      <c r="K16" s="341"/>
    </row>
    <row r="17" spans="1:11" ht="15.75" x14ac:dyDescent="0.25">
      <c r="A17" s="19"/>
      <c r="B17" s="19"/>
      <c r="C17" s="19"/>
      <c r="D17" s="19"/>
      <c r="E17" s="19"/>
      <c r="F17" s="19"/>
      <c r="G17" s="19"/>
      <c r="H17" s="19"/>
      <c r="I17" s="19"/>
      <c r="J17" s="194"/>
      <c r="K17" s="143"/>
    </row>
    <row r="18" spans="1:11" ht="15.75" x14ac:dyDescent="0.25">
      <c r="A18" s="19"/>
      <c r="B18" s="19"/>
      <c r="C18" s="19"/>
      <c r="D18" s="19"/>
      <c r="E18" s="19"/>
      <c r="F18" s="19"/>
      <c r="G18" s="19"/>
      <c r="H18" s="19"/>
      <c r="I18" s="44"/>
      <c r="J18" s="19"/>
      <c r="K18" s="143"/>
    </row>
    <row r="19" spans="1:11" ht="15.75" customHeight="1" x14ac:dyDescent="0.25">
      <c r="A19" s="400" t="s">
        <v>367</v>
      </c>
      <c r="B19" s="400"/>
      <c r="C19" s="400"/>
      <c r="D19" s="400"/>
      <c r="E19" s="400"/>
      <c r="F19" s="400"/>
      <c r="G19" s="400"/>
      <c r="H19" s="400"/>
      <c r="I19" s="400"/>
      <c r="J19" s="400"/>
      <c r="K19" s="400"/>
    </row>
    <row r="20" spans="1:11" x14ac:dyDescent="0.25">
      <c r="A20" s="226"/>
      <c r="B20" s="143"/>
      <c r="C20" s="143"/>
      <c r="D20" s="143"/>
      <c r="E20" s="143"/>
      <c r="F20" s="143"/>
      <c r="G20" s="143"/>
      <c r="H20" s="143"/>
      <c r="I20" s="143"/>
      <c r="J20" s="143"/>
      <c r="K20" s="143"/>
    </row>
    <row r="21" spans="1:11" s="82" customFormat="1" ht="15.75" x14ac:dyDescent="0.25">
      <c r="A21" s="81"/>
      <c r="I21" s="83"/>
    </row>
    <row r="22" spans="1:11" s="82" customFormat="1" ht="15.75" hidden="1" customHeight="1" x14ac:dyDescent="0.25">
      <c r="A22" s="81"/>
      <c r="B22" s="401" t="s">
        <v>427</v>
      </c>
      <c r="C22" s="402"/>
      <c r="D22" s="402"/>
      <c r="E22" s="402"/>
      <c r="F22" s="402"/>
      <c r="G22" s="402"/>
      <c r="I22" s="83"/>
    </row>
    <row r="23" spans="1:11" s="165" customFormat="1" ht="15" customHeight="1" x14ac:dyDescent="0.25">
      <c r="A23" s="394" t="s">
        <v>199</v>
      </c>
      <c r="B23" s="394" t="s">
        <v>428</v>
      </c>
      <c r="C23" s="395" t="s">
        <v>468</v>
      </c>
      <c r="D23" s="395"/>
      <c r="E23" s="395"/>
      <c r="F23" s="395"/>
      <c r="G23" s="395"/>
      <c r="H23" s="395"/>
      <c r="I23" s="396" t="s">
        <v>198</v>
      </c>
      <c r="J23" s="397" t="s">
        <v>469</v>
      </c>
      <c r="K23" s="394" t="s">
        <v>197</v>
      </c>
    </row>
    <row r="24" spans="1:11" s="165" customFormat="1" ht="52.5" customHeight="1" x14ac:dyDescent="0.25">
      <c r="A24" s="394"/>
      <c r="B24" s="394"/>
      <c r="C24" s="393" t="s">
        <v>592</v>
      </c>
      <c r="D24" s="393"/>
      <c r="E24" s="393" t="s">
        <v>11</v>
      </c>
      <c r="F24" s="393"/>
      <c r="G24" s="393" t="s">
        <v>593</v>
      </c>
      <c r="H24" s="393"/>
      <c r="I24" s="396"/>
      <c r="J24" s="398"/>
      <c r="K24" s="394"/>
    </row>
    <row r="25" spans="1:11" s="165" customFormat="1" ht="48" customHeight="1" x14ac:dyDescent="0.25">
      <c r="A25" s="394"/>
      <c r="B25" s="394"/>
      <c r="C25" s="231" t="s">
        <v>196</v>
      </c>
      <c r="D25" s="231" t="s">
        <v>195</v>
      </c>
      <c r="E25" s="231" t="s">
        <v>196</v>
      </c>
      <c r="F25" s="231" t="s">
        <v>195</v>
      </c>
      <c r="G25" s="231" t="s">
        <v>196</v>
      </c>
      <c r="H25" s="231" t="s">
        <v>195</v>
      </c>
      <c r="I25" s="396"/>
      <c r="J25" s="399"/>
      <c r="K25" s="394"/>
    </row>
    <row r="26" spans="1:11" s="165" customFormat="1" ht="15.75" x14ac:dyDescent="0.25">
      <c r="A26" s="193">
        <v>1</v>
      </c>
      <c r="B26" s="193">
        <v>2</v>
      </c>
      <c r="C26" s="231">
        <v>3</v>
      </c>
      <c r="D26" s="231">
        <v>4</v>
      </c>
      <c r="E26" s="231">
        <v>5</v>
      </c>
      <c r="F26" s="231">
        <v>6</v>
      </c>
      <c r="G26" s="231">
        <v>7</v>
      </c>
      <c r="H26" s="231">
        <v>8</v>
      </c>
      <c r="I26" s="231">
        <v>9</v>
      </c>
      <c r="J26" s="166">
        <v>10</v>
      </c>
      <c r="K26" s="166">
        <v>11</v>
      </c>
    </row>
    <row r="27" spans="1:11" s="165" customFormat="1" ht="31.5" x14ac:dyDescent="0.25">
      <c r="A27" s="242">
        <v>1</v>
      </c>
      <c r="B27" s="243" t="s">
        <v>194</v>
      </c>
      <c r="C27" s="244"/>
      <c r="D27" s="244"/>
      <c r="E27" s="334"/>
      <c r="F27" s="334"/>
      <c r="G27" s="334"/>
      <c r="H27" s="334"/>
      <c r="I27" s="334"/>
      <c r="J27" s="227"/>
      <c r="K27" s="228"/>
    </row>
    <row r="28" spans="1:11" ht="15.75" x14ac:dyDescent="0.25">
      <c r="A28" s="242" t="s">
        <v>470</v>
      </c>
      <c r="B28" s="245" t="s">
        <v>471</v>
      </c>
      <c r="C28" s="246">
        <v>42433</v>
      </c>
      <c r="D28" s="246">
        <v>42433</v>
      </c>
      <c r="E28" s="335">
        <v>42433</v>
      </c>
      <c r="F28" s="335">
        <v>42433</v>
      </c>
      <c r="G28" s="335">
        <v>42433</v>
      </c>
      <c r="H28" s="335">
        <v>42433</v>
      </c>
      <c r="I28" s="336">
        <v>100</v>
      </c>
      <c r="J28" s="227"/>
      <c r="K28" s="228"/>
    </row>
    <row r="29" spans="1:11" ht="31.5" x14ac:dyDescent="0.25">
      <c r="A29" s="242" t="s">
        <v>472</v>
      </c>
      <c r="B29" s="245" t="s">
        <v>473</v>
      </c>
      <c r="C29" s="246">
        <v>42779</v>
      </c>
      <c r="D29" s="246">
        <v>42779</v>
      </c>
      <c r="E29" s="335">
        <v>42779</v>
      </c>
      <c r="F29" s="335">
        <v>42779</v>
      </c>
      <c r="G29" s="335">
        <v>42779</v>
      </c>
      <c r="H29" s="335">
        <v>42779</v>
      </c>
      <c r="I29" s="336">
        <v>100</v>
      </c>
      <c r="J29" s="227"/>
      <c r="K29" s="228"/>
    </row>
    <row r="30" spans="1:11" ht="63" x14ac:dyDescent="0.25">
      <c r="A30" s="242" t="s">
        <v>475</v>
      </c>
      <c r="B30" s="245" t="s">
        <v>474</v>
      </c>
      <c r="C30" s="246">
        <v>42656</v>
      </c>
      <c r="D30" s="246">
        <v>42656</v>
      </c>
      <c r="E30" s="335">
        <v>42656</v>
      </c>
      <c r="F30" s="335">
        <v>42656</v>
      </c>
      <c r="G30" s="335">
        <v>42656</v>
      </c>
      <c r="H30" s="335">
        <v>42656</v>
      </c>
      <c r="I30" s="336">
        <v>100</v>
      </c>
      <c r="J30" s="227"/>
      <c r="K30" s="228"/>
    </row>
    <row r="31" spans="1:11" ht="31.5" x14ac:dyDescent="0.25">
      <c r="A31" s="242" t="s">
        <v>477</v>
      </c>
      <c r="B31" s="245" t="s">
        <v>476</v>
      </c>
      <c r="C31" s="246">
        <v>42660</v>
      </c>
      <c r="D31" s="246">
        <v>42660</v>
      </c>
      <c r="E31" s="335">
        <v>42660</v>
      </c>
      <c r="F31" s="335">
        <v>42660</v>
      </c>
      <c r="G31" s="335">
        <v>42660</v>
      </c>
      <c r="H31" s="335">
        <v>42660</v>
      </c>
      <c r="I31" s="336">
        <v>100</v>
      </c>
      <c r="J31" s="227"/>
      <c r="K31" s="228"/>
    </row>
    <row r="32" spans="1:11" ht="63" x14ac:dyDescent="0.25">
      <c r="A32" s="242" t="s">
        <v>479</v>
      </c>
      <c r="B32" s="245" t="s">
        <v>478</v>
      </c>
      <c r="C32" s="246">
        <v>42697</v>
      </c>
      <c r="D32" s="246">
        <v>42697</v>
      </c>
      <c r="E32" s="335">
        <v>42697</v>
      </c>
      <c r="F32" s="335">
        <v>42697</v>
      </c>
      <c r="G32" s="335">
        <v>42697</v>
      </c>
      <c r="H32" s="335">
        <v>42697</v>
      </c>
      <c r="I32" s="336">
        <v>100</v>
      </c>
      <c r="J32" s="227"/>
      <c r="K32" s="228"/>
    </row>
    <row r="33" spans="1:11" ht="47.25" x14ac:dyDescent="0.25">
      <c r="A33" s="242" t="s">
        <v>480</v>
      </c>
      <c r="B33" s="245" t="s">
        <v>331</v>
      </c>
      <c r="C33" s="246">
        <v>42384</v>
      </c>
      <c r="D33" s="246">
        <v>42384</v>
      </c>
      <c r="E33" s="335">
        <v>42384</v>
      </c>
      <c r="F33" s="335">
        <v>42384</v>
      </c>
      <c r="G33" s="335">
        <v>42384</v>
      </c>
      <c r="H33" s="335">
        <v>42384</v>
      </c>
      <c r="I33" s="336">
        <v>100</v>
      </c>
      <c r="J33" s="227"/>
      <c r="K33" s="228"/>
    </row>
    <row r="34" spans="1:11" ht="31.5" x14ac:dyDescent="0.25">
      <c r="A34" s="242" t="s">
        <v>482</v>
      </c>
      <c r="B34" s="245" t="s">
        <v>481</v>
      </c>
      <c r="C34" s="246">
        <v>42765</v>
      </c>
      <c r="D34" s="246">
        <v>42765</v>
      </c>
      <c r="E34" s="335">
        <v>42765</v>
      </c>
      <c r="F34" s="335">
        <v>42765</v>
      </c>
      <c r="G34" s="335">
        <v>42765</v>
      </c>
      <c r="H34" s="335">
        <v>42765</v>
      </c>
      <c r="I34" s="336">
        <v>100</v>
      </c>
      <c r="J34" s="227"/>
      <c r="K34" s="228"/>
    </row>
    <row r="35" spans="1:11" ht="47.25" x14ac:dyDescent="0.25">
      <c r="A35" s="242" t="s">
        <v>484</v>
      </c>
      <c r="B35" s="245" t="s">
        <v>483</v>
      </c>
      <c r="C35" s="246">
        <v>42755</v>
      </c>
      <c r="D35" s="246">
        <v>42755</v>
      </c>
      <c r="E35" s="335">
        <v>42755</v>
      </c>
      <c r="F35" s="335">
        <v>42755</v>
      </c>
      <c r="G35" s="335">
        <v>42755</v>
      </c>
      <c r="H35" s="335">
        <v>42755</v>
      </c>
      <c r="I35" s="336">
        <v>100</v>
      </c>
      <c r="J35" s="227"/>
      <c r="K35" s="228"/>
    </row>
    <row r="36" spans="1:11" ht="63" x14ac:dyDescent="0.25">
      <c r="A36" s="242" t="s">
        <v>486</v>
      </c>
      <c r="B36" s="245" t="s">
        <v>485</v>
      </c>
      <c r="C36" s="246" t="s">
        <v>401</v>
      </c>
      <c r="D36" s="246" t="s">
        <v>401</v>
      </c>
      <c r="E36" s="335" t="s">
        <v>401</v>
      </c>
      <c r="F36" s="335" t="s">
        <v>401</v>
      </c>
      <c r="G36" s="335" t="s">
        <v>401</v>
      </c>
      <c r="H36" s="335" t="s">
        <v>401</v>
      </c>
      <c r="I36" s="336"/>
      <c r="J36" s="229"/>
      <c r="K36" s="229"/>
    </row>
    <row r="37" spans="1:11" ht="31.5" x14ac:dyDescent="0.25">
      <c r="A37" s="242" t="s">
        <v>487</v>
      </c>
      <c r="B37" s="245" t="s">
        <v>193</v>
      </c>
      <c r="C37" s="246">
        <v>42759</v>
      </c>
      <c r="D37" s="246">
        <v>42759</v>
      </c>
      <c r="E37" s="335">
        <v>42759</v>
      </c>
      <c r="F37" s="335">
        <v>42759</v>
      </c>
      <c r="G37" s="335">
        <v>42759</v>
      </c>
      <c r="H37" s="335">
        <v>42759</v>
      </c>
      <c r="I37" s="336">
        <v>100</v>
      </c>
      <c r="J37" s="227"/>
      <c r="K37" s="229"/>
    </row>
    <row r="38" spans="1:11" ht="31.5" x14ac:dyDescent="0.25">
      <c r="A38" s="242" t="s">
        <v>489</v>
      </c>
      <c r="B38" s="245" t="s">
        <v>488</v>
      </c>
      <c r="C38" s="246">
        <v>42767</v>
      </c>
      <c r="D38" s="246">
        <v>42767</v>
      </c>
      <c r="E38" s="335">
        <v>42767</v>
      </c>
      <c r="F38" s="335">
        <v>42767</v>
      </c>
      <c r="G38" s="335">
        <v>42767</v>
      </c>
      <c r="H38" s="335">
        <v>42767</v>
      </c>
      <c r="I38" s="336">
        <v>100</v>
      </c>
      <c r="J38" s="227"/>
      <c r="K38" s="229"/>
    </row>
    <row r="39" spans="1:11" ht="31.5" x14ac:dyDescent="0.25">
      <c r="A39" s="242" t="s">
        <v>490</v>
      </c>
      <c r="B39" s="245" t="s">
        <v>192</v>
      </c>
      <c r="C39" s="246">
        <v>42384</v>
      </c>
      <c r="D39" s="246">
        <v>42879</v>
      </c>
      <c r="E39" s="335">
        <v>42384</v>
      </c>
      <c r="F39" s="335">
        <v>42879</v>
      </c>
      <c r="G39" s="335">
        <v>42384</v>
      </c>
      <c r="H39" s="335">
        <v>42879</v>
      </c>
      <c r="I39" s="336">
        <v>100</v>
      </c>
      <c r="J39" s="230"/>
      <c r="K39" s="228"/>
    </row>
    <row r="40" spans="1:11" ht="15.75" x14ac:dyDescent="0.25">
      <c r="A40" s="247" t="s">
        <v>538</v>
      </c>
      <c r="B40" s="243" t="s">
        <v>191</v>
      </c>
      <c r="C40" s="246"/>
      <c r="D40" s="246"/>
      <c r="E40" s="335"/>
      <c r="F40" s="335"/>
      <c r="G40" s="335"/>
      <c r="H40" s="335"/>
      <c r="I40" s="336"/>
      <c r="J40" s="228"/>
      <c r="K40" s="228"/>
    </row>
    <row r="41" spans="1:11" ht="42" customHeight="1" x14ac:dyDescent="0.25">
      <c r="A41" s="242" t="s">
        <v>492</v>
      </c>
      <c r="B41" s="245" t="s">
        <v>491</v>
      </c>
      <c r="C41" s="246" t="s">
        <v>568</v>
      </c>
      <c r="D41" s="246" t="s">
        <v>568</v>
      </c>
      <c r="E41" s="335">
        <v>42580</v>
      </c>
      <c r="F41" s="335">
        <v>42580</v>
      </c>
      <c r="G41" s="335">
        <v>42580</v>
      </c>
      <c r="H41" s="335">
        <v>42580</v>
      </c>
      <c r="I41" s="336">
        <v>100</v>
      </c>
      <c r="J41" s="227"/>
      <c r="K41" s="228"/>
    </row>
    <row r="42" spans="1:11" ht="32.25" customHeight="1" x14ac:dyDescent="0.25">
      <c r="A42" s="242" t="s">
        <v>494</v>
      </c>
      <c r="B42" s="245" t="s">
        <v>493</v>
      </c>
      <c r="C42" s="246">
        <v>43008</v>
      </c>
      <c r="D42" s="246">
        <v>43008</v>
      </c>
      <c r="E42" s="335">
        <v>43008</v>
      </c>
      <c r="F42" s="335">
        <v>43008</v>
      </c>
      <c r="G42" s="335">
        <v>43008</v>
      </c>
      <c r="H42" s="335">
        <v>43008</v>
      </c>
      <c r="I42" s="336">
        <v>100</v>
      </c>
      <c r="J42" s="228"/>
      <c r="K42" s="228"/>
    </row>
    <row r="43" spans="1:11" ht="47.25" x14ac:dyDescent="0.25">
      <c r="A43" s="242" t="s">
        <v>539</v>
      </c>
      <c r="B43" s="243" t="s">
        <v>495</v>
      </c>
      <c r="C43" s="246"/>
      <c r="D43" s="246"/>
      <c r="E43" s="335"/>
      <c r="F43" s="335"/>
      <c r="G43" s="335"/>
      <c r="H43" s="335"/>
      <c r="I43" s="336"/>
      <c r="J43" s="228"/>
      <c r="K43" s="228"/>
    </row>
    <row r="44" spans="1:11" ht="31.5" x14ac:dyDescent="0.25">
      <c r="A44" s="242" t="s">
        <v>497</v>
      </c>
      <c r="B44" s="245" t="s">
        <v>496</v>
      </c>
      <c r="C44" s="246">
        <v>42729</v>
      </c>
      <c r="D44" s="246">
        <v>42993</v>
      </c>
      <c r="E44" s="335">
        <v>42993</v>
      </c>
      <c r="F44" s="335">
        <v>42993</v>
      </c>
      <c r="G44" s="335">
        <v>42993</v>
      </c>
      <c r="H44" s="335">
        <v>42993</v>
      </c>
      <c r="I44" s="336">
        <v>100</v>
      </c>
      <c r="J44" s="228"/>
      <c r="K44" s="228"/>
    </row>
    <row r="45" spans="1:11" ht="30" customHeight="1" x14ac:dyDescent="0.25">
      <c r="A45" s="242" t="s">
        <v>498</v>
      </c>
      <c r="B45" s="245" t="s">
        <v>190</v>
      </c>
      <c r="C45" s="246">
        <v>42993</v>
      </c>
      <c r="D45" s="246">
        <v>43206</v>
      </c>
      <c r="E45" s="335"/>
      <c r="F45" s="335"/>
      <c r="G45" s="335">
        <v>43346</v>
      </c>
      <c r="H45" s="335">
        <v>43363</v>
      </c>
      <c r="I45" s="336"/>
      <c r="J45" s="228"/>
      <c r="K45" s="228"/>
    </row>
    <row r="46" spans="1:11" ht="52.5" customHeight="1" x14ac:dyDescent="0.25">
      <c r="A46" s="242" t="s">
        <v>500</v>
      </c>
      <c r="B46" s="245" t="s">
        <v>499</v>
      </c>
      <c r="C46" s="246">
        <v>43115</v>
      </c>
      <c r="D46" s="246">
        <v>43312</v>
      </c>
      <c r="E46" s="335"/>
      <c r="F46" s="335"/>
      <c r="G46" s="335">
        <v>43374</v>
      </c>
      <c r="H46" s="335">
        <v>43454</v>
      </c>
      <c r="I46" s="336"/>
      <c r="J46" s="228"/>
      <c r="K46" s="228"/>
    </row>
    <row r="47" spans="1:11" ht="30" customHeight="1" x14ac:dyDescent="0.25">
      <c r="A47" s="242" t="s">
        <v>502</v>
      </c>
      <c r="B47" s="245" t="s">
        <v>501</v>
      </c>
      <c r="C47" s="246">
        <v>43346</v>
      </c>
      <c r="D47" s="246">
        <v>43346</v>
      </c>
      <c r="E47" s="335"/>
      <c r="F47" s="335"/>
      <c r="G47" s="335">
        <v>43740</v>
      </c>
      <c r="H47" s="335">
        <v>43740</v>
      </c>
      <c r="I47" s="336"/>
      <c r="J47" s="228"/>
      <c r="K47" s="228"/>
    </row>
    <row r="48" spans="1:11" ht="30.75" customHeight="1" x14ac:dyDescent="0.25">
      <c r="A48" s="242" t="s">
        <v>504</v>
      </c>
      <c r="B48" s="245" t="s">
        <v>503</v>
      </c>
      <c r="C48" s="246">
        <v>43346</v>
      </c>
      <c r="D48" s="246">
        <v>43346</v>
      </c>
      <c r="E48" s="335"/>
      <c r="F48" s="335"/>
      <c r="G48" s="335">
        <v>43689</v>
      </c>
      <c r="H48" s="335">
        <v>43689</v>
      </c>
      <c r="I48" s="336"/>
      <c r="J48" s="228"/>
      <c r="K48" s="228"/>
    </row>
    <row r="49" spans="1:11" ht="15.75" x14ac:dyDescent="0.25">
      <c r="A49" s="242" t="s">
        <v>562</v>
      </c>
      <c r="B49" s="245" t="s">
        <v>505</v>
      </c>
      <c r="C49" s="246">
        <v>43347</v>
      </c>
      <c r="D49" s="246">
        <v>43644</v>
      </c>
      <c r="E49" s="335"/>
      <c r="F49" s="335"/>
      <c r="G49" s="335">
        <v>43740</v>
      </c>
      <c r="H49" s="335">
        <v>43754</v>
      </c>
      <c r="I49" s="336"/>
      <c r="J49" s="228"/>
      <c r="K49" s="228"/>
    </row>
    <row r="50" spans="1:11" ht="31.5" x14ac:dyDescent="0.25">
      <c r="A50" s="242" t="s">
        <v>540</v>
      </c>
      <c r="B50" s="243" t="s">
        <v>189</v>
      </c>
      <c r="C50" s="246"/>
      <c r="D50" s="246"/>
      <c r="E50" s="335"/>
      <c r="F50" s="335"/>
      <c r="G50" s="335"/>
      <c r="H50" s="335"/>
      <c r="I50" s="336"/>
      <c r="J50" s="228"/>
      <c r="K50" s="228"/>
    </row>
    <row r="51" spans="1:11" ht="31.5" x14ac:dyDescent="0.25">
      <c r="A51" s="242" t="s">
        <v>563</v>
      </c>
      <c r="B51" s="245" t="s">
        <v>188</v>
      </c>
      <c r="C51" s="246">
        <v>43647</v>
      </c>
      <c r="D51" s="246">
        <v>43656</v>
      </c>
      <c r="E51" s="335"/>
      <c r="F51" s="335"/>
      <c r="G51" s="335">
        <v>43755</v>
      </c>
      <c r="H51" s="335">
        <v>43767</v>
      </c>
      <c r="I51" s="336"/>
      <c r="J51" s="228"/>
      <c r="K51" s="228"/>
    </row>
    <row r="52" spans="1:11" ht="78.75" x14ac:dyDescent="0.25">
      <c r="A52" s="247" t="s">
        <v>507</v>
      </c>
      <c r="B52" s="245" t="s">
        <v>506</v>
      </c>
      <c r="C52" s="246">
        <v>43676</v>
      </c>
      <c r="D52" s="246">
        <v>43676</v>
      </c>
      <c r="E52" s="335"/>
      <c r="F52" s="335"/>
      <c r="G52" s="335">
        <v>43780</v>
      </c>
      <c r="H52" s="335">
        <v>43780</v>
      </c>
      <c r="I52" s="336"/>
      <c r="J52" s="228"/>
      <c r="K52" s="228"/>
    </row>
    <row r="53" spans="1:11" ht="63" x14ac:dyDescent="0.25">
      <c r="A53" s="242" t="s">
        <v>509</v>
      </c>
      <c r="B53" s="245" t="s">
        <v>508</v>
      </c>
      <c r="C53" s="246">
        <v>43707</v>
      </c>
      <c r="D53" s="246">
        <v>43707</v>
      </c>
      <c r="E53" s="335"/>
      <c r="F53" s="335"/>
      <c r="G53" s="335">
        <v>43740</v>
      </c>
      <c r="H53" s="335">
        <v>43740</v>
      </c>
      <c r="I53" s="336"/>
      <c r="J53" s="228"/>
      <c r="K53" s="228"/>
    </row>
    <row r="54" spans="1:11" ht="78.75" x14ac:dyDescent="0.25">
      <c r="A54" s="242" t="s">
        <v>511</v>
      </c>
      <c r="B54" s="245" t="s">
        <v>510</v>
      </c>
      <c r="C54" s="246">
        <v>43696</v>
      </c>
      <c r="D54" s="246">
        <v>43696</v>
      </c>
      <c r="E54" s="335"/>
      <c r="F54" s="335"/>
      <c r="G54" s="335">
        <v>43798</v>
      </c>
      <c r="H54" s="335">
        <v>43798</v>
      </c>
      <c r="I54" s="336"/>
      <c r="J54" s="228"/>
      <c r="K54" s="228"/>
    </row>
    <row r="55" spans="1:11" ht="31.5" x14ac:dyDescent="0.25">
      <c r="A55" s="242" t="s">
        <v>513</v>
      </c>
      <c r="B55" s="248" t="s">
        <v>512</v>
      </c>
      <c r="C55" s="246">
        <v>43696</v>
      </c>
      <c r="D55" s="246">
        <v>43696</v>
      </c>
      <c r="E55" s="335"/>
      <c r="F55" s="335"/>
      <c r="G55" s="335">
        <v>43801</v>
      </c>
      <c r="H55" s="335">
        <v>43801</v>
      </c>
      <c r="I55" s="336"/>
      <c r="J55" s="228"/>
      <c r="K55" s="228"/>
    </row>
    <row r="56" spans="1:11" ht="31.5" x14ac:dyDescent="0.25">
      <c r="A56" s="242" t="s">
        <v>564</v>
      </c>
      <c r="B56" s="245" t="s">
        <v>514</v>
      </c>
      <c r="C56" s="246">
        <v>43738</v>
      </c>
      <c r="D56" s="246">
        <v>43738</v>
      </c>
      <c r="E56" s="335"/>
      <c r="F56" s="335"/>
      <c r="G56" s="335">
        <v>43828</v>
      </c>
      <c r="H56" s="335">
        <v>43828</v>
      </c>
      <c r="I56" s="336"/>
      <c r="J56" s="228"/>
      <c r="K56" s="228"/>
    </row>
  </sheetData>
  <mergeCells count="22">
    <mergeCell ref="B22:G22"/>
    <mergeCell ref="A5:K5"/>
    <mergeCell ref="A7:K7"/>
    <mergeCell ref="A8:J8"/>
    <mergeCell ref="A9:K9"/>
    <mergeCell ref="A10:K10"/>
    <mergeCell ref="E24:F24"/>
    <mergeCell ref="A11:J11"/>
    <mergeCell ref="A12:K12"/>
    <mergeCell ref="K23:K25"/>
    <mergeCell ref="C24:D24"/>
    <mergeCell ref="G24:H24"/>
    <mergeCell ref="A23:A25"/>
    <mergeCell ref="B23:B25"/>
    <mergeCell ref="C23:H23"/>
    <mergeCell ref="I23:I25"/>
    <mergeCell ref="J23:J25"/>
    <mergeCell ref="A13:K13"/>
    <mergeCell ref="A14:J14"/>
    <mergeCell ref="A15:K15"/>
    <mergeCell ref="A16:K16"/>
    <mergeCell ref="A19:K19"/>
  </mergeCells>
  <pageMargins left="0.70866141732283472" right="0.70866141732283472" top="0.74803149606299213" bottom="0.74803149606299213" header="0.31496062992125984"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2018-05-10T13:58:46Z</dcterms:modified>
</cp:coreProperties>
</file>