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4" r:id="rId10"/>
    <sheet name="6.2. Паспорт фин осв ввод" sheetId="26" state="hidden" r:id="rId11"/>
    <sheet name="7. Паспорт отчет о закупке" sheetId="5" r:id="rId12"/>
    <sheet name="8. Общие сведения" sheetId="23"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C51" i="7" l="1"/>
  <c r="C50" i="7"/>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P64" i="26"/>
  <c r="L64" i="26"/>
  <c r="J64" i="26"/>
  <c r="I64" i="26"/>
  <c r="H64" i="26"/>
  <c r="G64" i="26"/>
  <c r="C64" i="26"/>
  <c r="D64" i="26"/>
  <c r="E64" i="26"/>
  <c r="F64" i="26"/>
  <c r="P63" i="26"/>
  <c r="AF63" i="26"/>
  <c r="L63" i="26"/>
  <c r="J63" i="26"/>
  <c r="I63" i="26"/>
  <c r="H63" i="26"/>
  <c r="G63" i="26"/>
  <c r="C63" i="26"/>
  <c r="D63" i="26"/>
  <c r="E63" i="26"/>
  <c r="F63" i="26"/>
  <c r="P62" i="26"/>
  <c r="L62" i="26"/>
  <c r="J62" i="26"/>
  <c r="I62" i="26"/>
  <c r="H62" i="26"/>
  <c r="G62" i="26"/>
  <c r="C62" i="26"/>
  <c r="P61" i="26"/>
  <c r="L61" i="26"/>
  <c r="J61" i="26"/>
  <c r="AF61" i="26"/>
  <c r="I61" i="26"/>
  <c r="H61" i="26"/>
  <c r="G61" i="26"/>
  <c r="C61" i="26"/>
  <c r="D61" i="26"/>
  <c r="E61" i="26"/>
  <c r="F61" i="26"/>
  <c r="P60" i="26"/>
  <c r="L60" i="26"/>
  <c r="J60" i="26"/>
  <c r="I60" i="26"/>
  <c r="H60" i="26"/>
  <c r="G60" i="26"/>
  <c r="C60" i="26"/>
  <c r="D60" i="26"/>
  <c r="E60" i="26"/>
  <c r="F60" i="26"/>
  <c r="P59" i="26"/>
  <c r="L59" i="26"/>
  <c r="J59" i="26"/>
  <c r="I59" i="26"/>
  <c r="H59" i="26"/>
  <c r="G59" i="26"/>
  <c r="C59" i="26"/>
  <c r="P58" i="26"/>
  <c r="L58" i="26"/>
  <c r="AF58" i="26"/>
  <c r="J58" i="26"/>
  <c r="I58" i="26"/>
  <c r="H58" i="26"/>
  <c r="G58" i="26"/>
  <c r="C58" i="26"/>
  <c r="P57" i="26"/>
  <c r="L57" i="26"/>
  <c r="J57" i="26"/>
  <c r="I57" i="26"/>
  <c r="H57" i="26"/>
  <c r="G57" i="26"/>
  <c r="C57" i="26"/>
  <c r="D57" i="26"/>
  <c r="P56" i="26"/>
  <c r="L56" i="26"/>
  <c r="J56" i="26"/>
  <c r="K56" i="26"/>
  <c r="I56" i="26"/>
  <c r="H56" i="26"/>
  <c r="G56" i="26"/>
  <c r="C56" i="26"/>
  <c r="P55" i="26"/>
  <c r="L55" i="26"/>
  <c r="J55" i="26"/>
  <c r="AF55" i="26"/>
  <c r="I55" i="26"/>
  <c r="H55" i="26"/>
  <c r="G55" i="26"/>
  <c r="C55" i="26"/>
  <c r="P54" i="26"/>
  <c r="L54" i="26"/>
  <c r="AF54" i="26"/>
  <c r="J54" i="26"/>
  <c r="I54" i="26"/>
  <c r="H54" i="26"/>
  <c r="G54" i="26"/>
  <c r="C54" i="26"/>
  <c r="P53" i="26"/>
  <c r="L53" i="26"/>
  <c r="J53" i="26"/>
  <c r="AF53" i="26"/>
  <c r="I53" i="26"/>
  <c r="H53" i="26"/>
  <c r="G53" i="26"/>
  <c r="C53" i="26"/>
  <c r="P52" i="26"/>
  <c r="L52" i="26"/>
  <c r="J52" i="26"/>
  <c r="K52" i="26"/>
  <c r="I52" i="26"/>
  <c r="H52" i="26"/>
  <c r="G52" i="26"/>
  <c r="C52" i="26"/>
  <c r="P51" i="26"/>
  <c r="L51" i="26"/>
  <c r="J51" i="26"/>
  <c r="I51" i="26"/>
  <c r="H51" i="26"/>
  <c r="G51" i="26"/>
  <c r="C51" i="26"/>
  <c r="P50" i="26"/>
  <c r="L50" i="26"/>
  <c r="AF50" i="26"/>
  <c r="J50" i="26"/>
  <c r="I50" i="26"/>
  <c r="H50" i="26"/>
  <c r="G50" i="26"/>
  <c r="C50" i="26"/>
  <c r="P49" i="26"/>
  <c r="L49" i="26"/>
  <c r="J49" i="26"/>
  <c r="I49" i="26"/>
  <c r="H49" i="26"/>
  <c r="G49" i="26"/>
  <c r="C49" i="26"/>
  <c r="D49" i="26"/>
  <c r="P48" i="26"/>
  <c r="L48" i="26"/>
  <c r="J48" i="26"/>
  <c r="I48" i="26"/>
  <c r="H48" i="26"/>
  <c r="G48" i="26"/>
  <c r="C48" i="26"/>
  <c r="D48" i="26"/>
  <c r="E48" i="26"/>
  <c r="F48" i="26"/>
  <c r="P47" i="26"/>
  <c r="AF47" i="26"/>
  <c r="L47" i="26"/>
  <c r="J47" i="26"/>
  <c r="I47" i="26"/>
  <c r="H47" i="26"/>
  <c r="G47" i="26"/>
  <c r="C47" i="26"/>
  <c r="P46" i="26"/>
  <c r="L46" i="26"/>
  <c r="AF46" i="26"/>
  <c r="J46" i="26"/>
  <c r="I46" i="26"/>
  <c r="H46" i="26"/>
  <c r="G46" i="26"/>
  <c r="C46" i="26"/>
  <c r="P45" i="26"/>
  <c r="L45" i="26"/>
  <c r="J45" i="26"/>
  <c r="I45" i="26"/>
  <c r="H45" i="26"/>
  <c r="G45" i="26"/>
  <c r="C45" i="26"/>
  <c r="D45" i="26"/>
  <c r="E45" i="26"/>
  <c r="F45" i="26"/>
  <c r="P44" i="26"/>
  <c r="L44" i="26"/>
  <c r="J44" i="26"/>
  <c r="K44" i="26"/>
  <c r="I44" i="26"/>
  <c r="H44" i="26"/>
  <c r="G44" i="26"/>
  <c r="C44" i="26"/>
  <c r="P43" i="26"/>
  <c r="L43" i="26"/>
  <c r="J43" i="26"/>
  <c r="AF43" i="26"/>
  <c r="I43" i="26"/>
  <c r="H43" i="26"/>
  <c r="G43" i="26"/>
  <c r="C43" i="26"/>
  <c r="P42" i="26"/>
  <c r="L42" i="26"/>
  <c r="AF42" i="26"/>
  <c r="J42" i="26"/>
  <c r="I42" i="26"/>
  <c r="H42" i="26"/>
  <c r="G42" i="26"/>
  <c r="C42" i="26"/>
  <c r="P41" i="26"/>
  <c r="L41" i="26"/>
  <c r="J41" i="26"/>
  <c r="I41" i="26"/>
  <c r="H41" i="26"/>
  <c r="G41" i="26"/>
  <c r="C41" i="26"/>
  <c r="D41" i="26"/>
  <c r="E41" i="26"/>
  <c r="F41" i="26"/>
  <c r="P40" i="26"/>
  <c r="L40" i="26"/>
  <c r="J40" i="26"/>
  <c r="K40" i="26"/>
  <c r="I40" i="26"/>
  <c r="H40" i="26"/>
  <c r="G40" i="26"/>
  <c r="C40" i="26"/>
  <c r="P39" i="26"/>
  <c r="L39" i="26"/>
  <c r="J39" i="26"/>
  <c r="AF39" i="26"/>
  <c r="I39" i="26"/>
  <c r="H39" i="26"/>
  <c r="G39" i="26"/>
  <c r="C39" i="26"/>
  <c r="P38" i="26"/>
  <c r="L38" i="26"/>
  <c r="AF38" i="26"/>
  <c r="J38" i="26"/>
  <c r="I38" i="26"/>
  <c r="H38" i="26"/>
  <c r="G38" i="26"/>
  <c r="C38" i="26"/>
  <c r="P37" i="26"/>
  <c r="L37" i="26"/>
  <c r="J37" i="26"/>
  <c r="I37" i="26"/>
  <c r="H37" i="26"/>
  <c r="G37" i="26"/>
  <c r="C37" i="26"/>
  <c r="D37" i="26"/>
  <c r="P36" i="26"/>
  <c r="L36" i="26"/>
  <c r="J36" i="26"/>
  <c r="K36" i="26"/>
  <c r="I36" i="26"/>
  <c r="H36" i="26"/>
  <c r="G36" i="26"/>
  <c r="C36" i="26"/>
  <c r="P35" i="26"/>
  <c r="L35" i="26"/>
  <c r="J35" i="26"/>
  <c r="K35" i="26"/>
  <c r="I35" i="26"/>
  <c r="H35" i="26"/>
  <c r="G35" i="26"/>
  <c r="C35" i="26"/>
  <c r="P34" i="26"/>
  <c r="L34" i="26"/>
  <c r="J34" i="26"/>
  <c r="I34" i="26"/>
  <c r="H34" i="26"/>
  <c r="G34" i="26"/>
  <c r="C34" i="26"/>
  <c r="P33" i="26"/>
  <c r="L33" i="26"/>
  <c r="J33" i="26"/>
  <c r="I33" i="26"/>
  <c r="H33" i="26"/>
  <c r="G33" i="26"/>
  <c r="C33" i="26"/>
  <c r="D33" i="26"/>
  <c r="E33" i="26"/>
  <c r="F33" i="26"/>
  <c r="P32" i="26"/>
  <c r="L32" i="26"/>
  <c r="J32" i="26"/>
  <c r="AF32" i="26"/>
  <c r="I32" i="26"/>
  <c r="H32" i="26"/>
  <c r="G32" i="26"/>
  <c r="C32" i="26"/>
  <c r="D32" i="26"/>
  <c r="E32" i="26"/>
  <c r="F32" i="26"/>
  <c r="P31" i="26"/>
  <c r="L31" i="26"/>
  <c r="J31" i="26"/>
  <c r="I31" i="26"/>
  <c r="H31" i="26"/>
  <c r="G31" i="26"/>
  <c r="C31" i="26"/>
  <c r="P30" i="26"/>
  <c r="L30" i="26"/>
  <c r="J30" i="26"/>
  <c r="I30" i="26"/>
  <c r="H30" i="26"/>
  <c r="G30" i="26"/>
  <c r="C30" i="26"/>
  <c r="P29" i="26"/>
  <c r="L29" i="26"/>
  <c r="J29" i="26"/>
  <c r="I29" i="26"/>
  <c r="H29" i="26"/>
  <c r="G29" i="26"/>
  <c r="C29" i="26"/>
  <c r="D29" i="26"/>
  <c r="E29" i="26"/>
  <c r="F29" i="26"/>
  <c r="P28" i="26"/>
  <c r="L28" i="26"/>
  <c r="J28" i="26"/>
  <c r="I28" i="26"/>
  <c r="H28" i="26"/>
  <c r="G28" i="26"/>
  <c r="C28" i="26"/>
  <c r="D28" i="26"/>
  <c r="E28" i="26"/>
  <c r="F28" i="26"/>
  <c r="P27" i="26"/>
  <c r="L27" i="26"/>
  <c r="J27" i="26"/>
  <c r="I27" i="26"/>
  <c r="H27" i="26"/>
  <c r="G27" i="26"/>
  <c r="C27" i="26"/>
  <c r="P26" i="26"/>
  <c r="L26" i="26"/>
  <c r="J26" i="26"/>
  <c r="I26" i="26"/>
  <c r="H26" i="26"/>
  <c r="G26" i="26"/>
  <c r="C26" i="26"/>
  <c r="P25" i="26"/>
  <c r="L25" i="26"/>
  <c r="J25" i="26"/>
  <c r="I25" i="26"/>
  <c r="H25" i="26"/>
  <c r="G25" i="26"/>
  <c r="C25" i="26"/>
  <c r="D25" i="26"/>
  <c r="E25" i="26"/>
  <c r="F25" i="26"/>
  <c r="P24" i="26"/>
  <c r="L24" i="26"/>
  <c r="J24" i="26"/>
  <c r="I24" i="26"/>
  <c r="H24" i="26"/>
  <c r="G24" i="26"/>
  <c r="C24" i="26"/>
  <c r="K64" i="26"/>
  <c r="K63" i="26"/>
  <c r="K62" i="26"/>
  <c r="AF62" i="26"/>
  <c r="D62" i="26"/>
  <c r="K60" i="26"/>
  <c r="K59" i="26"/>
  <c r="D59" i="26"/>
  <c r="E59" i="26"/>
  <c r="F59" i="26"/>
  <c r="K58" i="26"/>
  <c r="D58" i="26"/>
  <c r="E58" i="26"/>
  <c r="F58" i="26"/>
  <c r="D56" i="26"/>
  <c r="E56" i="26"/>
  <c r="F56" i="26"/>
  <c r="K55" i="26"/>
  <c r="D55" i="26"/>
  <c r="K54" i="26"/>
  <c r="D54" i="26"/>
  <c r="D53" i="26"/>
  <c r="E53" i="26"/>
  <c r="F53" i="26"/>
  <c r="D52" i="26"/>
  <c r="E52" i="26"/>
  <c r="F52" i="26"/>
  <c r="K51" i="26"/>
  <c r="D51" i="26"/>
  <c r="K50" i="26"/>
  <c r="D50" i="26"/>
  <c r="K48" i="26"/>
  <c r="K47" i="26"/>
  <c r="D47" i="26"/>
  <c r="E47" i="26"/>
  <c r="F47" i="26"/>
  <c r="K46" i="26"/>
  <c r="D46" i="26"/>
  <c r="AF45" i="26"/>
  <c r="D44" i="26"/>
  <c r="E44" i="26"/>
  <c r="F44" i="26"/>
  <c r="K43" i="26"/>
  <c r="D43" i="26"/>
  <c r="K42" i="26"/>
  <c r="D42" i="26"/>
  <c r="AF41" i="26"/>
  <c r="D40" i="26"/>
  <c r="E40" i="26"/>
  <c r="F40" i="26"/>
  <c r="K39" i="26"/>
  <c r="D39" i="26"/>
  <c r="K38" i="26"/>
  <c r="D38" i="26"/>
  <c r="AF37" i="26"/>
  <c r="D36" i="26"/>
  <c r="AF35" i="26"/>
  <c r="D35" i="26"/>
  <c r="K34" i="26"/>
  <c r="D34" i="26"/>
  <c r="E34" i="26"/>
  <c r="F34" i="26"/>
  <c r="K32" i="26"/>
  <c r="K31" i="26"/>
  <c r="D31" i="26"/>
  <c r="K30" i="26"/>
  <c r="D30" i="26"/>
  <c r="K28" i="26"/>
  <c r="K27" i="26"/>
  <c r="D27" i="26"/>
  <c r="K26" i="26"/>
  <c r="D26" i="26"/>
  <c r="AC24" i="26"/>
  <c r="AB24" i="26"/>
  <c r="Y24" i="26"/>
  <c r="X24" i="26"/>
  <c r="U24" i="26"/>
  <c r="T24" i="26"/>
  <c r="S24" i="26"/>
  <c r="R24" i="26"/>
  <c r="Q24" i="26"/>
  <c r="O24" i="26"/>
  <c r="N24" i="26"/>
  <c r="M24" i="26"/>
  <c r="K24" i="26"/>
  <c r="D24" i="26"/>
  <c r="E24" i="26"/>
  <c r="F24" i="26"/>
  <c r="E36" i="26"/>
  <c r="F36" i="26"/>
  <c r="E38" i="26"/>
  <c r="F38" i="26"/>
  <c r="E39" i="26"/>
  <c r="F39" i="26"/>
  <c r="E42" i="26"/>
  <c r="F42" i="26"/>
  <c r="E43" i="26"/>
  <c r="F43" i="26"/>
  <c r="E55" i="26"/>
  <c r="F55" i="26"/>
  <c r="E26" i="26"/>
  <c r="F26" i="26"/>
  <c r="E30" i="26"/>
  <c r="F30" i="26"/>
  <c r="E35" i="26"/>
  <c r="F35" i="26"/>
  <c r="E50" i="26"/>
  <c r="F50" i="26"/>
  <c r="E51" i="26"/>
  <c r="F51" i="26"/>
  <c r="E62" i="26"/>
  <c r="F62" i="26"/>
  <c r="AF27" i="26"/>
  <c r="AF31" i="26"/>
  <c r="AF24" i="26"/>
  <c r="E27" i="26"/>
  <c r="F27" i="26"/>
  <c r="AF28" i="26"/>
  <c r="E31" i="26"/>
  <c r="F31" i="26"/>
  <c r="AF33" i="26"/>
  <c r="AF34" i="26"/>
  <c r="E46" i="26"/>
  <c r="F46" i="26"/>
  <c r="E54" i="26"/>
  <c r="F54" i="26"/>
  <c r="E57" i="26"/>
  <c r="F57" i="26"/>
  <c r="AF57" i="26"/>
  <c r="AF59" i="26"/>
  <c r="AF25" i="26"/>
  <c r="AF26" i="26"/>
  <c r="AF29" i="26"/>
  <c r="AF30" i="26"/>
  <c r="E37" i="26"/>
  <c r="F37" i="26"/>
  <c r="E49" i="26"/>
  <c r="F49" i="26"/>
  <c r="AF49" i="26"/>
  <c r="AF51" i="26"/>
  <c r="AF36" i="26"/>
  <c r="AF48" i="26"/>
  <c r="AF60" i="26"/>
  <c r="AF64" i="26"/>
  <c r="K25" i="26"/>
  <c r="K29" i="26"/>
  <c r="K33" i="26"/>
  <c r="K37" i="26"/>
  <c r="K41" i="26"/>
  <c r="K45" i="26"/>
  <c r="K49" i="26"/>
  <c r="K53" i="26"/>
  <c r="K57" i="26"/>
  <c r="K61" i="26"/>
  <c r="AF40" i="26"/>
  <c r="AF44" i="26"/>
  <c r="AF52" i="26"/>
  <c r="AF56" i="26"/>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C24" i="24"/>
  <c r="AA24" i="24"/>
  <c r="Z24" i="24"/>
  <c r="N24" i="24"/>
  <c r="J24" i="24"/>
  <c r="D26" i="5"/>
  <c r="AB64" i="24"/>
  <c r="F64" i="24"/>
  <c r="AB63" i="24"/>
  <c r="F63" i="24"/>
  <c r="AB62" i="24"/>
  <c r="F62" i="24"/>
  <c r="AB61" i="24"/>
  <c r="F61" i="24"/>
  <c r="AB60" i="24"/>
  <c r="F60" i="24"/>
  <c r="AB59" i="24"/>
  <c r="F59" i="24"/>
  <c r="AB58" i="24"/>
  <c r="F58" i="24"/>
  <c r="L57" i="24"/>
  <c r="AB57" i="24"/>
  <c r="C56" i="24"/>
  <c r="AB55" i="24"/>
  <c r="E55" i="24"/>
  <c r="F55" i="24"/>
  <c r="C54" i="24"/>
  <c r="AB53" i="24"/>
  <c r="F53" i="24"/>
  <c r="C52" i="24"/>
  <c r="AB52" i="24"/>
  <c r="F52" i="24"/>
  <c r="AB51" i="24"/>
  <c r="F51" i="24"/>
  <c r="L50" i="24"/>
  <c r="AB50" i="24"/>
  <c r="C49" i="24"/>
  <c r="C48" i="24"/>
  <c r="C47" i="24"/>
  <c r="C45" i="24"/>
  <c r="AB44" i="24"/>
  <c r="F44" i="24"/>
  <c r="AB43" i="24"/>
  <c r="F43" i="24"/>
  <c r="AB42" i="24"/>
  <c r="E42" i="24"/>
  <c r="F42" i="24"/>
  <c r="L41" i="24"/>
  <c r="AB41" i="24"/>
  <c r="AB40" i="24"/>
  <c r="F40" i="24"/>
  <c r="L40" i="24"/>
  <c r="L48" i="24"/>
  <c r="AB48" i="24"/>
  <c r="L39" i="24"/>
  <c r="AB39" i="24"/>
  <c r="F39" i="24"/>
  <c r="L38" i="24"/>
  <c r="AB38" i="24"/>
  <c r="L37" i="24"/>
  <c r="AB36" i="24"/>
  <c r="F36" i="24"/>
  <c r="AB35" i="24"/>
  <c r="F35" i="24"/>
  <c r="AB34" i="24"/>
  <c r="AB33" i="24"/>
  <c r="AB32" i="24"/>
  <c r="AB31" i="24"/>
  <c r="AB30" i="24"/>
  <c r="AB29" i="24"/>
  <c r="F29" i="24"/>
  <c r="AB28" i="24"/>
  <c r="F28" i="24"/>
  <c r="AB27" i="24"/>
  <c r="F27" i="24"/>
  <c r="E27" i="24"/>
  <c r="AB26" i="24"/>
  <c r="F26" i="24"/>
  <c r="E26" i="24"/>
  <c r="AB25" i="24"/>
  <c r="F25" i="24"/>
  <c r="E25" i="24"/>
  <c r="Y24" i="24"/>
  <c r="X24" i="24"/>
  <c r="W24" i="24"/>
  <c r="V24" i="24"/>
  <c r="U24" i="24"/>
  <c r="T24" i="24"/>
  <c r="S24" i="24"/>
  <c r="R24" i="24"/>
  <c r="Q24" i="24"/>
  <c r="P24" i="24"/>
  <c r="O24" i="24"/>
  <c r="M24" i="24"/>
  <c r="L24" i="24"/>
  <c r="K24" i="24"/>
  <c r="I24" i="24"/>
  <c r="H24" i="24"/>
  <c r="G24" i="24"/>
  <c r="C24" i="24"/>
  <c r="C49" i="7"/>
  <c r="AB24" i="24"/>
  <c r="C48" i="7"/>
  <c r="E31" i="24"/>
  <c r="F31" i="24"/>
  <c r="E33" i="24"/>
  <c r="F33" i="24"/>
  <c r="E30" i="24"/>
  <c r="F30" i="24"/>
  <c r="E32" i="24"/>
  <c r="F32" i="24"/>
  <c r="E34" i="24"/>
  <c r="F34" i="24"/>
  <c r="F48" i="24"/>
  <c r="E48" i="24"/>
  <c r="E39" i="24"/>
  <c r="E40" i="24"/>
  <c r="L56" i="24"/>
  <c r="AB56" i="24"/>
  <c r="F56" i="24"/>
  <c r="L47" i="24"/>
  <c r="AB47" i="24"/>
  <c r="F24" i="24"/>
  <c r="E28" i="24"/>
  <c r="E24" i="24"/>
  <c r="AB37" i="24"/>
  <c r="L54" i="24"/>
  <c r="AB54" i="24"/>
  <c r="L45" i="24"/>
  <c r="AB45" i="24"/>
  <c r="F57" i="24"/>
  <c r="E57" i="24"/>
  <c r="F47" i="24"/>
  <c r="E47" i="24"/>
  <c r="F41" i="24"/>
  <c r="E41" i="24"/>
  <c r="E38" i="24"/>
  <c r="F38" i="24"/>
  <c r="E50" i="24"/>
  <c r="F50" i="24"/>
  <c r="L49" i="24"/>
  <c r="AB49" i="24"/>
  <c r="E52" i="24"/>
  <c r="E36" i="24"/>
  <c r="E44" i="24"/>
  <c r="L46" i="24"/>
  <c r="AB46" i="24"/>
  <c r="E53" i="24"/>
  <c r="A5" i="23"/>
  <c r="A4" i="24"/>
  <c r="A5" i="25"/>
  <c r="E56" i="24"/>
  <c r="E45" i="24"/>
  <c r="F45" i="24"/>
  <c r="F46" i="24"/>
  <c r="E46" i="24"/>
  <c r="F49" i="24"/>
  <c r="E49" i="24"/>
  <c r="E54" i="24"/>
  <c r="F54" i="24"/>
  <c r="F37" i="24"/>
  <c r="E37" i="24"/>
  <c r="A15" i="25"/>
  <c r="A12" i="25"/>
  <c r="A9" i="25"/>
  <c r="C140" i="25"/>
  <c r="D140" i="25"/>
  <c r="E140" i="25"/>
  <c r="B140" i="25"/>
  <c r="C139" i="25"/>
  <c r="D139" i="25"/>
  <c r="E139" i="25"/>
  <c r="F139" i="25"/>
  <c r="G139" i="25"/>
  <c r="H139" i="25"/>
  <c r="I139" i="25"/>
  <c r="J139" i="25"/>
  <c r="K139" i="25"/>
  <c r="L139" i="25"/>
  <c r="M139" i="25"/>
  <c r="N139" i="25"/>
  <c r="O139" i="25"/>
  <c r="P139" i="25"/>
  <c r="Q139" i="25"/>
  <c r="R139" i="25"/>
  <c r="S139" i="25"/>
  <c r="T139" i="25"/>
  <c r="U139" i="25"/>
  <c r="V139" i="25"/>
  <c r="W139" i="25"/>
  <c r="X139" i="25"/>
  <c r="Y139" i="25"/>
  <c r="Z139" i="25"/>
  <c r="AA139" i="25"/>
  <c r="AB139" i="25"/>
  <c r="AC139" i="25"/>
  <c r="AD139" i="25"/>
  <c r="AE139" i="25"/>
  <c r="AF139" i="25"/>
  <c r="AG139" i="25"/>
  <c r="AH139" i="25"/>
  <c r="AI139" i="25"/>
  <c r="AJ139" i="25"/>
  <c r="AK139" i="25"/>
  <c r="AL139" i="25"/>
  <c r="AM139" i="25"/>
  <c r="AN139" i="25"/>
  <c r="AO139" i="25"/>
  <c r="AP139" i="25"/>
  <c r="AQ139" i="25"/>
  <c r="AR139" i="25"/>
  <c r="AS139" i="25"/>
  <c r="AT139" i="25"/>
  <c r="AU139" i="25"/>
  <c r="AV139" i="25"/>
  <c r="AW139" i="25"/>
  <c r="AX139" i="25"/>
  <c r="AY139" i="25"/>
  <c r="C137" i="25"/>
  <c r="D137" i="25"/>
  <c r="E136" i="25"/>
  <c r="F136" i="25"/>
  <c r="G136" i="25"/>
  <c r="H136" i="25"/>
  <c r="I136" i="25"/>
  <c r="J136" i="25"/>
  <c r="K136" i="25"/>
  <c r="L136" i="25"/>
  <c r="M136" i="25"/>
  <c r="N136" i="25"/>
  <c r="O136" i="25"/>
  <c r="P136" i="25"/>
  <c r="Q136" i="25"/>
  <c r="R136" i="25"/>
  <c r="S136" i="25"/>
  <c r="T136" i="25"/>
  <c r="U136" i="25"/>
  <c r="V136" i="25"/>
  <c r="W136" i="25"/>
  <c r="X136" i="25"/>
  <c r="Y136" i="25"/>
  <c r="Z136" i="25"/>
  <c r="AA136" i="25"/>
  <c r="AB136" i="25"/>
  <c r="AC136" i="25"/>
  <c r="AD136" i="25"/>
  <c r="AE136" i="25"/>
  <c r="AF136" i="25"/>
  <c r="AG136" i="25"/>
  <c r="AH136" i="25"/>
  <c r="AI136" i="25"/>
  <c r="AJ136" i="25"/>
  <c r="AK136" i="25"/>
  <c r="AL136" i="25"/>
  <c r="AM136" i="25"/>
  <c r="AN136" i="25"/>
  <c r="AO136" i="25"/>
  <c r="AP136" i="25"/>
  <c r="AQ136" i="25"/>
  <c r="AR136" i="25"/>
  <c r="AS136" i="25"/>
  <c r="AT136" i="25"/>
  <c r="AU136" i="25"/>
  <c r="AV136" i="25"/>
  <c r="AW136" i="25"/>
  <c r="AX136" i="25"/>
  <c r="AY136" i="25"/>
  <c r="C135" i="25"/>
  <c r="D135" i="25"/>
  <c r="E135" i="25"/>
  <c r="F135" i="25"/>
  <c r="G135" i="25"/>
  <c r="H135" i="25"/>
  <c r="I135" i="25"/>
  <c r="J135" i="25"/>
  <c r="K135" i="25"/>
  <c r="L135" i="25"/>
  <c r="M135" i="25"/>
  <c r="N135" i="25"/>
  <c r="O135" i="25"/>
  <c r="P135" i="25"/>
  <c r="Q135" i="25"/>
  <c r="R135" i="25"/>
  <c r="S135" i="25"/>
  <c r="T135" i="25"/>
  <c r="U135" i="25"/>
  <c r="V135" i="25"/>
  <c r="W135" i="25"/>
  <c r="X135" i="25"/>
  <c r="Y135" i="25"/>
  <c r="Z135" i="25"/>
  <c r="AA135" i="25"/>
  <c r="AB135" i="25"/>
  <c r="AC135" i="25"/>
  <c r="AD135" i="25"/>
  <c r="AE135" i="25"/>
  <c r="AF135" i="25"/>
  <c r="AG135" i="25"/>
  <c r="AH135" i="25"/>
  <c r="AI135" i="25"/>
  <c r="AJ135" i="25"/>
  <c r="AK135" i="25"/>
  <c r="AL135" i="25"/>
  <c r="AM135" i="25"/>
  <c r="AN135" i="25"/>
  <c r="AO135" i="25"/>
  <c r="AP135" i="25"/>
  <c r="AQ135" i="25"/>
  <c r="AR135" i="25"/>
  <c r="AS135" i="25"/>
  <c r="AT135" i="25"/>
  <c r="AU135" i="25"/>
  <c r="AV135" i="25"/>
  <c r="AW135" i="25"/>
  <c r="AX135" i="25"/>
  <c r="AY135" i="25"/>
  <c r="B126" i="25"/>
  <c r="B29" i="25"/>
  <c r="G119" i="25"/>
  <c r="G118" i="25"/>
  <c r="G120" i="25"/>
  <c r="D118" i="25"/>
  <c r="B118" i="25"/>
  <c r="B112" i="25"/>
  <c r="D107" i="25"/>
  <c r="E107" i="25"/>
  <c r="F107" i="25"/>
  <c r="G107" i="25"/>
  <c r="H107" i="25"/>
  <c r="I107" i="25"/>
  <c r="J107" i="25"/>
  <c r="K107" i="25"/>
  <c r="L107" i="25"/>
  <c r="M107" i="25"/>
  <c r="N107" i="25"/>
  <c r="O107" i="25"/>
  <c r="P107" i="25"/>
  <c r="Q107" i="25"/>
  <c r="R107" i="25"/>
  <c r="S107" i="25"/>
  <c r="T107" i="25"/>
  <c r="U107" i="25"/>
  <c r="V107" i="25"/>
  <c r="W107" i="25"/>
  <c r="X107" i="25"/>
  <c r="Y107" i="25"/>
  <c r="Z107" i="25"/>
  <c r="AA107" i="25"/>
  <c r="AB107" i="25"/>
  <c r="AC107" i="25"/>
  <c r="AD107" i="25"/>
  <c r="AE107" i="25"/>
  <c r="AF107" i="25"/>
  <c r="AG107" i="25"/>
  <c r="AH107" i="25"/>
  <c r="AI107" i="25"/>
  <c r="AJ107" i="25"/>
  <c r="AK107" i="25"/>
  <c r="AL107" i="25"/>
  <c r="AM107" i="25"/>
  <c r="AN107" i="25"/>
  <c r="AO107" i="25"/>
  <c r="AP107" i="25"/>
  <c r="C91" i="25"/>
  <c r="D91" i="25"/>
  <c r="E91" i="25"/>
  <c r="F91" i="25"/>
  <c r="G91" i="25"/>
  <c r="H91" i="25"/>
  <c r="I91" i="25"/>
  <c r="J91" i="25"/>
  <c r="K91" i="25"/>
  <c r="L91" i="25"/>
  <c r="M91" i="25"/>
  <c r="N91" i="25"/>
  <c r="O91" i="25"/>
  <c r="P91" i="25"/>
  <c r="Q91" i="25"/>
  <c r="R91" i="25"/>
  <c r="S91" i="25"/>
  <c r="T91" i="25"/>
  <c r="U91" i="25"/>
  <c r="V91" i="25"/>
  <c r="W91" i="25"/>
  <c r="X91" i="25"/>
  <c r="Y91" i="25"/>
  <c r="Z91" i="25"/>
  <c r="AA91" i="25"/>
  <c r="AB91" i="25"/>
  <c r="AC91" i="25"/>
  <c r="AD91" i="25"/>
  <c r="AE91" i="25"/>
  <c r="AF91" i="25"/>
  <c r="AG91" i="25"/>
  <c r="AH91" i="25"/>
  <c r="AI91" i="25"/>
  <c r="AJ91" i="25"/>
  <c r="AK91" i="25"/>
  <c r="AL91" i="25"/>
  <c r="AM91" i="25"/>
  <c r="AN91" i="25"/>
  <c r="AO91" i="25"/>
  <c r="AP91" i="25"/>
  <c r="B81" i="25"/>
  <c r="B76" i="25"/>
  <c r="B74" i="25"/>
  <c r="A62" i="25"/>
  <c r="B60" i="25"/>
  <c r="C58" i="25"/>
  <c r="C74" i="25"/>
  <c r="B52" i="25"/>
  <c r="B50" i="25"/>
  <c r="B59" i="25"/>
  <c r="B49" i="25"/>
  <c r="AO48" i="25"/>
  <c r="B48" i="25"/>
  <c r="B47" i="25"/>
  <c r="B45" i="25"/>
  <c r="B44" i="25"/>
  <c r="B27" i="25"/>
  <c r="A7" i="25"/>
  <c r="C47" i="25"/>
  <c r="C52" i="25"/>
  <c r="I48" i="25"/>
  <c r="Y48" i="25"/>
  <c r="M48" i="25"/>
  <c r="AC48" i="25"/>
  <c r="Q48" i="25"/>
  <c r="AG48" i="25"/>
  <c r="E48" i="25"/>
  <c r="U48" i="25"/>
  <c r="AK48" i="25"/>
  <c r="B25" i="25"/>
  <c r="B54" i="25"/>
  <c r="B55" i="25"/>
  <c r="B56" i="25"/>
  <c r="B69" i="25"/>
  <c r="B77" i="25"/>
  <c r="C48" i="25"/>
  <c r="G48" i="25"/>
  <c r="K48" i="25"/>
  <c r="O48" i="25"/>
  <c r="S48" i="25"/>
  <c r="W48" i="25"/>
  <c r="AA48" i="25"/>
  <c r="AE48" i="25"/>
  <c r="AI48" i="25"/>
  <c r="AM48" i="25"/>
  <c r="D48" i="25"/>
  <c r="F48" i="25"/>
  <c r="H48" i="25"/>
  <c r="J48" i="25"/>
  <c r="L48" i="25"/>
  <c r="N48" i="25"/>
  <c r="P48" i="25"/>
  <c r="R48" i="25"/>
  <c r="T48" i="25"/>
  <c r="V48" i="25"/>
  <c r="X48" i="25"/>
  <c r="Z48" i="25"/>
  <c r="AB48" i="25"/>
  <c r="AD48" i="25"/>
  <c r="AF48" i="25"/>
  <c r="AH48" i="25"/>
  <c r="AJ48" i="25"/>
  <c r="AL48" i="25"/>
  <c r="AN48" i="25"/>
  <c r="AP48" i="25"/>
  <c r="E137" i="25"/>
  <c r="C49" i="25"/>
  <c r="C61" i="25"/>
  <c r="C60" i="25"/>
  <c r="B80" i="25"/>
  <c r="B79" i="25"/>
  <c r="B66" i="25"/>
  <c r="B68" i="25"/>
  <c r="B46" i="25"/>
  <c r="D58" i="25"/>
  <c r="AQ81" i="25"/>
  <c r="I118" i="25"/>
  <c r="I120" i="25"/>
  <c r="C109" i="25"/>
  <c r="F137" i="25"/>
  <c r="F140" i="25"/>
  <c r="F141" i="25"/>
  <c r="D73" i="25"/>
  <c r="D85" i="25"/>
  <c r="D99" i="25"/>
  <c r="C141" i="25"/>
  <c r="D141" i="25"/>
  <c r="B73" i="25"/>
  <c r="B85" i="25"/>
  <c r="B99" i="25"/>
  <c r="E141" i="25"/>
  <c r="C73" i="25"/>
  <c r="C85" i="25"/>
  <c r="C99" i="25"/>
  <c r="C67" i="25"/>
  <c r="C76" i="25"/>
  <c r="D109" i="25"/>
  <c r="C108" i="25"/>
  <c r="C50" i="25"/>
  <c r="C59" i="25"/>
  <c r="G137" i="25"/>
  <c r="D49" i="25"/>
  <c r="D74" i="25"/>
  <c r="E58" i="25"/>
  <c r="D52" i="25"/>
  <c r="D47" i="25"/>
  <c r="D61" i="25"/>
  <c r="D60" i="25"/>
  <c r="B70" i="25"/>
  <c r="B75" i="25"/>
  <c r="C53" i="25"/>
  <c r="G140" i="25"/>
  <c r="G141" i="25"/>
  <c r="E73" i="25"/>
  <c r="E85" i="25"/>
  <c r="E99" i="25"/>
  <c r="B82" i="25"/>
  <c r="F76" i="25"/>
  <c r="D67" i="25"/>
  <c r="D76" i="25"/>
  <c r="H140" i="25"/>
  <c r="H141" i="25"/>
  <c r="F73" i="25"/>
  <c r="F85" i="25"/>
  <c r="F99" i="25"/>
  <c r="C55" i="25"/>
  <c r="D53" i="25"/>
  <c r="B71" i="25"/>
  <c r="B72" i="25"/>
  <c r="H137" i="25"/>
  <c r="E49" i="25"/>
  <c r="D108" i="25"/>
  <c r="D50" i="25"/>
  <c r="D59" i="25"/>
  <c r="E109" i="25"/>
  <c r="E74" i="25"/>
  <c r="F58" i="25"/>
  <c r="E52" i="25"/>
  <c r="E47" i="25"/>
  <c r="C80" i="25"/>
  <c r="C66" i="25"/>
  <c r="C68" i="25"/>
  <c r="C79" i="25"/>
  <c r="D79" i="25"/>
  <c r="E67" i="25"/>
  <c r="E76" i="25"/>
  <c r="E61" i="25"/>
  <c r="E60" i="25"/>
  <c r="C75" i="25"/>
  <c r="F74" i="25"/>
  <c r="G58" i="25"/>
  <c r="F52" i="25"/>
  <c r="F47" i="25"/>
  <c r="D80" i="25"/>
  <c r="D66" i="25"/>
  <c r="D68" i="25"/>
  <c r="I137" i="25"/>
  <c r="F49" i="25"/>
  <c r="C82" i="25"/>
  <c r="C56" i="25"/>
  <c r="C69" i="25"/>
  <c r="C77" i="25"/>
  <c r="I140" i="25"/>
  <c r="I141" i="25"/>
  <c r="G73" i="25"/>
  <c r="G85" i="25"/>
  <c r="G99" i="25"/>
  <c r="F109" i="25"/>
  <c r="E108" i="25"/>
  <c r="E50" i="25"/>
  <c r="E59" i="25"/>
  <c r="B78" i="25"/>
  <c r="B83" i="25"/>
  <c r="D55" i="25"/>
  <c r="F67" i="25"/>
  <c r="D82" i="25"/>
  <c r="D56" i="25"/>
  <c r="D69" i="25"/>
  <c r="D77" i="25"/>
  <c r="E53" i="25"/>
  <c r="E80" i="25"/>
  <c r="E66" i="25"/>
  <c r="E68" i="25"/>
  <c r="E79" i="25"/>
  <c r="J140" i="25"/>
  <c r="D75" i="25"/>
  <c r="F61" i="25"/>
  <c r="F60" i="25"/>
  <c r="G74" i="25"/>
  <c r="H58" i="25"/>
  <c r="G52" i="25"/>
  <c r="G47" i="25"/>
  <c r="C70" i="25"/>
  <c r="G67" i="25"/>
  <c r="B86" i="25"/>
  <c r="B88" i="25"/>
  <c r="B84" i="25"/>
  <c r="B89" i="25"/>
  <c r="F108" i="25"/>
  <c r="F50" i="25"/>
  <c r="F59" i="25"/>
  <c r="G109" i="25"/>
  <c r="J137" i="25"/>
  <c r="G49" i="25"/>
  <c r="D70" i="25"/>
  <c r="B87" i="25"/>
  <c r="B90" i="25"/>
  <c r="H67" i="25"/>
  <c r="G76" i="25"/>
  <c r="G61" i="25"/>
  <c r="G60" i="25"/>
  <c r="H74" i="25"/>
  <c r="I58" i="25"/>
  <c r="H52" i="25"/>
  <c r="H47" i="25"/>
  <c r="D71" i="25"/>
  <c r="D72" i="25"/>
  <c r="K140" i="25"/>
  <c r="K141" i="25"/>
  <c r="I73" i="25"/>
  <c r="I85" i="25"/>
  <c r="I99" i="25"/>
  <c r="F79" i="25"/>
  <c r="H109" i="25"/>
  <c r="G108" i="25"/>
  <c r="G50" i="25"/>
  <c r="G59" i="25"/>
  <c r="K137" i="25"/>
  <c r="H49" i="25"/>
  <c r="F80" i="25"/>
  <c r="F66" i="25"/>
  <c r="F68" i="25"/>
  <c r="C71" i="25"/>
  <c r="C72" i="25"/>
  <c r="J141" i="25"/>
  <c r="H73" i="25"/>
  <c r="H85" i="25"/>
  <c r="H99" i="25"/>
  <c r="E75" i="25"/>
  <c r="E55" i="25"/>
  <c r="G79" i="25"/>
  <c r="E82" i="25"/>
  <c r="E56" i="25"/>
  <c r="E69" i="25"/>
  <c r="F53" i="25"/>
  <c r="C78" i="25"/>
  <c r="C83" i="25"/>
  <c r="F75" i="25"/>
  <c r="G80" i="25"/>
  <c r="G66" i="25"/>
  <c r="G68" i="25"/>
  <c r="L140" i="25"/>
  <c r="L141" i="25"/>
  <c r="J73" i="25"/>
  <c r="J85" i="25"/>
  <c r="J99" i="25"/>
  <c r="H61" i="25"/>
  <c r="H60" i="25"/>
  <c r="I74" i="25"/>
  <c r="J58" i="25"/>
  <c r="I52" i="25"/>
  <c r="I47" i="25"/>
  <c r="H76" i="25"/>
  <c r="I67" i="25"/>
  <c r="L137" i="25"/>
  <c r="I49" i="25"/>
  <c r="H108" i="25"/>
  <c r="H50" i="25"/>
  <c r="H59" i="25"/>
  <c r="I109" i="25"/>
  <c r="D78" i="25"/>
  <c r="D83" i="25"/>
  <c r="D86" i="25"/>
  <c r="J109" i="25"/>
  <c r="I108" i="25"/>
  <c r="I50" i="25"/>
  <c r="I59" i="25"/>
  <c r="E77" i="25"/>
  <c r="E70" i="25"/>
  <c r="H80" i="25"/>
  <c r="H66" i="25"/>
  <c r="H68" i="25"/>
  <c r="H79" i="25"/>
  <c r="M137" i="25"/>
  <c r="J49" i="25"/>
  <c r="J67" i="25"/>
  <c r="I76" i="25"/>
  <c r="I61" i="25"/>
  <c r="I60" i="25"/>
  <c r="J74" i="25"/>
  <c r="K58" i="25"/>
  <c r="J52" i="25"/>
  <c r="J47" i="25"/>
  <c r="M140" i="25"/>
  <c r="M141" i="25"/>
  <c r="K73" i="25"/>
  <c r="K85" i="25"/>
  <c r="K99" i="25"/>
  <c r="G75" i="25"/>
  <c r="C86" i="25"/>
  <c r="D88" i="25"/>
  <c r="C88" i="25"/>
  <c r="C84" i="25"/>
  <c r="C89" i="25"/>
  <c r="F55" i="25"/>
  <c r="J61" i="25"/>
  <c r="J60" i="25"/>
  <c r="D84" i="25"/>
  <c r="F82" i="25"/>
  <c r="F56" i="25"/>
  <c r="F69" i="25"/>
  <c r="G53" i="25"/>
  <c r="D89" i="25"/>
  <c r="I79" i="25"/>
  <c r="H75" i="25"/>
  <c r="E71" i="25"/>
  <c r="E72" i="25"/>
  <c r="I80" i="25"/>
  <c r="I66" i="25"/>
  <c r="I68" i="25"/>
  <c r="C87" i="25"/>
  <c r="C90" i="25"/>
  <c r="D87" i="25"/>
  <c r="D90" i="25"/>
  <c r="N140" i="25"/>
  <c r="N141" i="25"/>
  <c r="L73" i="25"/>
  <c r="L85" i="25"/>
  <c r="L99" i="25"/>
  <c r="K74" i="25"/>
  <c r="L58" i="25"/>
  <c r="K52" i="25"/>
  <c r="K47" i="25"/>
  <c r="J76" i="25"/>
  <c r="K67" i="25"/>
  <c r="N137" i="25"/>
  <c r="K49" i="25"/>
  <c r="J108" i="25"/>
  <c r="J50" i="25"/>
  <c r="J59" i="25"/>
  <c r="K109" i="25"/>
  <c r="L109" i="25"/>
  <c r="K108" i="25"/>
  <c r="K50" i="25"/>
  <c r="K59" i="25"/>
  <c r="O137" i="25"/>
  <c r="L49" i="25"/>
  <c r="O140" i="25"/>
  <c r="O141" i="25"/>
  <c r="M73" i="25"/>
  <c r="M85" i="25"/>
  <c r="M99" i="25"/>
  <c r="E78" i="25"/>
  <c r="E83" i="25"/>
  <c r="G55" i="25"/>
  <c r="H53" i="25"/>
  <c r="F77" i="25"/>
  <c r="F70" i="25"/>
  <c r="J80" i="25"/>
  <c r="J66" i="25"/>
  <c r="J68" i="25"/>
  <c r="J79" i="25"/>
  <c r="L67" i="25"/>
  <c r="K76" i="25"/>
  <c r="K61" i="25"/>
  <c r="K60" i="25"/>
  <c r="L74" i="25"/>
  <c r="M58" i="25"/>
  <c r="L52" i="25"/>
  <c r="L47" i="25"/>
  <c r="I75" i="25"/>
  <c r="L61" i="25"/>
  <c r="L60" i="25"/>
  <c r="G82" i="25"/>
  <c r="G56" i="25"/>
  <c r="G69" i="25"/>
  <c r="E86" i="25"/>
  <c r="E88" i="25"/>
  <c r="E84" i="25"/>
  <c r="E89" i="25"/>
  <c r="P137" i="25"/>
  <c r="M49" i="25"/>
  <c r="L108" i="25"/>
  <c r="L50" i="25"/>
  <c r="L59" i="25"/>
  <c r="M109" i="25"/>
  <c r="M74" i="25"/>
  <c r="N58" i="25"/>
  <c r="M52" i="25"/>
  <c r="M47" i="25"/>
  <c r="L76" i="25"/>
  <c r="M67" i="25"/>
  <c r="J75" i="25"/>
  <c r="F71" i="25"/>
  <c r="F72" i="25"/>
  <c r="H55" i="25"/>
  <c r="I53" i="25"/>
  <c r="P140" i="25"/>
  <c r="K80" i="25"/>
  <c r="K66" i="25"/>
  <c r="K68" i="25"/>
  <c r="K79" i="25"/>
  <c r="E87" i="25"/>
  <c r="E90" i="25"/>
  <c r="Q140" i="25"/>
  <c r="I55" i="25"/>
  <c r="J53" i="25"/>
  <c r="N109" i="25"/>
  <c r="M108" i="25"/>
  <c r="M50" i="25"/>
  <c r="M59" i="25"/>
  <c r="K75" i="25"/>
  <c r="P141" i="25"/>
  <c r="N73" i="25"/>
  <c r="N85" i="25"/>
  <c r="N99" i="25"/>
  <c r="H82" i="25"/>
  <c r="H56" i="25"/>
  <c r="H69" i="25"/>
  <c r="F78" i="25"/>
  <c r="F83" i="25"/>
  <c r="N67" i="25"/>
  <c r="M76" i="25"/>
  <c r="M61" i="25"/>
  <c r="M60" i="25"/>
  <c r="N74" i="25"/>
  <c r="O58" i="25"/>
  <c r="N52" i="25"/>
  <c r="N47" i="25"/>
  <c r="L80" i="25"/>
  <c r="L66" i="25"/>
  <c r="L68" i="25"/>
  <c r="L79" i="25"/>
  <c r="Q137" i="25"/>
  <c r="N49" i="25"/>
  <c r="G77" i="25"/>
  <c r="G70" i="25"/>
  <c r="N61" i="25"/>
  <c r="N60" i="25"/>
  <c r="R137" i="25"/>
  <c r="O49" i="25"/>
  <c r="O74" i="25"/>
  <c r="P58" i="25"/>
  <c r="O52" i="25"/>
  <c r="O47" i="25"/>
  <c r="O61" i="25"/>
  <c r="O60" i="25"/>
  <c r="N76" i="25"/>
  <c r="O67" i="25"/>
  <c r="M80" i="25"/>
  <c r="M66" i="25"/>
  <c r="M68" i="25"/>
  <c r="M79" i="25"/>
  <c r="J55" i="25"/>
  <c r="K53" i="25"/>
  <c r="R140" i="25"/>
  <c r="R141" i="25"/>
  <c r="P73" i="25"/>
  <c r="P85" i="25"/>
  <c r="P99" i="25"/>
  <c r="L75" i="25"/>
  <c r="G71" i="25"/>
  <c r="G72" i="25"/>
  <c r="F86" i="25"/>
  <c r="F88" i="25"/>
  <c r="F84" i="25"/>
  <c r="F89" i="25"/>
  <c r="H77" i="25"/>
  <c r="H70" i="25"/>
  <c r="N108" i="25"/>
  <c r="N50" i="25"/>
  <c r="N59" i="25"/>
  <c r="O109" i="25"/>
  <c r="I82" i="25"/>
  <c r="I56" i="25"/>
  <c r="I69" i="25"/>
  <c r="Q141" i="25"/>
  <c r="O73" i="25"/>
  <c r="O85" i="25"/>
  <c r="O99" i="25"/>
  <c r="K55" i="25"/>
  <c r="L53" i="25"/>
  <c r="F87" i="25"/>
  <c r="F90" i="25"/>
  <c r="G78" i="25"/>
  <c r="G83" i="25"/>
  <c r="S140" i="25"/>
  <c r="S141" i="25"/>
  <c r="Q73" i="25"/>
  <c r="Q85" i="25"/>
  <c r="Q99" i="25"/>
  <c r="M75" i="25"/>
  <c r="P67" i="25"/>
  <c r="O76" i="25"/>
  <c r="P74" i="25"/>
  <c r="Q58" i="25"/>
  <c r="P52" i="25"/>
  <c r="P47" i="25"/>
  <c r="N80" i="25"/>
  <c r="N66" i="25"/>
  <c r="N68" i="25"/>
  <c r="N79" i="25"/>
  <c r="H71" i="25"/>
  <c r="I77" i="25"/>
  <c r="I70" i="25"/>
  <c r="P109" i="25"/>
  <c r="O108" i="25"/>
  <c r="O50" i="25"/>
  <c r="O59" i="25"/>
  <c r="J82" i="25"/>
  <c r="J56" i="25"/>
  <c r="J69" i="25"/>
  <c r="S137" i="25"/>
  <c r="P49" i="25"/>
  <c r="H78" i="25"/>
  <c r="H83" i="25"/>
  <c r="H86" i="25"/>
  <c r="J77" i="25"/>
  <c r="J70" i="25"/>
  <c r="O80" i="25"/>
  <c r="O66" i="25"/>
  <c r="O68" i="25"/>
  <c r="O79" i="25"/>
  <c r="I71" i="25"/>
  <c r="I78" i="25"/>
  <c r="I83" i="25"/>
  <c r="P76" i="25"/>
  <c r="Q67" i="25"/>
  <c r="L55" i="25"/>
  <c r="T137" i="25"/>
  <c r="Q49" i="25"/>
  <c r="P108" i="25"/>
  <c r="P50" i="25"/>
  <c r="P59" i="25"/>
  <c r="Q109" i="25"/>
  <c r="H72" i="25"/>
  <c r="N75" i="25"/>
  <c r="P61" i="25"/>
  <c r="P60" i="25"/>
  <c r="Q74" i="25"/>
  <c r="R58" i="25"/>
  <c r="Q52" i="25"/>
  <c r="Q47" i="25"/>
  <c r="T140" i="25"/>
  <c r="G86" i="25"/>
  <c r="G84" i="25"/>
  <c r="G89" i="25"/>
  <c r="G88" i="25"/>
  <c r="H84" i="25"/>
  <c r="K82" i="25"/>
  <c r="K56" i="25"/>
  <c r="K69" i="25"/>
  <c r="H88" i="25"/>
  <c r="H89" i="25"/>
  <c r="I86" i="25"/>
  <c r="I87" i="25"/>
  <c r="I84" i="25"/>
  <c r="I89" i="25"/>
  <c r="I88" i="25"/>
  <c r="H87" i="25"/>
  <c r="G87" i="25"/>
  <c r="G90" i="25"/>
  <c r="U140" i="25"/>
  <c r="U141" i="25"/>
  <c r="S73" i="25"/>
  <c r="S85" i="25"/>
  <c r="S99" i="25"/>
  <c r="R109" i="25"/>
  <c r="Q108" i="25"/>
  <c r="Q50" i="25"/>
  <c r="Q59" i="25"/>
  <c r="L82" i="25"/>
  <c r="L56" i="25"/>
  <c r="L69" i="25"/>
  <c r="O75" i="25"/>
  <c r="J71" i="25"/>
  <c r="J78" i="25"/>
  <c r="J83" i="25"/>
  <c r="K77" i="25"/>
  <c r="K70" i="25"/>
  <c r="T141" i="25"/>
  <c r="R73" i="25"/>
  <c r="R85" i="25"/>
  <c r="R99" i="25"/>
  <c r="Q61" i="25"/>
  <c r="Q60" i="25"/>
  <c r="R74" i="25"/>
  <c r="S58" i="25"/>
  <c r="R52" i="25"/>
  <c r="R47" i="25"/>
  <c r="P80" i="25"/>
  <c r="P66" i="25"/>
  <c r="P68" i="25"/>
  <c r="P79" i="25"/>
  <c r="U137" i="25"/>
  <c r="R49" i="25"/>
  <c r="M53" i="25"/>
  <c r="R67" i="25"/>
  <c r="Q76" i="25"/>
  <c r="I72" i="25"/>
  <c r="I90" i="25"/>
  <c r="R61" i="25"/>
  <c r="R60" i="25"/>
  <c r="J86" i="25"/>
  <c r="J87" i="25"/>
  <c r="J90" i="25"/>
  <c r="J84" i="25"/>
  <c r="J89" i="25"/>
  <c r="J88" i="25"/>
  <c r="M55" i="25"/>
  <c r="N53" i="25"/>
  <c r="V137" i="25"/>
  <c r="S49" i="25"/>
  <c r="P75" i="25"/>
  <c r="S74" i="25"/>
  <c r="T58" i="25"/>
  <c r="S52" i="25"/>
  <c r="S47" i="25"/>
  <c r="K71" i="25"/>
  <c r="K78" i="25"/>
  <c r="K83" i="25"/>
  <c r="L77" i="25"/>
  <c r="L70" i="25"/>
  <c r="Q80" i="25"/>
  <c r="Q66" i="25"/>
  <c r="Q68" i="25"/>
  <c r="Q79" i="25"/>
  <c r="R76" i="25"/>
  <c r="S67" i="25"/>
  <c r="J72" i="25"/>
  <c r="R108" i="25"/>
  <c r="R50" i="25"/>
  <c r="R59" i="25"/>
  <c r="S109" i="25"/>
  <c r="V140" i="25"/>
  <c r="V141" i="25"/>
  <c r="T73" i="25"/>
  <c r="T85" i="25"/>
  <c r="T99" i="25"/>
  <c r="H90" i="25"/>
  <c r="K72" i="25"/>
  <c r="S61" i="25"/>
  <c r="S60" i="25"/>
  <c r="T109" i="25"/>
  <c r="S108" i="25"/>
  <c r="S50" i="25"/>
  <c r="S59" i="25"/>
  <c r="K86" i="25"/>
  <c r="K87" i="25"/>
  <c r="K90" i="25"/>
  <c r="K84" i="25"/>
  <c r="K89" i="25"/>
  <c r="K88" i="25"/>
  <c r="Q75" i="25"/>
  <c r="L71" i="25"/>
  <c r="L78" i="25"/>
  <c r="T74" i="25"/>
  <c r="U58" i="25"/>
  <c r="T52" i="25"/>
  <c r="T47" i="25"/>
  <c r="N55" i="25"/>
  <c r="W140" i="25"/>
  <c r="R80" i="25"/>
  <c r="R66" i="25"/>
  <c r="R68" i="25"/>
  <c r="R79" i="25"/>
  <c r="T67" i="25"/>
  <c r="S76" i="25"/>
  <c r="L83" i="25"/>
  <c r="W137" i="25"/>
  <c r="T49" i="25"/>
  <c r="M82" i="25"/>
  <c r="M56" i="25"/>
  <c r="M69" i="25"/>
  <c r="L72" i="25"/>
  <c r="M77" i="25"/>
  <c r="M70" i="25"/>
  <c r="L86" i="25"/>
  <c r="L87" i="25"/>
  <c r="L88" i="25"/>
  <c r="B105" i="25"/>
  <c r="L84" i="25"/>
  <c r="L89" i="25"/>
  <c r="G28" i="25"/>
  <c r="C105" i="25"/>
  <c r="T76" i="25"/>
  <c r="U67" i="25"/>
  <c r="R75" i="25"/>
  <c r="X140" i="25"/>
  <c r="N82" i="25"/>
  <c r="N56" i="25"/>
  <c r="N69" i="25"/>
  <c r="S80" i="25"/>
  <c r="S66" i="25"/>
  <c r="S68" i="25"/>
  <c r="S79" i="25"/>
  <c r="X137" i="25"/>
  <c r="U49" i="25"/>
  <c r="W141" i="25"/>
  <c r="U73" i="25"/>
  <c r="U85" i="25"/>
  <c r="U99" i="25"/>
  <c r="O53" i="25"/>
  <c r="T61" i="25"/>
  <c r="T60" i="25"/>
  <c r="U74" i="25"/>
  <c r="V58" i="25"/>
  <c r="U52" i="25"/>
  <c r="U47" i="25"/>
  <c r="T108" i="25"/>
  <c r="T50" i="25"/>
  <c r="T59" i="25"/>
  <c r="U109" i="25"/>
  <c r="U61" i="25"/>
  <c r="U60" i="25"/>
  <c r="V109" i="25"/>
  <c r="U108" i="25"/>
  <c r="U50" i="25"/>
  <c r="U59" i="25"/>
  <c r="V74" i="25"/>
  <c r="W58" i="25"/>
  <c r="V52" i="25"/>
  <c r="V47" i="25"/>
  <c r="Y137" i="25"/>
  <c r="V49" i="25"/>
  <c r="S75" i="25"/>
  <c r="Y140" i="25"/>
  <c r="M71" i="25"/>
  <c r="M78" i="25"/>
  <c r="M83" i="25"/>
  <c r="T80" i="25"/>
  <c r="T66" i="25"/>
  <c r="T68" i="25"/>
  <c r="T79" i="25"/>
  <c r="O55" i="25"/>
  <c r="N77" i="25"/>
  <c r="N70" i="25"/>
  <c r="X141" i="25"/>
  <c r="V73" i="25"/>
  <c r="V85" i="25"/>
  <c r="V99" i="25"/>
  <c r="V67" i="25"/>
  <c r="U76" i="25"/>
  <c r="L90" i="25"/>
  <c r="G29" i="25"/>
  <c r="D105" i="25"/>
  <c r="G30" i="25"/>
  <c r="A105" i="25"/>
  <c r="M72" i="25"/>
  <c r="M86" i="25"/>
  <c r="M87" i="25"/>
  <c r="M90" i="25"/>
  <c r="M88" i="25"/>
  <c r="M84" i="25"/>
  <c r="M89" i="25"/>
  <c r="V76" i="25"/>
  <c r="W67" i="25"/>
  <c r="O82" i="25"/>
  <c r="O56" i="25"/>
  <c r="O69" i="25"/>
  <c r="T75" i="25"/>
  <c r="Z140" i="25"/>
  <c r="Z141" i="25"/>
  <c r="X73" i="25"/>
  <c r="X85" i="25"/>
  <c r="X99" i="25"/>
  <c r="V61" i="25"/>
  <c r="V60" i="25"/>
  <c r="W74" i="25"/>
  <c r="X58" i="25"/>
  <c r="W52" i="25"/>
  <c r="W47" i="25"/>
  <c r="U80" i="25"/>
  <c r="U66" i="25"/>
  <c r="U68" i="25"/>
  <c r="U79" i="25"/>
  <c r="N71" i="25"/>
  <c r="N78" i="25"/>
  <c r="N83" i="25"/>
  <c r="P53" i="25"/>
  <c r="Y141" i="25"/>
  <c r="W73" i="25"/>
  <c r="W85" i="25"/>
  <c r="W99" i="25"/>
  <c r="Z137" i="25"/>
  <c r="W49" i="25"/>
  <c r="V108" i="25"/>
  <c r="V50" i="25"/>
  <c r="V59" i="25"/>
  <c r="W109" i="25"/>
  <c r="N86" i="25"/>
  <c r="N87" i="25"/>
  <c r="N90" i="25"/>
  <c r="N88" i="25"/>
  <c r="N84" i="25"/>
  <c r="N89" i="25"/>
  <c r="V80" i="25"/>
  <c r="V66" i="25"/>
  <c r="V68" i="25"/>
  <c r="V79" i="25"/>
  <c r="AA137" i="25"/>
  <c r="X49" i="25"/>
  <c r="O77" i="25"/>
  <c r="O70" i="25"/>
  <c r="X109" i="25"/>
  <c r="W108" i="25"/>
  <c r="W50" i="25"/>
  <c r="W59" i="25"/>
  <c r="P55" i="25"/>
  <c r="Q53" i="25"/>
  <c r="N72" i="25"/>
  <c r="U75" i="25"/>
  <c r="W61" i="25"/>
  <c r="W60" i="25"/>
  <c r="X74" i="25"/>
  <c r="Y58" i="25"/>
  <c r="X52" i="25"/>
  <c r="X47" i="25"/>
  <c r="AA140" i="25"/>
  <c r="AA141" i="25"/>
  <c r="Y73" i="25"/>
  <c r="Y85" i="25"/>
  <c r="Y99" i="25"/>
  <c r="X67" i="25"/>
  <c r="W76" i="25"/>
  <c r="X76" i="25"/>
  <c r="Y67" i="25"/>
  <c r="Q55" i="25"/>
  <c r="R53" i="25"/>
  <c r="X108" i="25"/>
  <c r="X50" i="25"/>
  <c r="X59" i="25"/>
  <c r="Y109" i="25"/>
  <c r="AB140" i="25"/>
  <c r="X61" i="25"/>
  <c r="X60" i="25"/>
  <c r="Y74" i="25"/>
  <c r="Z58" i="25"/>
  <c r="Y52" i="25"/>
  <c r="Y47" i="25"/>
  <c r="P82" i="25"/>
  <c r="P56" i="25"/>
  <c r="P69" i="25"/>
  <c r="W80" i="25"/>
  <c r="W66" i="25"/>
  <c r="W68" i="25"/>
  <c r="W79" i="25"/>
  <c r="O71" i="25"/>
  <c r="O78" i="25"/>
  <c r="O83" i="25"/>
  <c r="AB137" i="25"/>
  <c r="Y49" i="25"/>
  <c r="V75" i="25"/>
  <c r="O72" i="25"/>
  <c r="O86" i="25"/>
  <c r="O87" i="25"/>
  <c r="O90" i="25"/>
  <c r="O84" i="25"/>
  <c r="O89" i="25"/>
  <c r="O88" i="25"/>
  <c r="Y61" i="25"/>
  <c r="Y60" i="25"/>
  <c r="Z74" i="25"/>
  <c r="AA58" i="25"/>
  <c r="Z52" i="25"/>
  <c r="Z47" i="25"/>
  <c r="AC140" i="25"/>
  <c r="Z109" i="25"/>
  <c r="Y108" i="25"/>
  <c r="Y50" i="25"/>
  <c r="Y59" i="25"/>
  <c r="R55" i="25"/>
  <c r="Z67" i="25"/>
  <c r="Y76" i="25"/>
  <c r="AC137" i="25"/>
  <c r="Z49" i="25"/>
  <c r="W75" i="25"/>
  <c r="P77" i="25"/>
  <c r="P70" i="25"/>
  <c r="AB141" i="25"/>
  <c r="Z73" i="25"/>
  <c r="Z85" i="25"/>
  <c r="Z99" i="25"/>
  <c r="X80" i="25"/>
  <c r="X66" i="25"/>
  <c r="X68" i="25"/>
  <c r="X79" i="25"/>
  <c r="Q82" i="25"/>
  <c r="Q56" i="25"/>
  <c r="Q69" i="25"/>
  <c r="Q77" i="25"/>
  <c r="Q70" i="25"/>
  <c r="P71" i="25"/>
  <c r="P78" i="25"/>
  <c r="P83" i="25"/>
  <c r="R82" i="25"/>
  <c r="R56" i="25"/>
  <c r="R69" i="25"/>
  <c r="Y80" i="25"/>
  <c r="Y66" i="25"/>
  <c r="Y68" i="25"/>
  <c r="Y79" i="25"/>
  <c r="AD140" i="25"/>
  <c r="Z61" i="25"/>
  <c r="Z60" i="25"/>
  <c r="AA74" i="25"/>
  <c r="AB58" i="25"/>
  <c r="AA52" i="25"/>
  <c r="AA47" i="25"/>
  <c r="X75" i="25"/>
  <c r="AD137" i="25"/>
  <c r="AA49" i="25"/>
  <c r="Z76" i="25"/>
  <c r="AA67" i="25"/>
  <c r="S53" i="25"/>
  <c r="Z108" i="25"/>
  <c r="Z50" i="25"/>
  <c r="Z59" i="25"/>
  <c r="AA109" i="25"/>
  <c r="AC141" i="25"/>
  <c r="AA73" i="25"/>
  <c r="AA85" i="25"/>
  <c r="AA99" i="25"/>
  <c r="P86" i="25"/>
  <c r="P87" i="25"/>
  <c r="P90" i="25"/>
  <c r="P84" i="25"/>
  <c r="P89" i="25"/>
  <c r="P88" i="25"/>
  <c r="Z80" i="25"/>
  <c r="Z66" i="25"/>
  <c r="Z68" i="25"/>
  <c r="Z79" i="25"/>
  <c r="AB67" i="25"/>
  <c r="AA76" i="25"/>
  <c r="AQ67" i="25"/>
  <c r="AA61" i="25"/>
  <c r="AA60" i="25"/>
  <c r="AB74" i="25"/>
  <c r="AC58" i="25"/>
  <c r="AB52" i="25"/>
  <c r="AB47" i="25"/>
  <c r="AE140" i="25"/>
  <c r="Y75" i="25"/>
  <c r="R77" i="25"/>
  <c r="R70" i="25"/>
  <c r="Q71" i="25"/>
  <c r="Q78" i="25"/>
  <c r="AB109" i="25"/>
  <c r="AA108" i="25"/>
  <c r="AA50" i="25"/>
  <c r="AA59" i="25"/>
  <c r="S55" i="25"/>
  <c r="T53" i="25"/>
  <c r="AE137" i="25"/>
  <c r="AB49" i="25"/>
  <c r="AD141" i="25"/>
  <c r="AB73" i="25"/>
  <c r="AB85" i="25"/>
  <c r="AB99" i="25"/>
  <c r="P72" i="25"/>
  <c r="Q83" i="25"/>
  <c r="Q72" i="25"/>
  <c r="T55" i="25"/>
  <c r="AA80" i="25"/>
  <c r="AA66" i="25"/>
  <c r="AA68" i="25"/>
  <c r="AA79" i="25"/>
  <c r="R71" i="25"/>
  <c r="R78" i="25"/>
  <c r="R83" i="25"/>
  <c r="AF140" i="25"/>
  <c r="AB61" i="25"/>
  <c r="AB60" i="25"/>
  <c r="AC74" i="25"/>
  <c r="AD58" i="25"/>
  <c r="AC52" i="25"/>
  <c r="AC47" i="25"/>
  <c r="AB76" i="25"/>
  <c r="AC67" i="25"/>
  <c r="Z75" i="25"/>
  <c r="Q86" i="25"/>
  <c r="Q87" i="25"/>
  <c r="Q90" i="25"/>
  <c r="Q84" i="25"/>
  <c r="Q89" i="25"/>
  <c r="Q88" i="25"/>
  <c r="AF137" i="25"/>
  <c r="AC49" i="25"/>
  <c r="S82" i="25"/>
  <c r="S56" i="25"/>
  <c r="S69" i="25"/>
  <c r="AB108" i="25"/>
  <c r="AB50" i="25"/>
  <c r="AB59" i="25"/>
  <c r="AC109" i="25"/>
  <c r="AE141" i="25"/>
  <c r="AC73" i="25"/>
  <c r="AC85" i="25"/>
  <c r="AC99" i="25"/>
  <c r="R72" i="25"/>
  <c r="AD109" i="25"/>
  <c r="AC108" i="25"/>
  <c r="AC50" i="25"/>
  <c r="AC59" i="25"/>
  <c r="S77" i="25"/>
  <c r="S70" i="25"/>
  <c r="R86" i="25"/>
  <c r="R87" i="25"/>
  <c r="R90" i="25"/>
  <c r="R84" i="25"/>
  <c r="R89" i="25"/>
  <c r="R88" i="25"/>
  <c r="AB80" i="25"/>
  <c r="AB66" i="25"/>
  <c r="AB68" i="25"/>
  <c r="AB79" i="25"/>
  <c r="AG137" i="25"/>
  <c r="AD49" i="25"/>
  <c r="AD67" i="25"/>
  <c r="AC76" i="25"/>
  <c r="AC61" i="25"/>
  <c r="AC60" i="25"/>
  <c r="AD74" i="25"/>
  <c r="AE58" i="25"/>
  <c r="AD52" i="25"/>
  <c r="AD47" i="25"/>
  <c r="AD61" i="25"/>
  <c r="AD60" i="25"/>
  <c r="AG140" i="25"/>
  <c r="AG141" i="25"/>
  <c r="AE73" i="25"/>
  <c r="AE85" i="25"/>
  <c r="AE99" i="25"/>
  <c r="AA75" i="25"/>
  <c r="T82" i="25"/>
  <c r="T56" i="25"/>
  <c r="T69" i="25"/>
  <c r="AF141" i="25"/>
  <c r="AD73" i="25"/>
  <c r="AD85" i="25"/>
  <c r="AD99" i="25"/>
  <c r="U53" i="25"/>
  <c r="AH137" i="25"/>
  <c r="AE49" i="25"/>
  <c r="AB75" i="25"/>
  <c r="AD108" i="25"/>
  <c r="AD50" i="25"/>
  <c r="AD59" i="25"/>
  <c r="AE109" i="25"/>
  <c r="U55" i="25"/>
  <c r="V53" i="25"/>
  <c r="T77" i="25"/>
  <c r="T70" i="25"/>
  <c r="AH140" i="25"/>
  <c r="AH141" i="25"/>
  <c r="AF73" i="25"/>
  <c r="AF85" i="25"/>
  <c r="AF99" i="25"/>
  <c r="AE74" i="25"/>
  <c r="AF58" i="25"/>
  <c r="AE52" i="25"/>
  <c r="AE47" i="25"/>
  <c r="AD76" i="25"/>
  <c r="AE67" i="25"/>
  <c r="S71" i="25"/>
  <c r="S78" i="25"/>
  <c r="S83" i="25"/>
  <c r="AC80" i="25"/>
  <c r="AC66" i="25"/>
  <c r="AC68" i="25"/>
  <c r="AC79" i="25"/>
  <c r="S72" i="25"/>
  <c r="AE61" i="25"/>
  <c r="AE60" i="25"/>
  <c r="AC75" i="25"/>
  <c r="AF67" i="25"/>
  <c r="AE76" i="25"/>
  <c r="AF74" i="25"/>
  <c r="AG58" i="25"/>
  <c r="AF52" i="25"/>
  <c r="AF47" i="25"/>
  <c r="T71" i="25"/>
  <c r="T78" i="25"/>
  <c r="T83" i="25"/>
  <c r="V55" i="25"/>
  <c r="AF109" i="25"/>
  <c r="AE108" i="25"/>
  <c r="AE50" i="25"/>
  <c r="AE59" i="25"/>
  <c r="S86" i="25"/>
  <c r="S87" i="25"/>
  <c r="S90" i="25"/>
  <c r="S88" i="25"/>
  <c r="S84" i="25"/>
  <c r="S89" i="25"/>
  <c r="AI137" i="25"/>
  <c r="AF49" i="25"/>
  <c r="AI140" i="25"/>
  <c r="AI141" i="25"/>
  <c r="AG73" i="25"/>
  <c r="AG85" i="25"/>
  <c r="AG99" i="25"/>
  <c r="U82" i="25"/>
  <c r="U56" i="25"/>
  <c r="U69" i="25"/>
  <c r="AD80" i="25"/>
  <c r="AD66" i="25"/>
  <c r="AD68" i="25"/>
  <c r="AD79" i="25"/>
  <c r="AF61" i="25"/>
  <c r="AF60" i="25"/>
  <c r="AD75" i="25"/>
  <c r="U77" i="25"/>
  <c r="U70" i="25"/>
  <c r="T86" i="25"/>
  <c r="T87" i="25"/>
  <c r="T90" i="25"/>
  <c r="T88" i="25"/>
  <c r="T84" i="25"/>
  <c r="T89" i="25"/>
  <c r="AJ137" i="25"/>
  <c r="AG49" i="25"/>
  <c r="AE80" i="25"/>
  <c r="AE66" i="25"/>
  <c r="AE68" i="25"/>
  <c r="AE79" i="25"/>
  <c r="V82" i="25"/>
  <c r="V56" i="25"/>
  <c r="V69" i="25"/>
  <c r="AG74" i="25"/>
  <c r="AH58" i="25"/>
  <c r="AG52" i="25"/>
  <c r="AG47" i="25"/>
  <c r="AG61" i="25"/>
  <c r="AG60" i="25"/>
  <c r="AJ140" i="25"/>
  <c r="AJ141" i="25"/>
  <c r="AH73" i="25"/>
  <c r="AH85" i="25"/>
  <c r="AH99" i="25"/>
  <c r="AF108" i="25"/>
  <c r="AF50" i="25"/>
  <c r="AF59" i="25"/>
  <c r="AG109" i="25"/>
  <c r="W53" i="25"/>
  <c r="T72" i="25"/>
  <c r="AF76" i="25"/>
  <c r="AG67" i="25"/>
  <c r="AR67" i="25"/>
  <c r="U71" i="25"/>
  <c r="U78" i="25"/>
  <c r="U83" i="25"/>
  <c r="AH67" i="25"/>
  <c r="AG76" i="25"/>
  <c r="AH109" i="25"/>
  <c r="AG108" i="25"/>
  <c r="AG50" i="25"/>
  <c r="AG59" i="25"/>
  <c r="AH74" i="25"/>
  <c r="AI58" i="25"/>
  <c r="AH52" i="25"/>
  <c r="AH47" i="25"/>
  <c r="V77" i="25"/>
  <c r="V70" i="25"/>
  <c r="AK137" i="25"/>
  <c r="AH49" i="25"/>
  <c r="W55" i="25"/>
  <c r="X53" i="25"/>
  <c r="AF80" i="25"/>
  <c r="AF66" i="25"/>
  <c r="AF68" i="25"/>
  <c r="AF79" i="25"/>
  <c r="AK140" i="25"/>
  <c r="AE75" i="25"/>
  <c r="AL140" i="25"/>
  <c r="AL141" i="25"/>
  <c r="AJ73" i="25"/>
  <c r="AJ85" i="25"/>
  <c r="AJ99" i="25"/>
  <c r="W82" i="25"/>
  <c r="W56" i="25"/>
  <c r="W69" i="25"/>
  <c r="AL137" i="25"/>
  <c r="AI49" i="25"/>
  <c r="AH108" i="25"/>
  <c r="AH50" i="25"/>
  <c r="AH59" i="25"/>
  <c r="AI109" i="25"/>
  <c r="AH76" i="25"/>
  <c r="AI67" i="25"/>
  <c r="U72" i="25"/>
  <c r="U86" i="25"/>
  <c r="U87" i="25"/>
  <c r="U90" i="25"/>
  <c r="U88" i="25"/>
  <c r="U84" i="25"/>
  <c r="U89" i="25"/>
  <c r="AK141" i="25"/>
  <c r="AI73" i="25"/>
  <c r="AI85" i="25"/>
  <c r="AI99" i="25"/>
  <c r="AF75" i="25"/>
  <c r="X55" i="25"/>
  <c r="Y53" i="25"/>
  <c r="V71" i="25"/>
  <c r="V78" i="25"/>
  <c r="V83" i="25"/>
  <c r="AH61" i="25"/>
  <c r="AH60" i="25"/>
  <c r="AI74" i="25"/>
  <c r="AJ58" i="25"/>
  <c r="AI52" i="25"/>
  <c r="AI47" i="25"/>
  <c r="AG80" i="25"/>
  <c r="AG66" i="25"/>
  <c r="AG68" i="25"/>
  <c r="AG79" i="25"/>
  <c r="AI61" i="25"/>
  <c r="AI60" i="25"/>
  <c r="V72" i="25"/>
  <c r="V86" i="25"/>
  <c r="V87" i="25"/>
  <c r="V90" i="25"/>
  <c r="V84" i="25"/>
  <c r="V89" i="25"/>
  <c r="V88" i="25"/>
  <c r="AH80" i="25"/>
  <c r="AH66" i="25"/>
  <c r="AH68" i="25"/>
  <c r="AH79" i="25"/>
  <c r="W77" i="25"/>
  <c r="W70" i="25"/>
  <c r="AG75" i="25"/>
  <c r="AJ74" i="25"/>
  <c r="AK58" i="25"/>
  <c r="AJ52" i="25"/>
  <c r="AJ47" i="25"/>
  <c r="Y55" i="25"/>
  <c r="X82" i="25"/>
  <c r="X56" i="25"/>
  <c r="X69" i="25"/>
  <c r="AJ67" i="25"/>
  <c r="AI76" i="25"/>
  <c r="AJ109" i="25"/>
  <c r="AI108" i="25"/>
  <c r="AI50" i="25"/>
  <c r="AI59" i="25"/>
  <c r="AM137" i="25"/>
  <c r="AJ49" i="25"/>
  <c r="AM140" i="25"/>
  <c r="AN140" i="25"/>
  <c r="AN141" i="25"/>
  <c r="AL73" i="25"/>
  <c r="AL85" i="25"/>
  <c r="AL99" i="25"/>
  <c r="AI80" i="25"/>
  <c r="AI66" i="25"/>
  <c r="AI68" i="25"/>
  <c r="AI79" i="25"/>
  <c r="Y82" i="25"/>
  <c r="Y56" i="25"/>
  <c r="Y69" i="25"/>
  <c r="AH75" i="25"/>
  <c r="AM141" i="25"/>
  <c r="AK73" i="25"/>
  <c r="AK85" i="25"/>
  <c r="AK99" i="25"/>
  <c r="AN137" i="25"/>
  <c r="AK49" i="25"/>
  <c r="AJ108" i="25"/>
  <c r="AJ50" i="25"/>
  <c r="AJ59" i="25"/>
  <c r="AK109" i="25"/>
  <c r="AJ76" i="25"/>
  <c r="AK67" i="25"/>
  <c r="X77" i="25"/>
  <c r="X70" i="25"/>
  <c r="Z53" i="25"/>
  <c r="AJ61" i="25"/>
  <c r="AJ60" i="25"/>
  <c r="AK74" i="25"/>
  <c r="AL58" i="25"/>
  <c r="AK52" i="25"/>
  <c r="AK47" i="25"/>
  <c r="AK61" i="25"/>
  <c r="AK60" i="25"/>
  <c r="W71" i="25"/>
  <c r="W78" i="25"/>
  <c r="W83" i="25"/>
  <c r="W86" i="25"/>
  <c r="W87" i="25"/>
  <c r="W90" i="25"/>
  <c r="W88" i="25"/>
  <c r="W84" i="25"/>
  <c r="W89" i="25"/>
  <c r="Z55" i="25"/>
  <c r="AA53" i="25"/>
  <c r="W72" i="25"/>
  <c r="AL74" i="25"/>
  <c r="AM58" i="25"/>
  <c r="AL52" i="25"/>
  <c r="AL47" i="25"/>
  <c r="X71" i="25"/>
  <c r="X78" i="25"/>
  <c r="X83" i="25"/>
  <c r="AL67" i="25"/>
  <c r="AK76" i="25"/>
  <c r="AL109" i="25"/>
  <c r="AK108" i="25"/>
  <c r="AK50" i="25"/>
  <c r="AK59" i="25"/>
  <c r="AI75" i="25"/>
  <c r="AJ80" i="25"/>
  <c r="AJ66" i="25"/>
  <c r="AJ68" i="25"/>
  <c r="AJ79" i="25"/>
  <c r="AO137" i="25"/>
  <c r="AL49" i="25"/>
  <c r="Y77" i="25"/>
  <c r="Y70" i="25"/>
  <c r="AO140" i="25"/>
  <c r="AO141" i="25"/>
  <c r="AM73" i="25"/>
  <c r="AM85" i="25"/>
  <c r="AM99" i="25"/>
  <c r="X72" i="25"/>
  <c r="AL108" i="25"/>
  <c r="AL50" i="25"/>
  <c r="AL59" i="25"/>
  <c r="AM109" i="25"/>
  <c r="AL76" i="25"/>
  <c r="AM67" i="25"/>
  <c r="X86" i="25"/>
  <c r="X87" i="25"/>
  <c r="X90" i="25"/>
  <c r="X84" i="25"/>
  <c r="X89" i="25"/>
  <c r="X88" i="25"/>
  <c r="AA55" i="25"/>
  <c r="AB53" i="25"/>
  <c r="AP140" i="25"/>
  <c r="AP141" i="25"/>
  <c r="AN73" i="25"/>
  <c r="AN85" i="25"/>
  <c r="AN99" i="25"/>
  <c r="Y71" i="25"/>
  <c r="Y78" i="25"/>
  <c r="Y83" i="25"/>
  <c r="Y72" i="25"/>
  <c r="AP137" i="25"/>
  <c r="AM49" i="25"/>
  <c r="AJ75" i="25"/>
  <c r="AK80" i="25"/>
  <c r="AK66" i="25"/>
  <c r="AK68" i="25"/>
  <c r="AK79" i="25"/>
  <c r="AL61" i="25"/>
  <c r="AL60" i="25"/>
  <c r="AM74" i="25"/>
  <c r="AN58" i="25"/>
  <c r="AM52" i="25"/>
  <c r="AM47" i="25"/>
  <c r="Z82" i="25"/>
  <c r="Z56" i="25"/>
  <c r="Z69" i="25"/>
  <c r="AM61" i="25"/>
  <c r="AM60" i="25"/>
  <c r="Y86" i="25"/>
  <c r="Y87" i="25"/>
  <c r="Y90" i="25"/>
  <c r="Y84" i="25"/>
  <c r="Y89" i="25"/>
  <c r="Y88" i="25"/>
  <c r="Z77" i="25"/>
  <c r="Z70" i="25"/>
  <c r="AN74" i="25"/>
  <c r="AO58" i="25"/>
  <c r="AN52" i="25"/>
  <c r="AN47" i="25"/>
  <c r="AK75" i="25"/>
  <c r="AC53" i="25"/>
  <c r="AB55" i="25"/>
  <c r="AQ137" i="25"/>
  <c r="AN49" i="25"/>
  <c r="AQ141" i="25"/>
  <c r="AO73" i="25"/>
  <c r="AO85" i="25"/>
  <c r="AO99" i="25"/>
  <c r="AQ140" i="25"/>
  <c r="AA82" i="25"/>
  <c r="AA56" i="25"/>
  <c r="AA69" i="25"/>
  <c r="AN67" i="25"/>
  <c r="AM76" i="25"/>
  <c r="AN109" i="25"/>
  <c r="AM108" i="25"/>
  <c r="AM50" i="25"/>
  <c r="AM59" i="25"/>
  <c r="AL80" i="25"/>
  <c r="AL66" i="25"/>
  <c r="AL68" i="25"/>
  <c r="AL79" i="25"/>
  <c r="AN61" i="25"/>
  <c r="AN60" i="25"/>
  <c r="AN108" i="25"/>
  <c r="AN50" i="25"/>
  <c r="AN59" i="25"/>
  <c r="AO109" i="25"/>
  <c r="AN76" i="25"/>
  <c r="AO67" i="25"/>
  <c r="AR137" i="25"/>
  <c r="AO49" i="25"/>
  <c r="AC55" i="25"/>
  <c r="AD53" i="25"/>
  <c r="AO74" i="25"/>
  <c r="AP58" i="25"/>
  <c r="AO52" i="25"/>
  <c r="AO47" i="25"/>
  <c r="AO61" i="25"/>
  <c r="AO60" i="25"/>
  <c r="Z71" i="25"/>
  <c r="Z78" i="25"/>
  <c r="Z83" i="25"/>
  <c r="AL75" i="25"/>
  <c r="AM80" i="25"/>
  <c r="AM66" i="25"/>
  <c r="AM68" i="25"/>
  <c r="AM79" i="25"/>
  <c r="AA77" i="25"/>
  <c r="AA70" i="25"/>
  <c r="AR140" i="25"/>
  <c r="AB82" i="25"/>
  <c r="AB56" i="25"/>
  <c r="AB69" i="25"/>
  <c r="Z86" i="25"/>
  <c r="Z87" i="25"/>
  <c r="Z90" i="25"/>
  <c r="Z84" i="25"/>
  <c r="Z89" i="25"/>
  <c r="Z88" i="25"/>
  <c r="AS140" i="25"/>
  <c r="AS141" i="25"/>
  <c r="AM75" i="25"/>
  <c r="AP74" i="25"/>
  <c r="AP52" i="25"/>
  <c r="AP47" i="25"/>
  <c r="AD55" i="25"/>
  <c r="AP67" i="25"/>
  <c r="AO76" i="25"/>
  <c r="AP109" i="25"/>
  <c r="AP108" i="25"/>
  <c r="AO108" i="25"/>
  <c r="AO50" i="25"/>
  <c r="AO59" i="25"/>
  <c r="AB77" i="25"/>
  <c r="AB70" i="25"/>
  <c r="AR141" i="25"/>
  <c r="AP73" i="25"/>
  <c r="AP85" i="25"/>
  <c r="AP99" i="25"/>
  <c r="AQ99" i="25"/>
  <c r="A100" i="25"/>
  <c r="AA71" i="25"/>
  <c r="AA78" i="25"/>
  <c r="AA83" i="25"/>
  <c r="Z72" i="25"/>
  <c r="AC82" i="25"/>
  <c r="AC56" i="25"/>
  <c r="AC69" i="25"/>
  <c r="AS137" i="25"/>
  <c r="AT137" i="25"/>
  <c r="AU137" i="25"/>
  <c r="AV137" i="25"/>
  <c r="AW137" i="25"/>
  <c r="AX137" i="25"/>
  <c r="AY137" i="25"/>
  <c r="AP49" i="25"/>
  <c r="AN80" i="25"/>
  <c r="AN66" i="25"/>
  <c r="AN68" i="25"/>
  <c r="AN79" i="25"/>
  <c r="AA86" i="25"/>
  <c r="AA87" i="25"/>
  <c r="AA90" i="25"/>
  <c r="AA88" i="25"/>
  <c r="AA84" i="25"/>
  <c r="AA89" i="25"/>
  <c r="AN75" i="25"/>
  <c r="AC77" i="25"/>
  <c r="AC70" i="25"/>
  <c r="AB71" i="25"/>
  <c r="AB78" i="25"/>
  <c r="AB83" i="25"/>
  <c r="AO80" i="25"/>
  <c r="AO66" i="25"/>
  <c r="AO68" i="25"/>
  <c r="AO79" i="25"/>
  <c r="AD82" i="25"/>
  <c r="AD56" i="25"/>
  <c r="AD69" i="25"/>
  <c r="AP61" i="25"/>
  <c r="AP60" i="25"/>
  <c r="AA72" i="25"/>
  <c r="AP50" i="25"/>
  <c r="AP59" i="25"/>
  <c r="AP76" i="25"/>
  <c r="AS67" i="25"/>
  <c r="AE53" i="25"/>
  <c r="AT140" i="25"/>
  <c r="AT141" i="25"/>
  <c r="AB72" i="25"/>
  <c r="AP80" i="25"/>
  <c r="AP66" i="25"/>
  <c r="AP68" i="25"/>
  <c r="AP79" i="25"/>
  <c r="AD77" i="25"/>
  <c r="AD70" i="25"/>
  <c r="AU140" i="25"/>
  <c r="AU141" i="25"/>
  <c r="AE55" i="25"/>
  <c r="AB86" i="25"/>
  <c r="AB87" i="25"/>
  <c r="AB90" i="25"/>
  <c r="AB84" i="25"/>
  <c r="AB89" i="25"/>
  <c r="AB88" i="25"/>
  <c r="AO75" i="25"/>
  <c r="AC71" i="25"/>
  <c r="AC78" i="25"/>
  <c r="AC83" i="25"/>
  <c r="AC72" i="25"/>
  <c r="AC86" i="25"/>
  <c r="AC87" i="25"/>
  <c r="AC90" i="25"/>
  <c r="AC84" i="25"/>
  <c r="AC89" i="25"/>
  <c r="AC88" i="25"/>
  <c r="AE82" i="25"/>
  <c r="AE56" i="25"/>
  <c r="AE69" i="25"/>
  <c r="AD71" i="25"/>
  <c r="AD78" i="25"/>
  <c r="AD83" i="25"/>
  <c r="AF53" i="25"/>
  <c r="AV140" i="25"/>
  <c r="AV141" i="25"/>
  <c r="AP75" i="25"/>
  <c r="AD86" i="25"/>
  <c r="AD87" i="25"/>
  <c r="AD90" i="25"/>
  <c r="AD88" i="25"/>
  <c r="AD84" i="25"/>
  <c r="AD89" i="25"/>
  <c r="AF55" i="25"/>
  <c r="AE77" i="25"/>
  <c r="AE70" i="25"/>
  <c r="AW140" i="25"/>
  <c r="AW141" i="25"/>
  <c r="AD72" i="25"/>
  <c r="AE71" i="25"/>
  <c r="AE78" i="25"/>
  <c r="AE83" i="25"/>
  <c r="AF82" i="25"/>
  <c r="AF56" i="25"/>
  <c r="AF69" i="25"/>
  <c r="AX140" i="25"/>
  <c r="AG53" i="25"/>
  <c r="AE86" i="25"/>
  <c r="AE87" i="25"/>
  <c r="AE90" i="25"/>
  <c r="AE88" i="25"/>
  <c r="AE84" i="25"/>
  <c r="AE89" i="25"/>
  <c r="AY140" i="25"/>
  <c r="AY141" i="25"/>
  <c r="AG55" i="25"/>
  <c r="AH53" i="25"/>
  <c r="AX141" i="25"/>
  <c r="AF77" i="25"/>
  <c r="AF70" i="25"/>
  <c r="AE72" i="25"/>
  <c r="AH55" i="25"/>
  <c r="AI53" i="25"/>
  <c r="AF71" i="25"/>
  <c r="AF78" i="25"/>
  <c r="AF83" i="25"/>
  <c r="AG82" i="25"/>
  <c r="AG56" i="25"/>
  <c r="AG69" i="25"/>
  <c r="AF86" i="25"/>
  <c r="AF87" i="25"/>
  <c r="AF90" i="25"/>
  <c r="AF88" i="25"/>
  <c r="AF84" i="25"/>
  <c r="AF89" i="25"/>
  <c r="AI55" i="25"/>
  <c r="AF72" i="25"/>
  <c r="AG77" i="25"/>
  <c r="AG70" i="25"/>
  <c r="AH82" i="25"/>
  <c r="AH56" i="25"/>
  <c r="AH69" i="25"/>
  <c r="AH77" i="25"/>
  <c r="AH70" i="25"/>
  <c r="AG71" i="25"/>
  <c r="AG78" i="25"/>
  <c r="AG83" i="25"/>
  <c r="AI82" i="25"/>
  <c r="AI56" i="25"/>
  <c r="AI69" i="25"/>
  <c r="AJ53" i="25"/>
  <c r="AG72" i="25"/>
  <c r="AJ55" i="25"/>
  <c r="AH71" i="25"/>
  <c r="AH78" i="25"/>
  <c r="AH83" i="25"/>
  <c r="AI77" i="25"/>
  <c r="AI70" i="25"/>
  <c r="AG86" i="25"/>
  <c r="AG87" i="25"/>
  <c r="AG90" i="25"/>
  <c r="AG88" i="25"/>
  <c r="AG84" i="25"/>
  <c r="AG89" i="25"/>
  <c r="AI71" i="25"/>
  <c r="AI78" i="25"/>
  <c r="AI83" i="25"/>
  <c r="AJ82" i="25"/>
  <c r="AJ56" i="25"/>
  <c r="AJ69" i="25"/>
  <c r="AH86" i="25"/>
  <c r="AH87" i="25"/>
  <c r="AH90" i="25"/>
  <c r="AH84" i="25"/>
  <c r="AH89" i="25"/>
  <c r="AH88" i="25"/>
  <c r="AH72" i="25"/>
  <c r="AK53" i="25"/>
  <c r="AI86" i="25"/>
  <c r="AI87" i="25"/>
  <c r="AI90" i="25"/>
  <c r="AI88" i="25"/>
  <c r="AI84" i="25"/>
  <c r="AI89" i="25"/>
  <c r="AK55" i="25"/>
  <c r="AJ77" i="25"/>
  <c r="AJ70" i="25"/>
  <c r="AI72" i="25"/>
  <c r="AK82" i="25"/>
  <c r="AK56" i="25"/>
  <c r="AK69" i="25"/>
  <c r="AJ71" i="25"/>
  <c r="AJ78" i="25"/>
  <c r="AJ83" i="25"/>
  <c r="AL53" i="25"/>
  <c r="AJ86" i="25"/>
  <c r="AJ87" i="25"/>
  <c r="AJ90" i="25"/>
  <c r="AJ84" i="25"/>
  <c r="AJ89" i="25"/>
  <c r="AJ88" i="25"/>
  <c r="AK77" i="25"/>
  <c r="AK70" i="25"/>
  <c r="AL55" i="25"/>
  <c r="AM53" i="25"/>
  <c r="AJ72" i="25"/>
  <c r="AM55" i="25"/>
  <c r="AL82" i="25"/>
  <c r="AL56" i="25"/>
  <c r="AL69" i="25"/>
  <c r="AK71" i="25"/>
  <c r="AK78" i="25"/>
  <c r="AK83" i="25"/>
  <c r="AK72" i="25"/>
  <c r="AL77" i="25"/>
  <c r="AL70" i="25"/>
  <c r="AK86" i="25"/>
  <c r="AK87" i="25"/>
  <c r="AK90" i="25"/>
  <c r="AK88" i="25"/>
  <c r="AK84" i="25"/>
  <c r="AK89" i="25"/>
  <c r="AM82" i="25"/>
  <c r="AM56" i="25"/>
  <c r="AM69" i="25"/>
  <c r="AN53" i="25"/>
  <c r="AL71" i="25"/>
  <c r="AL78" i="25"/>
  <c r="AL83" i="25"/>
  <c r="AN55" i="25"/>
  <c r="AO53" i="25"/>
  <c r="AM77" i="25"/>
  <c r="AM70" i="25"/>
  <c r="AL72" i="25"/>
  <c r="AL86" i="25"/>
  <c r="AL87" i="25"/>
  <c r="AL90" i="25"/>
  <c r="AL88" i="25"/>
  <c r="AL84" i="25"/>
  <c r="AL89" i="25"/>
  <c r="AO55" i="25"/>
  <c r="AP53" i="25"/>
  <c r="AP55" i="25"/>
  <c r="AM71" i="25"/>
  <c r="AM78" i="25"/>
  <c r="AM83" i="25"/>
  <c r="AN82" i="25"/>
  <c r="AN56" i="25"/>
  <c r="AN69" i="25"/>
  <c r="AM72" i="25"/>
  <c r="AN77" i="25"/>
  <c r="AN70" i="25"/>
  <c r="AP82" i="25"/>
  <c r="AP56" i="25"/>
  <c r="AP69" i="25"/>
  <c r="AM86" i="25"/>
  <c r="AM87" i="25"/>
  <c r="AM90" i="25"/>
  <c r="AM88" i="25"/>
  <c r="AM84" i="25"/>
  <c r="AM89" i="25"/>
  <c r="AO82" i="25"/>
  <c r="AO56" i="25"/>
  <c r="AO69" i="25"/>
  <c r="AP77" i="25"/>
  <c r="AP70" i="25"/>
  <c r="AN71" i="25"/>
  <c r="AN78" i="25"/>
  <c r="AN83" i="25"/>
  <c r="AO77" i="25"/>
  <c r="AO70" i="25"/>
  <c r="AN72" i="25"/>
  <c r="AN86" i="25"/>
  <c r="AN87" i="25"/>
  <c r="AN90" i="25"/>
  <c r="AN84" i="25"/>
  <c r="AN89" i="25"/>
  <c r="AN88" i="25"/>
  <c r="AO71" i="25"/>
  <c r="AO78" i="25"/>
  <c r="AO72" i="25"/>
  <c r="AP71" i="25"/>
  <c r="AP78" i="25"/>
  <c r="AP83" i="25"/>
  <c r="AO83" i="25"/>
  <c r="AP86" i="25"/>
  <c r="AP88" i="25"/>
  <c r="AP84" i="25"/>
  <c r="AO86" i="25"/>
  <c r="AO87" i="25"/>
  <c r="AO90" i="25"/>
  <c r="AO88" i="25"/>
  <c r="AO84" i="25"/>
  <c r="AO89" i="25"/>
  <c r="AP72" i="25"/>
  <c r="AP89" i="25"/>
  <c r="AP87" i="25"/>
  <c r="A101" i="25"/>
  <c r="B102" i="25"/>
  <c r="AP90" i="25"/>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22" i="23"/>
  <c r="B34" i="23"/>
  <c r="A15" i="23"/>
  <c r="B21" i="23"/>
  <c r="A12" i="23"/>
  <c r="A9" i="23"/>
  <c r="B83" i="23"/>
  <c r="B82" i="23"/>
  <c r="B81" i="23"/>
  <c r="B80" i="23"/>
  <c r="B58" i="23"/>
  <c r="B41" i="23"/>
  <c r="B32" i="23"/>
  <c r="B30" i="23"/>
  <c r="B68" i="23"/>
  <c r="A8" i="17"/>
  <c r="E9" i="14"/>
  <c r="B38" i="23"/>
  <c r="B43" i="23"/>
  <c r="B51" i="23"/>
  <c r="B64" i="23"/>
  <c r="B72" i="23"/>
  <c r="B47" i="23"/>
  <c r="B55" i="23"/>
  <c r="B60" i="23"/>
  <c r="A14" i="12"/>
  <c r="A15" i="5"/>
  <c r="A12" i="5"/>
  <c r="A9" i="5"/>
  <c r="B26" i="5"/>
  <c r="A5" i="5"/>
  <c r="A15" i="16"/>
  <c r="A14" i="26"/>
  <c r="A12" i="16"/>
  <c r="A11" i="26"/>
  <c r="A9" i="16"/>
  <c r="A8" i="26"/>
  <c r="A15" i="10"/>
  <c r="A12" i="10"/>
  <c r="A9" i="10"/>
  <c r="A5" i="10"/>
  <c r="A4" i="17"/>
  <c r="A14" i="17"/>
  <c r="A11" i="17"/>
  <c r="A6" i="13"/>
  <c r="A5" i="14"/>
  <c r="A4" i="12"/>
  <c r="A5" i="16"/>
  <c r="A4" i="26"/>
  <c r="A5" i="6"/>
  <c r="A1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<sst xmlns="http://schemas.openxmlformats.org/spreadsheetml/2006/main" count="1448" uniqueCount="641">
  <si>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</si>
  <si>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</si>
  <si>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</si>
  <si>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</si>
  <si>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</si>
  <si>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</si>
  <si>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</si>
  <si>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</si>
  <si>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</si>
  <si>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</si>
  <si>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</si>
  <si>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</si>
  <si>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</si>
  <si>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</si>
  <si>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</si>
  <si>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</si>
  <si>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</si>
  <si>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</si>
  <si>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</si>
  <si>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</si>
  <si>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</si>
  <si>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</si>
  <si>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</si>
  <si>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</si>
  <si>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</si>
  <si>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</si>
  <si>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</si>
  <si>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</si>
  <si>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</si>
  <si>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</si>
  <si>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</si>
  <si>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</si>
  <si>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</si>
  <si>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</si>
  <si>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</si>
  <si>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</si>
  <si>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</si>
  <si>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</si>
  <si>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</si>
  <si>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</si>
  <si>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</si>
  <si>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</si>
  <si>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</si>
  <si>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</si>
  <si>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</si>
  <si>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</si>
  <si>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</si>
  <si>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</si>
  <si>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</si>
  <si>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</si>
  <si>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</si>
  <si>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</si>
  <si>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</si>
  <si>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</si>
  <si>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</si>
  <si>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</si>
  <si>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</si>
  <si>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</si>
  <si>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</si>
  <si>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</si>
  <si>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</si>
  <si>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</si>
  <si>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</si>
  <si>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</si>
  <si>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</si>
  <si>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</si>
  <si>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</si>
  <si>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</si>
  <si>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</si>
  <si>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</si>
  <si>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</si>
  <si>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</si>
  <si>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</si>
  <si>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</si>
  <si>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</si>
  <si>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</si>
  <si>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</si>
  <si>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</si>
  <si>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</si>
  <si>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</si>
  <si>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</si>
  <si>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</si>
  <si>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</si>
  <si>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</si>
  <si>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</si>
  <si>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</si>
  <si>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</si>
  <si>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</si>
  <si>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</si>
  <si>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</si>
  <si>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</si>
  <si>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</si>
  <si>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</si>
  <si>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</si>
  <si>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</si>
  <si>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</si>
  <si>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</si>
  <si>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</si>
  <si>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</si>
  <si>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</si>
  <si>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</si>
  <si>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</si>
  <si>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</si>
  <si>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</si>
  <si>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</si>
  <si>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</si>
  <si>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</si>
  <si>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</si>
  <si>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</si>
  <si>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</si>
  <si>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</si>
  <si>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</si>
  <si>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</si>
  <si>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</si>
  <si>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</si>
  <si>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</si>
  <si>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</si>
  <si>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</si>
  <si>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</si>
  <si>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</si>
  <si>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</si>
  <si>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</si>
  <si>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</si>
  <si>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</si>
  <si>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</si>
  <si>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</si>
  <si>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</si>
  <si>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</si>
  <si>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</si>
  <si>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</si>
  <si>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</si>
  <si>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</si>
  <si>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</si>
  <si>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</si>
  <si>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</si>
  <si>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</si>
  <si>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</si>
  <si>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</si>
  <si>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</si>
  <si>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</si>
  <si>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</si>
  <si>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</si>
  <si>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</si>
  <si>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</si>
  <si>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</si>
  <si>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</si>
  <si>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</si>
  <si>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</si>
  <si>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</si>
  <si>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</si>
  <si>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</si>
  <si>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</si>
  <si>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</si>
  <si>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</si>
  <si>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</si>
  <si>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</si>
  <si>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</si>
  <si>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</si>
  <si>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</si>
  <si>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</si>
  <si>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</si>
  <si>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</si>
  <si>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</si>
  <si>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</si>
  <si>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</si>
  <si>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</si>
  <si>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</si>
  <si>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</si>
  <si>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</si>
  <si>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</si>
  <si>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</si>
  <si>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</si>
  <si>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</si>
  <si>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</si>
  <si>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</si>
  <si>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</si>
  <si>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</si>
  <si>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</si>
  <si>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</si>
  <si>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</si>
  <si>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</si>
  <si>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</si>
  <si>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</si>
  <si>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</si>
  <si>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</si>
  <si>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</si>
  <si>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</si>
  <si>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</si>
  <si>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</si>
  <si>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</si>
  <si>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</si>
  <si>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</si>
  <si>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</si>
  <si>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</si>
  <si>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</si>
  <si>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</si>
  <si>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</si>
  <si>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</si>
  <si>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</si>
  <si>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</si>
  <si>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</si>
  <si>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</si>
  <si>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</si>
  <si>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</si>
  <si>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</si>
  <si>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</si>
  <si>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</si>
  <si>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</si>
  <si>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</si>
  <si>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</si>
  <si>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</si>
  <si>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</si>
  <si>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</si>
  <si>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</si>
  <si>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</si>
  <si>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</si>
  <si>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</si>
  <si>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</si>
  <si>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</si>
  <si>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</si>
  <si>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</si>
  <si>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</si>
  <si>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</si>
  <si>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</si>
  <si>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</si>
  <si>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</si>
  <si>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</si>
  <si>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</si>
  <si>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</si>
  <si>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</si>
  <si>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</si>
  <si>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</si>
  <si>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</si>
  <si>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</si>
  <si>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</si>
  <si>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</si>
  <si>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</si>
  <si>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</si>
  <si>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</si>
  <si>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</si>
  <si>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</si>
  <si>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</si>
  <si>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</si>
  <si>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</si>
  <si>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</si>
  <si>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</si>
  <si>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</si>
  <si>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</si>
  <si>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</si>
  <si>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</si>
  <si>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</si>
  <si>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</si>
  <si>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</si>
  <si>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</si>
  <si>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</si>
  <si>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</si>
  <si>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</si>
  <si>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</si>
  <si>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</si>
  <si>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</si>
  <si>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</si>
  <si>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</si>
  <si>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</si>
  <si>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</si>
  <si>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</si>
  <si>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</si>
  <si>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</si>
  <si>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</si>
  <si>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</si>
  <si>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</si>
  <si>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</si>
  <si>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</si>
  <si>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</si>
  <si>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</si>
  <si>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</si>
  <si>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</si>
  <si>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</si>
  <si>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</si>
  <si>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</si>
  <si>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</si>
  <si>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</si>
  <si>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</si>
  <si>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</si>
  <si>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</si>
  <si>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</si>
  <si>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</si>
  <si>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</si>
  <si>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</si>
  <si>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</si>
  <si>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</si>
  <si>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</si>
  <si>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</si>
  <si>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</si>
  <si>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</si>
  <si>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</si>
  <si>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</si>
  <si>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</si>
  <si>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</si>
  <si>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</si>
  <si>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</si>
  <si>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</si>
  <si>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</si>
  <si>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</si>
  <si>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</si>
  <si>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</si>
  <si>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</si>
  <si>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</si>
  <si>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</si>
  <si>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</si>
  <si>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</si>
  <si>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</si>
  <si>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</si>
  <si>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</si>
  <si>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</si>
  <si>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</si>
  <si>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</si>
  <si>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</si>
  <si>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</si>
  <si>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</si>
  <si>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</si>
  <si>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</si>
  <si>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</si>
  <si>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</si>
  <si>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</si>
  <si>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</si>
  <si>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</si>
  <si>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</si>
  <si>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</si>
  <si>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</si>
  <si>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</si>
  <si>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</si>
  <si>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</si>
  <si>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</si>
  <si>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</si>
  <si>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</si>
  <si>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</si>
  <si>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</si>
  <si>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</si>
  <si>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</si>
  <si>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</si>
  <si>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</si>
  <si>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</si>
  <si>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</si>
  <si>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</si>
  <si>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</si>
  <si>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</si>
  <si>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</si>
  <si>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</si>
  <si>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</si>
  <si>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</si>
  <si>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</si>
  <si>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</si>
  <si>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</si>
  <si>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</si>
  <si>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</si>
  <si>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</si>
  <si>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</si>
  <si>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</si>
  <si>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</si>
  <si>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</si>
  <si>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</si>
  <si>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</si>
  <si>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</si>
  <si>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</si>
  <si>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</si>
  <si>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</si>
  <si>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</si>
  <si>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</si>
  <si>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</si>
  <si>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</si>
  <si>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</si>
  <si>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</si>
  <si>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</si>
  <si>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</si>
  <si>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</si>
  <si>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</si>
  <si>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</si>
  <si>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</si>
  <si>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</si>
  <si>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</si>
  <si>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</si>
  <si>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</si>
  <si>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</si>
  <si>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</si>
  <si>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</si>
  <si>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</si>
  <si>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</si>
  <si>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</si>
  <si>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</si>
  <si>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</si>
  <si>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</si>
  <si>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</si>
  <si>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</si>
  <si>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</si>
  <si>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</si>
  <si>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</si>
  <si>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</si>
  <si>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</si>
  <si>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</si>
  <si>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</si>
  <si>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</si>
  <si>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</si>
  <si>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</si>
  <si>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</si>
  <si>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</si>
  <si>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</si>
  <si>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</si>
  <si>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</si>
  <si>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</si>
  <si>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</si>
  <si>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</si>
  <si>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</si>
  <si>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</si>
  <si>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</si>
  <si>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</si>
  <si>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</si>
  <si>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</si>
  <si>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</si>
  <si>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</si>
  <si>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</si>
  <si>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</si>
  <si>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</si>
  <si>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</si>
  <si>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</si>
  <si>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</si>
  <si>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</si>
  <si>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</si>
  <si>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</si>
  <si>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</si>
  <si>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</si>
  <si>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</si>
  <si>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</si>
  <si>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</si>
  <si>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</si>
  <si>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</si>
  <si>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</si>
  <si>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</si>
  <si>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</si>
  <si>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</si>
  <si>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</si>
  <si>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</si>
  <si>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</si>
  <si>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</si>
  <si>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</si>
  <si>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</si>
  <si>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</si>
  <si>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</si>
  <si>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</si>
  <si>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</si>
  <si>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</si>
  <si>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</si>
  <si>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</si>
  <si>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</si>
  <si>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</si>
  <si>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</si>
  <si>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</si>
  <si>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</si>
  <si>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</si>
  <si>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</si>
  <si>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</si>
  <si>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</si>
  <si>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</si>
  <si>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</si>
  <si>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</si>
  <si>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</si>
  <si>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</si>
  <si>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</si>
  <si>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</si>
  <si>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</si>
  <si>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</si>
  <si>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</si>
  <si>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</si>
  <si>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</si>
  <si>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</si>
  <si>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</si>
  <si>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</si>
  <si>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</si>
  <si>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</si>
  <si>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</si>
  <si>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</si>
  <si>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</si>
  <si>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</si>
  <si>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</si>
  <si>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</si>
  <si>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</si>
  <si>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</si>
  <si>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</si>
  <si>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</si>
  <si>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</si>
  <si>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</si>
  <si>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</si>
  <si>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</si>
  <si>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</si>
  <si>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</si>
  <si>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</si>
  <si>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</si>
  <si>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</si>
  <si>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</si>
  <si>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</si>
  <si>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</si>
  <si>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</si>
  <si>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</si>
  <si>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</si>
  <si>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</si>
  <si>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</si>
  <si>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</si>
  <si>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</si>
  <si>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</si>
  <si>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</si>
  <si>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</si>
  <si>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</si>
  <si>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</si>
  <si>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</si>
  <si>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</si>
  <si>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</si>
  <si>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</si>
  <si>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</si>
  <si>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</si>
  <si>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</si>
  <si>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</si>
  <si>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</si>
  <si>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</si>
  <si>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</si>
  <si>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</si>
  <si>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</si>
  <si>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</si>
  <si>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</si>
  <si>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</si>
  <si>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</si>
  <si>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</si>
  <si>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</si>
  <si>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</si>
  <si>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</si>
  <si>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</si>
  <si>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</si>
  <si>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</si>
  <si>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</si>
  <si>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</si>
  <si>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</si>
  <si>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</si>
  <si>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</si>
  <si>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</si>
  <si>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</si>
  <si>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</si>
  <si>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</si>
  <si>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</si>
  <si>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</si>
  <si>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</si>
  <si>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</si>
  <si>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</si>
  <si>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</si>
  <si>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</si>
  <si>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</si>
  <si>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</si>
  <si>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</si>
  <si>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</si>
  <si>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</si>
  <si>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</si>
  <si>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</si>
  <si>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</si>
  <si>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г. Гусев</t>
  </si>
  <si>
    <t>модернизация</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</si>
  <si>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</si>
  <si>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</si>
  <si>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</si>
  <si>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</si>
  <si>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</si>
  <si>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</si>
  <si>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</si>
  <si>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</si>
  <si>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</si>
  <si>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</si>
  <si>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</si>
  <si>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</si>
  <si>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</si>
  <si>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</si>
  <si>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</si>
  <si>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</si>
  <si>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</si>
  <si>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</si>
  <si>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</si>
  <si>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</si>
  <si>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</si>
  <si>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</si>
  <si>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</si>
  <si>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</si>
  <si>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</si>
  <si>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</si>
  <si>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</si>
  <si>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</si>
  <si>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</si>
  <si>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</si>
  <si>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</si>
  <si>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</si>
  <si>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</si>
  <si>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</si>
  <si>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</si>
  <si>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</si>
  <si>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</si>
  <si>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</si>
  <si>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</si>
  <si>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</si>
  <si>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</si>
  <si>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</si>
  <si>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</si>
  <si>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</si>
  <si>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</si>
  <si>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нд</t>
  </si>
  <si>
    <t>П</t>
  </si>
  <si>
    <t xml:space="preserve">Факт </t>
  </si>
  <si>
    <t>проектирование</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</si>
  <si>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</si>
  <si>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</si>
  <si>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</si>
  <si>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</si>
  <si>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</si>
  <si>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по состоянию на 01.01.2017</t>
  </si>
  <si>
    <t>корр</t>
  </si>
  <si>
    <t>Сметная стоимость проекта в ценах 2018 года с НДС, млн. руб.</t>
  </si>
  <si>
    <t>1 комплект</t>
  </si>
  <si>
    <t>F_obj_111001_3110</t>
  </si>
  <si>
    <t>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</si>
  <si>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23,42 МВт 19.12.2012</t>
  </si>
  <si>
    <t>DПsaidi=-0,0007, DПsaifi=-0,0007</t>
  </si>
  <si>
    <t>не относится</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</si>
  <si>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</si>
  <si>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</si>
  <si>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</si>
  <si>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</si>
  <si>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</si>
  <si>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</si>
  <si>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</si>
  <si>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</si>
  <si>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</si>
  <si>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</si>
  <si>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</si>
  <si>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</si>
  <si>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</si>
  <si>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</si>
  <si>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Укрупненный расчет стоимости с использованием Справочника базовых цен на проектные работы для строительства. Объекты энергетики; Справочника базовых цен на проектные работы для строительства. Объекты связи с переводом в прогнозные цены с учетом индексов-дефляторов </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</si>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</sst>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cellStyleXfs>
  <cellXfs count="5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169"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69"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9"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69"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1" xfId="2" applyFont="1" applyFill="1" applyBorder="1" applyAlignment="1">
      <alignment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7" fillId="0" borderId="1" xfId="1" applyFont="1" applyBorder="1" applyAlignment="1">
      <alignment vertical="center" wrapText="1"/>
    </xf>
    <xf numFmtId="0" fontId="7" fillId="0" borderId="1" xfId="1" applyFont="1" applyBorder="1" applyAlignment="1">
      <alignment horizontal="left"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0" fontId="12" fillId="0" borderId="0" xfId="2" applyFont="1" applyAlignment="1">
      <alignment horizontal="right"/>
    </xf>
    <xf numFmtId="0" fontId="11" fillId="0" borderId="0" xfId="2" applyFont="1"/>
    <xf numFmtId="0" fontId="11" fillId="0" borderId="0" xfId="2" applyFont="1" applyFill="1"/>
    <xf numFmtId="0" fontId="42" fillId="0" borderId="1"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0" fillId="0" borderId="30" xfId="2" applyFont="1" applyFill="1" applyBorder="1" applyAlignment="1">
      <alignment horizontal="justify"/>
    </xf>
    <xf numFmtId="0" fontId="40" fillId="0" borderId="31" xfId="2" applyFont="1" applyFill="1" applyBorder="1" applyAlignment="1">
      <alignment horizontal="justify"/>
    </xf>
    <xf numFmtId="0" fontId="40" fillId="0" borderId="33" xfId="2" applyFont="1" applyFill="1" applyBorder="1" applyAlignment="1">
      <alignment horizontal="justify"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9" fontId="40" fillId="0" borderId="30"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2" fontId="37" fillId="0" borderId="1" xfId="49"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11" fillId="0" borderId="1" xfId="1" applyNumberFormat="1"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1" xfId="45" applyFont="1" applyFill="1" applyBorder="1" applyAlignment="1">
      <alignment horizontal="left" vertical="center" wrapText="1"/>
    </xf>
    <xf numFmtId="175"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5"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0" fontId="40" fillId="0" borderId="30"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60" fillId="0" borderId="0" xfId="1" applyFont="1" applyAlignment="1">
      <alignment horizontal="center"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3549960"/>
        <c:axId val="533550352"/>
      </c:lineChart>
      <c:catAx>
        <c:axId val="533549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3550352"/>
        <c:crosses val="autoZero"/>
        <c:auto val="1"/>
        <c:lblAlgn val="ctr"/>
        <c:lblOffset val="100"/>
        <c:noMultiLvlLbl val="0"/>
      </c:catAx>
      <c:valAx>
        <c:axId val="533550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3549960"/>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5" zoomScale="90" zoomScaleSheetLayoutView="90" workbookViewId="0">
      <selection activeCell="C22" sqref="C22"/>
    </sheetView>
  </sheetViews>
  <sheetFormatPr defaultColWidth="9.140625" defaultRowHeight="15" x14ac:dyDescent="0.25"/>
  <cols>
    <col min="1" max="1" width="6.140625" style="385" customWidth="1"/>
    <col min="2" max="2" width="53.5703125" style="385" customWidth="1"/>
    <col min="3" max="3" width="91.42578125" style="385" customWidth="1"/>
    <col min="4" max="4" width="12" style="385" hidden="1" customWidth="1"/>
    <col min="5" max="5" width="14.42578125" style="385" customWidth="1"/>
    <col min="6" max="6" width="36.5703125" style="385" customWidth="1"/>
    <col min="7" max="7" width="20" style="385" customWidth="1"/>
    <col min="8" max="8" width="25.5703125" style="385" customWidth="1"/>
    <col min="9" max="9" width="16.42578125" style="385" customWidth="1"/>
    <col min="10" max="16384" width="9.140625" style="385"/>
  </cols>
  <sheetData>
    <row r="1" spans="1:22" s="16" customFormat="1" ht="18.75" customHeight="1" x14ac:dyDescent="0.2">
      <c r="A1" s="367"/>
      <c r="C1" s="368" t="s">
        <v>68</v>
      </c>
    </row>
    <row r="2" spans="1:22" s="16" customFormat="1" ht="18.75" customHeight="1" x14ac:dyDescent="0.3">
      <c r="A2" s="367"/>
      <c r="C2" s="369" t="s">
        <v>10</v>
      </c>
    </row>
    <row r="3" spans="1:22" s="16" customFormat="1" ht="18.75" x14ac:dyDescent="0.3">
      <c r="A3" s="370"/>
      <c r="C3" s="369" t="s">
        <v>67</v>
      </c>
    </row>
    <row r="4" spans="1:22" s="16" customFormat="1" ht="18.75" x14ac:dyDescent="0.3">
      <c r="A4" s="370"/>
      <c r="H4" s="369"/>
    </row>
    <row r="5" spans="1:22" s="16" customFormat="1" ht="15.75" x14ac:dyDescent="0.25">
      <c r="A5" s="401" t="s">
        <v>626</v>
      </c>
      <c r="B5" s="401"/>
      <c r="C5" s="401"/>
      <c r="D5" s="165"/>
      <c r="E5" s="165"/>
      <c r="F5" s="165"/>
      <c r="G5" s="165"/>
      <c r="H5" s="165"/>
      <c r="I5" s="165"/>
      <c r="J5" s="165"/>
    </row>
    <row r="6" spans="1:22" s="16" customFormat="1" ht="18.75" x14ac:dyDescent="0.3">
      <c r="A6" s="370"/>
      <c r="H6" s="369"/>
    </row>
    <row r="7" spans="1:22" s="16" customFormat="1" ht="18.75" x14ac:dyDescent="0.2">
      <c r="A7" s="405" t="s">
        <v>9</v>
      </c>
      <c r="B7" s="405"/>
      <c r="C7" s="405"/>
      <c r="D7" s="371"/>
      <c r="E7" s="371"/>
      <c r="F7" s="371"/>
      <c r="G7" s="371"/>
      <c r="H7" s="371"/>
      <c r="I7" s="371"/>
      <c r="J7" s="371"/>
      <c r="K7" s="371"/>
      <c r="L7" s="371"/>
      <c r="M7" s="371"/>
      <c r="N7" s="371"/>
      <c r="O7" s="371"/>
      <c r="P7" s="371"/>
      <c r="Q7" s="371"/>
      <c r="R7" s="371"/>
      <c r="S7" s="371"/>
      <c r="T7" s="371"/>
      <c r="U7" s="371"/>
      <c r="V7" s="371"/>
    </row>
    <row r="8" spans="1:22" s="16" customFormat="1" ht="18.75" x14ac:dyDescent="0.2">
      <c r="A8" s="372"/>
      <c r="B8" s="372"/>
      <c r="C8" s="372"/>
      <c r="D8" s="372"/>
      <c r="E8" s="372"/>
      <c r="F8" s="372"/>
      <c r="G8" s="372"/>
      <c r="H8" s="372"/>
      <c r="I8" s="371"/>
      <c r="J8" s="371"/>
      <c r="K8" s="371"/>
      <c r="L8" s="371"/>
      <c r="M8" s="371"/>
      <c r="N8" s="371"/>
      <c r="O8" s="371"/>
      <c r="P8" s="371"/>
      <c r="Q8" s="371"/>
      <c r="R8" s="371"/>
      <c r="S8" s="371"/>
      <c r="T8" s="371"/>
      <c r="U8" s="371"/>
      <c r="V8" s="371"/>
    </row>
    <row r="9" spans="1:22" s="16" customFormat="1" ht="18.75" x14ac:dyDescent="0.2">
      <c r="A9" s="406" t="s">
        <v>548</v>
      </c>
      <c r="B9" s="406"/>
      <c r="C9" s="406"/>
      <c r="D9" s="373"/>
      <c r="E9" s="373"/>
      <c r="F9" s="373"/>
      <c r="G9" s="373"/>
      <c r="H9" s="373"/>
      <c r="I9" s="371"/>
      <c r="J9" s="371"/>
      <c r="K9" s="371"/>
      <c r="L9" s="371"/>
      <c r="M9" s="371"/>
      <c r="N9" s="371"/>
      <c r="O9" s="371"/>
      <c r="P9" s="371"/>
      <c r="Q9" s="371"/>
      <c r="R9" s="371"/>
      <c r="S9" s="371"/>
      <c r="T9" s="371"/>
      <c r="U9" s="371"/>
      <c r="V9" s="371"/>
    </row>
    <row r="10" spans="1:22" s="16" customFormat="1" ht="18.75" x14ac:dyDescent="0.2">
      <c r="A10" s="402" t="s">
        <v>8</v>
      </c>
      <c r="B10" s="402"/>
      <c r="C10" s="402"/>
      <c r="D10" s="374"/>
      <c r="E10" s="374"/>
      <c r="F10" s="374"/>
      <c r="G10" s="374"/>
      <c r="H10" s="374"/>
      <c r="I10" s="371"/>
      <c r="J10" s="371"/>
      <c r="K10" s="371"/>
      <c r="L10" s="371"/>
      <c r="M10" s="371"/>
      <c r="N10" s="371"/>
      <c r="O10" s="371"/>
      <c r="P10" s="371"/>
      <c r="Q10" s="371"/>
      <c r="R10" s="371"/>
      <c r="S10" s="371"/>
      <c r="T10" s="371"/>
      <c r="U10" s="371"/>
      <c r="V10" s="371"/>
    </row>
    <row r="11" spans="1:22" s="16" customFormat="1" ht="18.75" x14ac:dyDescent="0.2">
      <c r="A11" s="372"/>
      <c r="B11" s="372"/>
      <c r="C11" s="372"/>
      <c r="D11" s="372"/>
      <c r="E11" s="372"/>
      <c r="F11" s="372"/>
      <c r="G11" s="372"/>
      <c r="H11" s="372"/>
      <c r="I11" s="371"/>
      <c r="J11" s="371"/>
      <c r="K11" s="371"/>
      <c r="L11" s="371"/>
      <c r="M11" s="371"/>
      <c r="N11" s="371"/>
      <c r="O11" s="371"/>
      <c r="P11" s="371"/>
      <c r="Q11" s="371"/>
      <c r="R11" s="371"/>
      <c r="S11" s="371"/>
      <c r="T11" s="371"/>
      <c r="U11" s="371"/>
      <c r="V11" s="371"/>
    </row>
    <row r="12" spans="1:22" s="16" customFormat="1" ht="18.75" x14ac:dyDescent="0.2">
      <c r="A12" s="404" t="s">
        <v>620</v>
      </c>
      <c r="B12" s="404"/>
      <c r="C12" s="404"/>
      <c r="D12" s="373"/>
      <c r="E12" s="373"/>
      <c r="F12" s="373"/>
      <c r="G12" s="373"/>
      <c r="H12" s="373"/>
      <c r="I12" s="371"/>
      <c r="J12" s="371"/>
      <c r="K12" s="371"/>
      <c r="L12" s="371"/>
      <c r="M12" s="371"/>
      <c r="N12" s="371"/>
      <c r="O12" s="371"/>
      <c r="P12" s="371"/>
      <c r="Q12" s="371"/>
      <c r="R12" s="371"/>
      <c r="S12" s="371"/>
      <c r="T12" s="371"/>
      <c r="U12" s="371"/>
      <c r="V12" s="371"/>
    </row>
    <row r="13" spans="1:22" s="16" customFormat="1" ht="18.75" x14ac:dyDescent="0.2">
      <c r="A13" s="402" t="s">
        <v>7</v>
      </c>
      <c r="B13" s="402"/>
      <c r="C13" s="402"/>
      <c r="D13" s="374"/>
      <c r="E13" s="374"/>
      <c r="F13" s="374"/>
      <c r="G13" s="374"/>
      <c r="H13" s="374"/>
      <c r="I13" s="371"/>
      <c r="J13" s="371"/>
      <c r="K13" s="371"/>
      <c r="L13" s="371"/>
      <c r="M13" s="371"/>
      <c r="N13" s="371"/>
      <c r="O13" s="371"/>
      <c r="P13" s="371"/>
      <c r="Q13" s="371"/>
      <c r="R13" s="371"/>
      <c r="S13" s="371"/>
      <c r="T13" s="371"/>
      <c r="U13" s="371"/>
      <c r="V13" s="371"/>
    </row>
    <row r="14" spans="1:22" s="375" customFormat="1" ht="15.75" customHeight="1"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row>
    <row r="15" spans="1:22" s="376" customFormat="1" ht="75" customHeight="1" x14ac:dyDescent="0.2">
      <c r="A15" s="407" t="s">
        <v>621</v>
      </c>
      <c r="B15" s="407"/>
      <c r="C15" s="407"/>
      <c r="D15" s="373"/>
      <c r="E15" s="373"/>
      <c r="F15" s="373"/>
      <c r="G15" s="373"/>
      <c r="H15" s="373"/>
      <c r="I15" s="373"/>
      <c r="J15" s="373"/>
      <c r="K15" s="373"/>
      <c r="L15" s="373"/>
      <c r="M15" s="373"/>
      <c r="N15" s="373"/>
      <c r="O15" s="373"/>
      <c r="P15" s="373"/>
      <c r="Q15" s="373"/>
      <c r="R15" s="373"/>
      <c r="S15" s="373"/>
      <c r="T15" s="373"/>
      <c r="U15" s="373"/>
      <c r="V15" s="373"/>
    </row>
    <row r="16" spans="1:22" s="376" customFormat="1" ht="15" customHeight="1" x14ac:dyDescent="0.2">
      <c r="A16" s="402" t="s">
        <v>6</v>
      </c>
      <c r="B16" s="402"/>
      <c r="C16" s="402"/>
      <c r="D16" s="374"/>
      <c r="E16" s="374"/>
      <c r="F16" s="374"/>
      <c r="G16" s="374"/>
      <c r="H16" s="374"/>
      <c r="I16" s="374"/>
      <c r="J16" s="374"/>
      <c r="K16" s="374"/>
      <c r="L16" s="374"/>
      <c r="M16" s="374"/>
      <c r="N16" s="374"/>
      <c r="O16" s="374"/>
      <c r="P16" s="374"/>
      <c r="Q16" s="374"/>
      <c r="R16" s="374"/>
      <c r="S16" s="374"/>
      <c r="T16" s="374"/>
      <c r="U16" s="374"/>
      <c r="V16" s="374"/>
    </row>
    <row r="17" spans="1:22" s="376" customFormat="1" ht="15" customHeight="1" x14ac:dyDescent="0.2">
      <c r="A17" s="377"/>
      <c r="B17" s="377"/>
      <c r="C17" s="377"/>
      <c r="D17" s="377"/>
      <c r="E17" s="377"/>
      <c r="F17" s="377"/>
      <c r="G17" s="377"/>
      <c r="H17" s="377"/>
      <c r="I17" s="377"/>
      <c r="J17" s="377"/>
      <c r="K17" s="377"/>
      <c r="L17" s="377"/>
      <c r="M17" s="377"/>
      <c r="N17" s="377"/>
      <c r="O17" s="377"/>
      <c r="P17" s="377"/>
      <c r="Q17" s="377"/>
      <c r="R17" s="377"/>
      <c r="S17" s="377"/>
    </row>
    <row r="18" spans="1:22" s="376" customFormat="1" ht="15" customHeight="1" x14ac:dyDescent="0.2">
      <c r="A18" s="403" t="s">
        <v>529</v>
      </c>
      <c r="B18" s="404"/>
      <c r="C18" s="404"/>
      <c r="D18" s="378"/>
      <c r="E18" s="378"/>
      <c r="F18" s="378"/>
      <c r="G18" s="378"/>
      <c r="H18" s="378"/>
      <c r="I18" s="378"/>
      <c r="J18" s="378"/>
      <c r="K18" s="378"/>
      <c r="L18" s="378"/>
      <c r="M18" s="378"/>
      <c r="N18" s="378"/>
      <c r="O18" s="378"/>
      <c r="P18" s="378"/>
      <c r="Q18" s="378"/>
      <c r="R18" s="378"/>
      <c r="S18" s="378"/>
      <c r="T18" s="378"/>
      <c r="U18" s="378"/>
      <c r="V18" s="378"/>
    </row>
    <row r="19" spans="1:22" s="376" customFormat="1" ht="15" customHeight="1" x14ac:dyDescent="0.2">
      <c r="A19" s="374"/>
      <c r="B19" s="374"/>
      <c r="C19" s="374"/>
      <c r="D19" s="374"/>
      <c r="E19" s="374"/>
      <c r="F19" s="374"/>
      <c r="G19" s="374"/>
      <c r="H19" s="374"/>
      <c r="I19" s="377"/>
      <c r="J19" s="377"/>
      <c r="K19" s="377"/>
      <c r="L19" s="377"/>
      <c r="M19" s="377"/>
      <c r="N19" s="377"/>
      <c r="O19" s="377"/>
      <c r="P19" s="377"/>
      <c r="Q19" s="377"/>
      <c r="R19" s="377"/>
      <c r="S19" s="377"/>
    </row>
    <row r="20" spans="1:22" s="376" customFormat="1" ht="39.75" customHeight="1" x14ac:dyDescent="0.2">
      <c r="A20" s="35" t="s">
        <v>5</v>
      </c>
      <c r="B20" s="379" t="s">
        <v>66</v>
      </c>
      <c r="C20" s="380" t="s">
        <v>65</v>
      </c>
      <c r="D20" s="381"/>
      <c r="E20" s="381"/>
      <c r="F20" s="381"/>
      <c r="G20" s="381"/>
      <c r="H20" s="381"/>
      <c r="I20" s="360"/>
      <c r="J20" s="360"/>
      <c r="K20" s="360"/>
      <c r="L20" s="360"/>
      <c r="M20" s="360"/>
      <c r="N20" s="360"/>
      <c r="O20" s="360"/>
      <c r="P20" s="360"/>
      <c r="Q20" s="360"/>
      <c r="R20" s="360"/>
      <c r="S20" s="360"/>
      <c r="T20" s="382"/>
      <c r="U20" s="382"/>
      <c r="V20" s="382"/>
    </row>
    <row r="21" spans="1:22" s="376" customFormat="1" ht="16.5" customHeight="1" x14ac:dyDescent="0.2">
      <c r="A21" s="380">
        <v>1</v>
      </c>
      <c r="B21" s="379">
        <v>2</v>
      </c>
      <c r="C21" s="380">
        <v>3</v>
      </c>
      <c r="D21" s="381"/>
      <c r="E21" s="381"/>
      <c r="F21" s="381"/>
      <c r="G21" s="381"/>
      <c r="H21" s="381"/>
      <c r="I21" s="360"/>
      <c r="J21" s="360"/>
      <c r="K21" s="360"/>
      <c r="L21" s="360"/>
      <c r="M21" s="360"/>
      <c r="N21" s="360"/>
      <c r="O21" s="360"/>
      <c r="P21" s="360"/>
      <c r="Q21" s="360"/>
      <c r="R21" s="360"/>
      <c r="S21" s="360"/>
      <c r="T21" s="382"/>
      <c r="U21" s="382"/>
      <c r="V21" s="382"/>
    </row>
    <row r="22" spans="1:22" s="376" customFormat="1" ht="39" customHeight="1" x14ac:dyDescent="0.2">
      <c r="A22" s="28" t="s">
        <v>64</v>
      </c>
      <c r="B22" s="383" t="s">
        <v>360</v>
      </c>
      <c r="C22" s="162" t="s">
        <v>606</v>
      </c>
      <c r="D22" s="381"/>
      <c r="E22" s="381"/>
      <c r="F22" s="381"/>
      <c r="G22" s="381"/>
      <c r="H22" s="381"/>
      <c r="I22" s="360"/>
      <c r="J22" s="360"/>
      <c r="K22" s="360"/>
      <c r="L22" s="360"/>
      <c r="M22" s="360"/>
      <c r="N22" s="360"/>
      <c r="O22" s="360"/>
      <c r="P22" s="360"/>
      <c r="Q22" s="360"/>
      <c r="R22" s="360"/>
      <c r="S22" s="360"/>
      <c r="T22" s="382"/>
      <c r="U22" s="382"/>
      <c r="V22" s="382"/>
    </row>
    <row r="23" spans="1:22" s="376" customFormat="1" ht="47.25" x14ac:dyDescent="0.2">
      <c r="A23" s="28" t="s">
        <v>63</v>
      </c>
      <c r="B23" s="36" t="s">
        <v>625</v>
      </c>
      <c r="C23" s="162" t="s">
        <v>638</v>
      </c>
      <c r="D23" s="381"/>
      <c r="E23" s="381"/>
      <c r="F23" s="381"/>
      <c r="G23" s="381"/>
      <c r="H23" s="381"/>
      <c r="I23" s="360"/>
      <c r="J23" s="360"/>
      <c r="K23" s="360"/>
      <c r="L23" s="360"/>
      <c r="M23" s="360"/>
      <c r="N23" s="360"/>
      <c r="O23" s="360"/>
      <c r="P23" s="360"/>
      <c r="Q23" s="360"/>
      <c r="R23" s="360"/>
      <c r="S23" s="360"/>
      <c r="T23" s="382"/>
      <c r="U23" s="382"/>
      <c r="V23" s="382"/>
    </row>
    <row r="24" spans="1:22" s="376" customFormat="1" ht="22.5" customHeight="1" x14ac:dyDescent="0.2">
      <c r="A24" s="398"/>
      <c r="B24" s="399"/>
      <c r="C24" s="400"/>
      <c r="D24" s="381"/>
      <c r="E24" s="381"/>
      <c r="F24" s="381"/>
      <c r="G24" s="381"/>
      <c r="H24" s="381"/>
      <c r="I24" s="360"/>
      <c r="J24" s="360"/>
      <c r="K24" s="360"/>
      <c r="L24" s="360"/>
      <c r="M24" s="360"/>
      <c r="N24" s="360"/>
      <c r="O24" s="360"/>
      <c r="P24" s="360"/>
      <c r="Q24" s="360"/>
      <c r="R24" s="360"/>
      <c r="S24" s="360"/>
      <c r="T24" s="382"/>
      <c r="U24" s="382"/>
      <c r="V24" s="382"/>
    </row>
    <row r="25" spans="1:22" s="376" customFormat="1" ht="58.5" customHeight="1" x14ac:dyDescent="0.2">
      <c r="A25" s="28" t="s">
        <v>62</v>
      </c>
      <c r="B25" s="162" t="s">
        <v>476</v>
      </c>
      <c r="C25" s="35" t="s">
        <v>558</v>
      </c>
      <c r="D25" s="381"/>
      <c r="E25" s="381"/>
      <c r="F25" s="381"/>
      <c r="G25" s="381"/>
      <c r="H25" s="360"/>
      <c r="I25" s="360"/>
      <c r="J25" s="360"/>
      <c r="K25" s="360"/>
      <c r="L25" s="360"/>
      <c r="M25" s="360"/>
      <c r="N25" s="360"/>
      <c r="O25" s="360"/>
      <c r="P25" s="360"/>
      <c r="Q25" s="360"/>
      <c r="R25" s="360"/>
      <c r="S25" s="382"/>
      <c r="T25" s="382"/>
      <c r="U25" s="382"/>
      <c r="V25" s="382"/>
    </row>
    <row r="26" spans="1:22" s="376" customFormat="1" ht="42.75" customHeight="1" x14ac:dyDescent="0.2">
      <c r="A26" s="28" t="s">
        <v>61</v>
      </c>
      <c r="B26" s="162" t="s">
        <v>74</v>
      </c>
      <c r="C26" s="35" t="s">
        <v>547</v>
      </c>
      <c r="D26" s="381"/>
      <c r="E26" s="381"/>
      <c r="F26" s="381"/>
      <c r="G26" s="381"/>
      <c r="H26" s="360"/>
      <c r="I26" s="360"/>
      <c r="J26" s="360"/>
      <c r="K26" s="360"/>
      <c r="L26" s="360"/>
      <c r="M26" s="360"/>
      <c r="N26" s="360"/>
      <c r="O26" s="360"/>
      <c r="P26" s="360"/>
      <c r="Q26" s="360"/>
      <c r="R26" s="360"/>
      <c r="S26" s="382"/>
      <c r="T26" s="382"/>
      <c r="U26" s="382"/>
      <c r="V26" s="382"/>
    </row>
    <row r="27" spans="1:22" s="376" customFormat="1" ht="51.75" customHeight="1" x14ac:dyDescent="0.2">
      <c r="A27" s="28" t="s">
        <v>59</v>
      </c>
      <c r="B27" s="162" t="s">
        <v>73</v>
      </c>
      <c r="C27" s="35" t="s">
        <v>560</v>
      </c>
      <c r="D27" s="381"/>
      <c r="E27" s="381"/>
      <c r="F27" s="381"/>
      <c r="G27" s="381"/>
      <c r="H27" s="360"/>
      <c r="I27" s="360"/>
      <c r="J27" s="360"/>
      <c r="K27" s="360"/>
      <c r="L27" s="360"/>
      <c r="M27" s="360"/>
      <c r="N27" s="360"/>
      <c r="O27" s="360"/>
      <c r="P27" s="360"/>
      <c r="Q27" s="360"/>
      <c r="R27" s="360"/>
      <c r="S27" s="382"/>
      <c r="T27" s="382"/>
      <c r="U27" s="382"/>
      <c r="V27" s="382"/>
    </row>
    <row r="28" spans="1:22" s="376" customFormat="1" ht="42.75" customHeight="1" x14ac:dyDescent="0.2">
      <c r="A28" s="28" t="s">
        <v>58</v>
      </c>
      <c r="B28" s="162" t="s">
        <v>477</v>
      </c>
      <c r="C28" s="35" t="s">
        <v>559</v>
      </c>
      <c r="D28" s="381"/>
      <c r="E28" s="381"/>
      <c r="F28" s="381"/>
      <c r="G28" s="381"/>
      <c r="H28" s="360"/>
      <c r="I28" s="360"/>
      <c r="J28" s="360"/>
      <c r="K28" s="360"/>
      <c r="L28" s="360"/>
      <c r="M28" s="360"/>
      <c r="N28" s="360"/>
      <c r="O28" s="360"/>
      <c r="P28" s="360"/>
      <c r="Q28" s="360"/>
      <c r="R28" s="360"/>
      <c r="S28" s="382"/>
      <c r="T28" s="382"/>
      <c r="U28" s="382"/>
      <c r="V28" s="382"/>
    </row>
    <row r="29" spans="1:22" s="376" customFormat="1" ht="51.75" customHeight="1" x14ac:dyDescent="0.2">
      <c r="A29" s="28" t="s">
        <v>56</v>
      </c>
      <c r="B29" s="162" t="s">
        <v>478</v>
      </c>
      <c r="C29" s="35" t="s">
        <v>559</v>
      </c>
      <c r="D29" s="381"/>
      <c r="E29" s="381"/>
      <c r="F29" s="381"/>
      <c r="G29" s="381"/>
      <c r="H29" s="360"/>
      <c r="I29" s="360"/>
      <c r="J29" s="360"/>
      <c r="K29" s="360"/>
      <c r="L29" s="360"/>
      <c r="M29" s="360"/>
      <c r="N29" s="360"/>
      <c r="O29" s="360"/>
      <c r="P29" s="360"/>
      <c r="Q29" s="360"/>
      <c r="R29" s="360"/>
      <c r="S29" s="382"/>
      <c r="T29" s="382"/>
      <c r="U29" s="382"/>
      <c r="V29" s="382"/>
    </row>
    <row r="30" spans="1:22" s="376" customFormat="1" ht="51.75" customHeight="1" x14ac:dyDescent="0.2">
      <c r="A30" s="28" t="s">
        <v>54</v>
      </c>
      <c r="B30" s="162" t="s">
        <v>479</v>
      </c>
      <c r="C30" s="35" t="s">
        <v>559</v>
      </c>
      <c r="D30" s="381"/>
      <c r="E30" s="381"/>
      <c r="F30" s="381"/>
      <c r="G30" s="381"/>
      <c r="H30" s="360"/>
      <c r="I30" s="360"/>
      <c r="J30" s="360"/>
      <c r="K30" s="360"/>
      <c r="L30" s="360"/>
      <c r="M30" s="360"/>
      <c r="N30" s="360"/>
      <c r="O30" s="360"/>
      <c r="P30" s="360"/>
      <c r="Q30" s="360"/>
      <c r="R30" s="360"/>
      <c r="S30" s="382"/>
      <c r="T30" s="382"/>
      <c r="U30" s="382"/>
      <c r="V30" s="382"/>
    </row>
    <row r="31" spans="1:22" s="376" customFormat="1" ht="51.75" customHeight="1" x14ac:dyDescent="0.2">
      <c r="A31" s="28" t="s">
        <v>72</v>
      </c>
      <c r="B31" s="162" t="s">
        <v>480</v>
      </c>
      <c r="C31" s="35" t="s">
        <v>559</v>
      </c>
      <c r="D31" s="381"/>
      <c r="E31" s="381"/>
      <c r="F31" s="381"/>
      <c r="G31" s="381"/>
      <c r="H31" s="360"/>
      <c r="I31" s="360"/>
      <c r="J31" s="360"/>
      <c r="K31" s="360"/>
      <c r="L31" s="360"/>
      <c r="M31" s="360"/>
      <c r="N31" s="360"/>
      <c r="O31" s="360"/>
      <c r="P31" s="360"/>
      <c r="Q31" s="360"/>
      <c r="R31" s="360"/>
      <c r="S31" s="382"/>
      <c r="T31" s="382"/>
      <c r="U31" s="382"/>
      <c r="V31" s="382"/>
    </row>
    <row r="32" spans="1:22" s="376" customFormat="1" ht="51.75" customHeight="1" x14ac:dyDescent="0.2">
      <c r="A32" s="28" t="s">
        <v>70</v>
      </c>
      <c r="B32" s="162" t="s">
        <v>481</v>
      </c>
      <c r="C32" s="35" t="s">
        <v>559</v>
      </c>
      <c r="D32" s="381"/>
      <c r="E32" s="381"/>
      <c r="F32" s="381"/>
      <c r="G32" s="381"/>
      <c r="H32" s="360"/>
      <c r="I32" s="360"/>
      <c r="J32" s="360"/>
      <c r="K32" s="360"/>
      <c r="L32" s="360"/>
      <c r="M32" s="360"/>
      <c r="N32" s="360"/>
      <c r="O32" s="360"/>
      <c r="P32" s="360"/>
      <c r="Q32" s="360"/>
      <c r="R32" s="360"/>
      <c r="S32" s="382"/>
      <c r="T32" s="382"/>
      <c r="U32" s="382"/>
      <c r="V32" s="382"/>
    </row>
    <row r="33" spans="1:22" s="376" customFormat="1" ht="101.25" customHeight="1" x14ac:dyDescent="0.2">
      <c r="A33" s="28" t="s">
        <v>69</v>
      </c>
      <c r="B33" s="162" t="s">
        <v>482</v>
      </c>
      <c r="C33" s="35" t="s">
        <v>624</v>
      </c>
      <c r="D33" s="381"/>
      <c r="E33" s="381"/>
      <c r="F33" s="381"/>
      <c r="G33" s="381"/>
      <c r="H33" s="360"/>
      <c r="I33" s="360"/>
      <c r="J33" s="360"/>
      <c r="K33" s="360"/>
      <c r="L33" s="360"/>
      <c r="M33" s="360"/>
      <c r="N33" s="360"/>
      <c r="O33" s="360"/>
      <c r="P33" s="360"/>
      <c r="Q33" s="360"/>
      <c r="R33" s="360"/>
      <c r="S33" s="382"/>
      <c r="T33" s="382"/>
      <c r="U33" s="382"/>
      <c r="V33" s="382"/>
    </row>
    <row r="34" spans="1:22" ht="111" customHeight="1" x14ac:dyDescent="0.25">
      <c r="A34" s="28" t="s">
        <v>498</v>
      </c>
      <c r="B34" s="162" t="s">
        <v>483</v>
      </c>
      <c r="C34" s="35" t="s">
        <v>559</v>
      </c>
      <c r="D34" s="384"/>
      <c r="E34" s="384"/>
      <c r="F34" s="384"/>
      <c r="G34" s="384"/>
      <c r="H34" s="384"/>
      <c r="I34" s="384"/>
      <c r="J34" s="384"/>
      <c r="K34" s="384"/>
      <c r="L34" s="384"/>
      <c r="M34" s="384"/>
      <c r="N34" s="384"/>
      <c r="O34" s="384"/>
      <c r="P34" s="384"/>
      <c r="Q34" s="384"/>
      <c r="R34" s="384"/>
      <c r="S34" s="384"/>
      <c r="T34" s="384"/>
      <c r="U34" s="384"/>
      <c r="V34" s="384"/>
    </row>
    <row r="35" spans="1:22" ht="58.5" customHeight="1" x14ac:dyDescent="0.25">
      <c r="A35" s="28" t="s">
        <v>486</v>
      </c>
      <c r="B35" s="162" t="s">
        <v>71</v>
      </c>
      <c r="C35" s="35" t="s">
        <v>559</v>
      </c>
      <c r="D35" s="384"/>
      <c r="E35" s="384"/>
      <c r="F35" s="384"/>
      <c r="G35" s="384"/>
      <c r="H35" s="384"/>
      <c r="I35" s="384"/>
      <c r="J35" s="384"/>
      <c r="K35" s="384"/>
      <c r="L35" s="384"/>
      <c r="M35" s="384"/>
      <c r="N35" s="384"/>
      <c r="O35" s="384"/>
      <c r="P35" s="384"/>
      <c r="Q35" s="384"/>
      <c r="R35" s="384"/>
      <c r="S35" s="384"/>
      <c r="T35" s="384"/>
      <c r="U35" s="384"/>
      <c r="V35" s="384"/>
    </row>
    <row r="36" spans="1:22" ht="51.75" customHeight="1" x14ac:dyDescent="0.25">
      <c r="A36" s="28" t="s">
        <v>499</v>
      </c>
      <c r="B36" s="162" t="s">
        <v>484</v>
      </c>
      <c r="C36" s="35" t="s">
        <v>559</v>
      </c>
      <c r="D36" s="384"/>
      <c r="E36" s="384"/>
      <c r="F36" s="384"/>
      <c r="G36" s="384"/>
      <c r="H36" s="384"/>
      <c r="I36" s="384"/>
      <c r="J36" s="384"/>
      <c r="K36" s="384"/>
      <c r="L36" s="384"/>
      <c r="M36" s="384"/>
      <c r="N36" s="384"/>
      <c r="O36" s="384"/>
      <c r="P36" s="384"/>
      <c r="Q36" s="384"/>
      <c r="R36" s="384"/>
      <c r="S36" s="384"/>
      <c r="T36" s="384"/>
      <c r="U36" s="384"/>
      <c r="V36" s="384"/>
    </row>
    <row r="37" spans="1:22" ht="43.5" customHeight="1" x14ac:dyDescent="0.25">
      <c r="A37" s="28" t="s">
        <v>487</v>
      </c>
      <c r="B37" s="162" t="s">
        <v>485</v>
      </c>
      <c r="C37" s="35" t="s">
        <v>611</v>
      </c>
      <c r="D37" s="384"/>
      <c r="E37" s="384"/>
      <c r="F37" s="384"/>
      <c r="G37" s="384"/>
      <c r="H37" s="384"/>
      <c r="I37" s="384"/>
      <c r="J37" s="384"/>
      <c r="K37" s="384"/>
      <c r="L37" s="384"/>
      <c r="M37" s="384"/>
      <c r="N37" s="384"/>
      <c r="O37" s="384"/>
      <c r="P37" s="384"/>
      <c r="Q37" s="384"/>
      <c r="R37" s="384"/>
      <c r="S37" s="384"/>
      <c r="T37" s="384"/>
      <c r="U37" s="384"/>
      <c r="V37" s="384"/>
    </row>
    <row r="38" spans="1:22" ht="43.5" customHeight="1" x14ac:dyDescent="0.25">
      <c r="A38" s="28" t="s">
        <v>500</v>
      </c>
      <c r="B38" s="162" t="s">
        <v>241</v>
      </c>
      <c r="C38" s="35" t="s">
        <v>559</v>
      </c>
      <c r="D38" s="384"/>
      <c r="E38" s="384"/>
      <c r="F38" s="384"/>
      <c r="G38" s="384"/>
      <c r="H38" s="384"/>
      <c r="I38" s="384"/>
      <c r="J38" s="384"/>
      <c r="K38" s="384"/>
      <c r="L38" s="384"/>
      <c r="M38" s="384"/>
      <c r="N38" s="384"/>
      <c r="O38" s="384"/>
      <c r="P38" s="384"/>
      <c r="Q38" s="384"/>
      <c r="R38" s="384"/>
      <c r="S38" s="384"/>
      <c r="T38" s="384"/>
      <c r="U38" s="384"/>
      <c r="V38" s="384"/>
    </row>
    <row r="39" spans="1:22" ht="23.25" customHeight="1" x14ac:dyDescent="0.25">
      <c r="A39" s="398"/>
      <c r="B39" s="399"/>
      <c r="C39" s="400"/>
      <c r="D39" s="384"/>
      <c r="E39" s="384"/>
      <c r="F39" s="384"/>
      <c r="G39" s="384"/>
      <c r="H39" s="384"/>
      <c r="I39" s="384"/>
      <c r="J39" s="384"/>
      <c r="K39" s="384"/>
      <c r="L39" s="384"/>
      <c r="M39" s="384"/>
      <c r="N39" s="384"/>
      <c r="O39" s="384"/>
      <c r="P39" s="384"/>
      <c r="Q39" s="384"/>
      <c r="R39" s="384"/>
      <c r="S39" s="384"/>
      <c r="T39" s="384"/>
      <c r="U39" s="384"/>
      <c r="V39" s="384"/>
    </row>
    <row r="40" spans="1:22" ht="63" x14ac:dyDescent="0.25">
      <c r="A40" s="28" t="s">
        <v>488</v>
      </c>
      <c r="B40" s="162" t="s">
        <v>542</v>
      </c>
      <c r="C40" s="162" t="s">
        <v>623</v>
      </c>
      <c r="D40" s="384"/>
      <c r="E40" s="384"/>
      <c r="F40" s="384"/>
      <c r="G40" s="384"/>
      <c r="H40" s="384"/>
      <c r="I40" s="384"/>
      <c r="J40" s="384"/>
      <c r="K40" s="384"/>
      <c r="L40" s="384"/>
      <c r="M40" s="384"/>
      <c r="N40" s="384"/>
      <c r="O40" s="384"/>
      <c r="P40" s="384"/>
      <c r="Q40" s="384"/>
      <c r="R40" s="384"/>
      <c r="S40" s="384"/>
      <c r="T40" s="384"/>
      <c r="U40" s="384"/>
      <c r="V40" s="384"/>
    </row>
    <row r="41" spans="1:22" ht="105.75" customHeight="1" x14ac:dyDescent="0.25">
      <c r="A41" s="28" t="s">
        <v>501</v>
      </c>
      <c r="B41" s="162" t="s">
        <v>524</v>
      </c>
      <c r="C41" s="162" t="s">
        <v>607</v>
      </c>
      <c r="D41" s="384"/>
      <c r="E41" s="384"/>
      <c r="F41" s="384"/>
      <c r="G41" s="384"/>
      <c r="H41" s="384"/>
      <c r="I41" s="384"/>
      <c r="J41" s="384"/>
      <c r="K41" s="384"/>
      <c r="L41" s="384"/>
      <c r="M41" s="384"/>
      <c r="N41" s="384"/>
      <c r="O41" s="384"/>
      <c r="P41" s="384"/>
      <c r="Q41" s="384"/>
      <c r="R41" s="384"/>
      <c r="S41" s="384"/>
      <c r="T41" s="384"/>
      <c r="U41" s="384"/>
      <c r="V41" s="384"/>
    </row>
    <row r="42" spans="1:22" ht="83.25" customHeight="1" x14ac:dyDescent="0.25">
      <c r="A42" s="28" t="s">
        <v>489</v>
      </c>
      <c r="B42" s="162" t="s">
        <v>539</v>
      </c>
      <c r="C42" s="162" t="s">
        <v>607</v>
      </c>
      <c r="D42" s="384"/>
      <c r="E42" s="384"/>
      <c r="F42" s="384"/>
      <c r="G42" s="384"/>
      <c r="H42" s="384"/>
      <c r="I42" s="384"/>
      <c r="J42" s="384"/>
      <c r="K42" s="384"/>
      <c r="L42" s="384"/>
      <c r="M42" s="384"/>
      <c r="N42" s="384"/>
      <c r="O42" s="384"/>
      <c r="P42" s="384"/>
      <c r="Q42" s="384"/>
      <c r="R42" s="384"/>
      <c r="S42" s="384"/>
      <c r="T42" s="384"/>
      <c r="U42" s="384"/>
      <c r="V42" s="384"/>
    </row>
    <row r="43" spans="1:22" ht="186" customHeight="1" x14ac:dyDescent="0.25">
      <c r="A43" s="28" t="s">
        <v>504</v>
      </c>
      <c r="B43" s="162" t="s">
        <v>505</v>
      </c>
      <c r="C43" s="162" t="s">
        <v>607</v>
      </c>
      <c r="D43" s="384"/>
      <c r="E43" s="384"/>
      <c r="F43" s="384"/>
      <c r="G43" s="384"/>
      <c r="H43" s="384"/>
      <c r="I43" s="384"/>
      <c r="J43" s="384"/>
      <c r="K43" s="384"/>
      <c r="L43" s="384"/>
      <c r="M43" s="384"/>
      <c r="N43" s="384"/>
      <c r="O43" s="384"/>
      <c r="P43" s="384"/>
      <c r="Q43" s="384"/>
      <c r="R43" s="384"/>
      <c r="S43" s="384"/>
      <c r="T43" s="384"/>
      <c r="U43" s="384"/>
      <c r="V43" s="384"/>
    </row>
    <row r="44" spans="1:22" ht="111" customHeight="1" x14ac:dyDescent="0.25">
      <c r="A44" s="28" t="s">
        <v>490</v>
      </c>
      <c r="B44" s="162" t="s">
        <v>530</v>
      </c>
      <c r="C44" s="162" t="s">
        <v>607</v>
      </c>
      <c r="D44" s="384"/>
      <c r="E44" s="384"/>
      <c r="F44" s="384"/>
      <c r="G44" s="384"/>
      <c r="H44" s="384"/>
      <c r="I44" s="384"/>
      <c r="J44" s="384"/>
      <c r="K44" s="384"/>
      <c r="L44" s="384"/>
      <c r="M44" s="384"/>
      <c r="N44" s="384"/>
      <c r="O44" s="384"/>
      <c r="P44" s="384"/>
      <c r="Q44" s="384"/>
      <c r="R44" s="384"/>
      <c r="S44" s="384"/>
      <c r="T44" s="384"/>
      <c r="U44" s="384"/>
      <c r="V44" s="384"/>
    </row>
    <row r="45" spans="1:22" ht="120" customHeight="1" x14ac:dyDescent="0.25">
      <c r="A45" s="28" t="s">
        <v>525</v>
      </c>
      <c r="B45" s="162" t="s">
        <v>531</v>
      </c>
      <c r="C45" s="162" t="s">
        <v>607</v>
      </c>
      <c r="D45" s="384"/>
      <c r="E45" s="384"/>
      <c r="F45" s="384"/>
      <c r="G45" s="384"/>
      <c r="H45" s="384"/>
      <c r="I45" s="384"/>
      <c r="J45" s="384"/>
      <c r="K45" s="384"/>
      <c r="L45" s="384"/>
      <c r="M45" s="384"/>
      <c r="N45" s="384"/>
      <c r="O45" s="384"/>
      <c r="P45" s="384"/>
      <c r="Q45" s="384"/>
      <c r="R45" s="384"/>
      <c r="S45" s="384"/>
      <c r="T45" s="384"/>
      <c r="U45" s="384"/>
      <c r="V45" s="384"/>
    </row>
    <row r="46" spans="1:22" ht="101.25" customHeight="1" x14ac:dyDescent="0.25">
      <c r="A46" s="28" t="s">
        <v>491</v>
      </c>
      <c r="B46" s="162" t="s">
        <v>532</v>
      </c>
      <c r="C46" s="162" t="s">
        <v>622</v>
      </c>
      <c r="D46" s="384"/>
      <c r="E46" s="384"/>
      <c r="F46" s="384"/>
      <c r="G46" s="384"/>
      <c r="H46" s="384"/>
      <c r="I46" s="384"/>
      <c r="J46" s="384"/>
      <c r="K46" s="384"/>
      <c r="L46" s="384"/>
      <c r="M46" s="384"/>
      <c r="N46" s="384"/>
      <c r="O46" s="384"/>
      <c r="P46" s="384"/>
      <c r="Q46" s="384"/>
      <c r="R46" s="384"/>
      <c r="S46" s="384"/>
      <c r="T46" s="384"/>
      <c r="U46" s="384"/>
      <c r="V46" s="384"/>
    </row>
    <row r="47" spans="1:22" ht="18.75" customHeight="1" x14ac:dyDescent="0.25">
      <c r="A47" s="398"/>
      <c r="B47" s="399"/>
      <c r="C47" s="400"/>
      <c r="D47" s="384"/>
      <c r="E47" s="384"/>
      <c r="F47" s="384"/>
      <c r="G47" s="384"/>
      <c r="H47" s="384"/>
      <c r="I47" s="384"/>
      <c r="J47" s="384"/>
      <c r="K47" s="384"/>
      <c r="L47" s="384"/>
      <c r="M47" s="384"/>
      <c r="N47" s="384"/>
      <c r="O47" s="384"/>
      <c r="P47" s="384"/>
      <c r="Q47" s="384"/>
      <c r="R47" s="384"/>
      <c r="S47" s="384"/>
      <c r="T47" s="384"/>
      <c r="U47" s="384"/>
      <c r="V47" s="384"/>
    </row>
    <row r="48" spans="1:22" ht="71.25" customHeight="1" x14ac:dyDescent="0.25">
      <c r="A48" s="28" t="s">
        <v>526</v>
      </c>
      <c r="B48" s="162" t="s">
        <v>540</v>
      </c>
      <c r="C48" s="386">
        <f>'6.2. Паспорт фин осв ввод факт'!AB24</f>
        <v>5.24864</v>
      </c>
      <c r="D48" s="384" t="s">
        <v>640</v>
      </c>
      <c r="E48" s="384"/>
      <c r="F48" s="384"/>
      <c r="G48" s="384"/>
      <c r="H48" s="384"/>
      <c r="I48" s="384"/>
      <c r="J48" s="384"/>
      <c r="K48" s="384"/>
      <c r="L48" s="384"/>
      <c r="M48" s="384"/>
      <c r="N48" s="384"/>
      <c r="O48" s="384"/>
      <c r="P48" s="384"/>
      <c r="Q48" s="384"/>
      <c r="R48" s="384"/>
      <c r="S48" s="384"/>
      <c r="T48" s="384"/>
      <c r="U48" s="384"/>
      <c r="V48" s="384"/>
    </row>
    <row r="49" spans="1:22" ht="71.25" customHeight="1" x14ac:dyDescent="0.25">
      <c r="A49" s="28" t="s">
        <v>492</v>
      </c>
      <c r="B49" s="162" t="s">
        <v>541</v>
      </c>
      <c r="C49" s="386">
        <f>'6.2. Паспорт фин осв ввод факт'!AB30</f>
        <v>4.4480000000000004</v>
      </c>
      <c r="D49" s="384" t="s">
        <v>640</v>
      </c>
      <c r="E49" s="384"/>
      <c r="F49" s="384"/>
      <c r="G49" s="384"/>
      <c r="H49" s="384"/>
      <c r="I49" s="384"/>
      <c r="J49" s="384"/>
      <c r="K49" s="384"/>
      <c r="L49" s="384"/>
      <c r="M49" s="384"/>
      <c r="N49" s="384"/>
      <c r="O49" s="384"/>
      <c r="P49" s="384"/>
      <c r="Q49" s="384"/>
      <c r="R49" s="384"/>
      <c r="S49" s="384"/>
      <c r="T49" s="384"/>
      <c r="U49" s="384"/>
      <c r="V49" s="384"/>
    </row>
    <row r="50" spans="1:22" ht="71.25" hidden="1" customHeight="1" x14ac:dyDescent="0.25">
      <c r="A50" s="28" t="s">
        <v>526</v>
      </c>
      <c r="B50" s="162" t="s">
        <v>540</v>
      </c>
      <c r="C50" s="386">
        <f>'6.2. Паспорт фин осв ввод'!AG24</f>
        <v>0</v>
      </c>
      <c r="D50" s="384" t="s">
        <v>617</v>
      </c>
      <c r="E50" s="384"/>
      <c r="F50" s="384"/>
      <c r="G50" s="384"/>
      <c r="H50" s="384"/>
      <c r="I50" s="384"/>
      <c r="J50" s="384"/>
      <c r="K50" s="384"/>
      <c r="L50" s="384"/>
      <c r="M50" s="384"/>
      <c r="N50" s="384"/>
      <c r="O50" s="384"/>
      <c r="P50" s="384"/>
      <c r="Q50" s="384"/>
      <c r="R50" s="384"/>
      <c r="S50" s="384"/>
      <c r="T50" s="384"/>
      <c r="U50" s="384"/>
      <c r="V50" s="384"/>
    </row>
    <row r="51" spans="1:22" ht="71.25" hidden="1" customHeight="1" x14ac:dyDescent="0.25">
      <c r="A51" s="28" t="s">
        <v>492</v>
      </c>
      <c r="B51" s="162" t="s">
        <v>541</v>
      </c>
      <c r="C51" s="386">
        <f>'6.2. Паспорт фин осв ввод'!AG30</f>
        <v>0</v>
      </c>
      <c r="D51" s="384" t="s">
        <v>617</v>
      </c>
      <c r="E51" s="384"/>
      <c r="F51" s="384"/>
      <c r="G51" s="384"/>
      <c r="H51" s="384"/>
      <c r="I51" s="384"/>
      <c r="J51" s="384"/>
      <c r="K51" s="384"/>
      <c r="L51" s="384"/>
      <c r="M51" s="384"/>
      <c r="N51" s="384"/>
      <c r="O51" s="384"/>
      <c r="P51" s="384"/>
      <c r="Q51" s="384"/>
      <c r="R51" s="384"/>
      <c r="S51" s="384"/>
      <c r="T51" s="384"/>
      <c r="U51" s="384"/>
      <c r="V51" s="384"/>
    </row>
    <row r="52" spans="1:22" x14ac:dyDescent="0.25">
      <c r="A52" s="384"/>
      <c r="B52" s="384"/>
      <c r="C52" s="384"/>
      <c r="D52" s="384"/>
      <c r="E52" s="384"/>
      <c r="F52" s="384"/>
      <c r="G52" s="384"/>
      <c r="H52" s="384"/>
      <c r="I52" s="384"/>
      <c r="J52" s="384"/>
      <c r="K52" s="384"/>
      <c r="L52" s="384"/>
      <c r="M52" s="384"/>
      <c r="N52" s="384"/>
      <c r="O52" s="384"/>
      <c r="P52" s="384"/>
      <c r="Q52" s="384"/>
      <c r="R52" s="384"/>
      <c r="S52" s="384"/>
      <c r="T52" s="384"/>
      <c r="U52" s="384"/>
      <c r="V52" s="384"/>
    </row>
    <row r="53" spans="1:22" x14ac:dyDescent="0.25">
      <c r="A53" s="384"/>
      <c r="B53" s="384"/>
      <c r="C53" s="384"/>
      <c r="D53" s="384"/>
      <c r="E53" s="384"/>
      <c r="F53" s="384"/>
      <c r="G53" s="384"/>
      <c r="H53" s="384"/>
      <c r="I53" s="384"/>
      <c r="J53" s="384"/>
      <c r="K53" s="384"/>
      <c r="L53" s="384"/>
      <c r="M53" s="384"/>
      <c r="N53" s="384"/>
      <c r="O53" s="384"/>
      <c r="P53" s="384"/>
      <c r="Q53" s="384"/>
      <c r="R53" s="384"/>
      <c r="S53" s="384"/>
      <c r="T53" s="384"/>
      <c r="U53" s="384"/>
      <c r="V53" s="384"/>
    </row>
    <row r="54" spans="1:22" x14ac:dyDescent="0.25">
      <c r="A54" s="384"/>
      <c r="B54" s="384"/>
      <c r="C54" s="384"/>
      <c r="D54" s="384"/>
      <c r="E54" s="384"/>
      <c r="F54" s="384"/>
      <c r="G54" s="384"/>
      <c r="H54" s="384"/>
      <c r="I54" s="384"/>
      <c r="J54" s="384"/>
      <c r="K54" s="384"/>
      <c r="L54" s="384"/>
      <c r="M54" s="384"/>
      <c r="N54" s="384"/>
      <c r="O54" s="384"/>
      <c r="P54" s="384"/>
      <c r="Q54" s="384"/>
      <c r="R54" s="384"/>
      <c r="S54" s="384"/>
      <c r="T54" s="384"/>
      <c r="U54" s="384"/>
      <c r="V54" s="384"/>
    </row>
    <row r="55" spans="1:22" x14ac:dyDescent="0.25">
      <c r="A55" s="384"/>
      <c r="B55" s="384"/>
      <c r="C55" s="384"/>
      <c r="D55" s="384"/>
      <c r="E55" s="384"/>
      <c r="F55" s="384"/>
      <c r="G55" s="384"/>
      <c r="H55" s="384"/>
      <c r="I55" s="384"/>
      <c r="J55" s="384"/>
      <c r="K55" s="384"/>
      <c r="L55" s="384"/>
      <c r="M55" s="384"/>
      <c r="N55" s="384"/>
      <c r="O55" s="384"/>
      <c r="P55" s="384"/>
      <c r="Q55" s="384"/>
      <c r="R55" s="384"/>
      <c r="S55" s="384"/>
      <c r="T55" s="384"/>
      <c r="U55" s="384"/>
      <c r="V55" s="384"/>
    </row>
    <row r="56" spans="1:22" x14ac:dyDescent="0.25">
      <c r="A56" s="384"/>
      <c r="B56" s="384"/>
      <c r="C56" s="384"/>
      <c r="D56" s="384"/>
      <c r="E56" s="384"/>
      <c r="F56" s="384"/>
      <c r="G56" s="384"/>
      <c r="H56" s="384"/>
      <c r="I56" s="384"/>
      <c r="J56" s="384"/>
      <c r="K56" s="384"/>
      <c r="L56" s="384"/>
      <c r="M56" s="384"/>
      <c r="N56" s="384"/>
      <c r="O56" s="384"/>
      <c r="P56" s="384"/>
      <c r="Q56" s="384"/>
      <c r="R56" s="384"/>
      <c r="S56" s="384"/>
      <c r="T56" s="384"/>
      <c r="U56" s="384"/>
      <c r="V56" s="384"/>
    </row>
    <row r="57" spans="1:22" x14ac:dyDescent="0.25">
      <c r="A57" s="384"/>
      <c r="B57" s="384"/>
      <c r="C57" s="384"/>
      <c r="D57" s="384"/>
      <c r="E57" s="384"/>
      <c r="F57" s="384"/>
      <c r="G57" s="384"/>
      <c r="H57" s="384"/>
      <c r="I57" s="384"/>
      <c r="J57" s="384"/>
      <c r="K57" s="384"/>
      <c r="L57" s="384"/>
      <c r="M57" s="384"/>
      <c r="N57" s="384"/>
      <c r="O57" s="384"/>
      <c r="P57" s="384"/>
      <c r="Q57" s="384"/>
      <c r="R57" s="384"/>
      <c r="S57" s="384"/>
      <c r="T57" s="384"/>
      <c r="U57" s="384"/>
      <c r="V57" s="384"/>
    </row>
    <row r="58" spans="1:22" x14ac:dyDescent="0.25">
      <c r="A58" s="384"/>
      <c r="B58" s="384"/>
      <c r="C58" s="384"/>
      <c r="D58" s="384"/>
      <c r="E58" s="384"/>
      <c r="F58" s="384"/>
      <c r="G58" s="384"/>
      <c r="H58" s="384"/>
      <c r="I58" s="384"/>
      <c r="J58" s="384"/>
      <c r="K58" s="384"/>
      <c r="L58" s="384"/>
      <c r="M58" s="384"/>
      <c r="N58" s="384"/>
      <c r="O58" s="384"/>
      <c r="P58" s="384"/>
      <c r="Q58" s="384"/>
      <c r="R58" s="384"/>
      <c r="S58" s="384"/>
      <c r="T58" s="384"/>
      <c r="U58" s="384"/>
      <c r="V58" s="384"/>
    </row>
    <row r="59" spans="1:22" x14ac:dyDescent="0.25">
      <c r="A59" s="384"/>
      <c r="B59" s="384"/>
      <c r="C59" s="384"/>
      <c r="D59" s="384"/>
      <c r="E59" s="384"/>
      <c r="F59" s="384"/>
      <c r="G59" s="384"/>
      <c r="H59" s="384"/>
      <c r="I59" s="384"/>
      <c r="J59" s="384"/>
      <c r="K59" s="384"/>
      <c r="L59" s="384"/>
      <c r="M59" s="384"/>
      <c r="N59" s="384"/>
      <c r="O59" s="384"/>
      <c r="P59" s="384"/>
      <c r="Q59" s="384"/>
      <c r="R59" s="384"/>
      <c r="S59" s="384"/>
      <c r="T59" s="384"/>
      <c r="U59" s="384"/>
      <c r="V59" s="384"/>
    </row>
    <row r="60" spans="1:22" x14ac:dyDescent="0.25">
      <c r="A60" s="384"/>
      <c r="B60" s="384"/>
      <c r="C60" s="384"/>
      <c r="D60" s="384"/>
      <c r="E60" s="384"/>
      <c r="F60" s="384"/>
      <c r="G60" s="384"/>
      <c r="H60" s="384"/>
      <c r="I60" s="384"/>
      <c r="J60" s="384"/>
      <c r="K60" s="384"/>
      <c r="L60" s="384"/>
      <c r="M60" s="384"/>
      <c r="N60" s="384"/>
      <c r="O60" s="384"/>
      <c r="P60" s="384"/>
      <c r="Q60" s="384"/>
      <c r="R60" s="384"/>
      <c r="S60" s="384"/>
      <c r="T60" s="384"/>
      <c r="U60" s="384"/>
      <c r="V60" s="384"/>
    </row>
    <row r="61" spans="1:22" x14ac:dyDescent="0.25">
      <c r="A61" s="384"/>
      <c r="B61" s="384"/>
      <c r="C61" s="384"/>
      <c r="D61" s="384"/>
      <c r="E61" s="384"/>
      <c r="F61" s="384"/>
      <c r="G61" s="384"/>
      <c r="H61" s="384"/>
      <c r="I61" s="384"/>
      <c r="J61" s="384"/>
      <c r="K61" s="384"/>
      <c r="L61" s="384"/>
      <c r="M61" s="384"/>
      <c r="N61" s="384"/>
      <c r="O61" s="384"/>
      <c r="P61" s="384"/>
      <c r="Q61" s="384"/>
      <c r="R61" s="384"/>
      <c r="S61" s="384"/>
      <c r="T61" s="384"/>
      <c r="U61" s="384"/>
      <c r="V61" s="384"/>
    </row>
    <row r="62" spans="1:22" x14ac:dyDescent="0.25">
      <c r="A62" s="384"/>
      <c r="B62" s="384"/>
      <c r="C62" s="384"/>
      <c r="D62" s="384"/>
      <c r="E62" s="384"/>
      <c r="F62" s="384"/>
      <c r="G62" s="384"/>
      <c r="H62" s="384"/>
      <c r="I62" s="384"/>
      <c r="J62" s="384"/>
      <c r="K62" s="384"/>
      <c r="L62" s="384"/>
      <c r="M62" s="384"/>
      <c r="N62" s="384"/>
      <c r="O62" s="384"/>
      <c r="P62" s="384"/>
      <c r="Q62" s="384"/>
      <c r="R62" s="384"/>
      <c r="S62" s="384"/>
      <c r="T62" s="384"/>
      <c r="U62" s="384"/>
      <c r="V62" s="384"/>
    </row>
    <row r="63" spans="1:22" x14ac:dyDescent="0.25">
      <c r="A63" s="384"/>
      <c r="B63" s="384"/>
      <c r="C63" s="384"/>
      <c r="D63" s="384"/>
      <c r="E63" s="384"/>
      <c r="F63" s="384"/>
      <c r="G63" s="384"/>
      <c r="H63" s="384"/>
      <c r="I63" s="384"/>
      <c r="J63" s="384"/>
      <c r="K63" s="384"/>
      <c r="L63" s="384"/>
      <c r="M63" s="384"/>
      <c r="N63" s="384"/>
      <c r="O63" s="384"/>
      <c r="P63" s="384"/>
      <c r="Q63" s="384"/>
      <c r="R63" s="384"/>
      <c r="S63" s="384"/>
      <c r="T63" s="384"/>
      <c r="U63" s="384"/>
      <c r="V63" s="384"/>
    </row>
    <row r="64" spans="1:22" x14ac:dyDescent="0.25">
      <c r="A64" s="384"/>
      <c r="B64" s="384"/>
      <c r="C64" s="384"/>
      <c r="D64" s="384"/>
      <c r="E64" s="384"/>
      <c r="F64" s="384"/>
      <c r="G64" s="384"/>
      <c r="H64" s="384"/>
      <c r="I64" s="384"/>
      <c r="J64" s="384"/>
      <c r="K64" s="384"/>
      <c r="L64" s="384"/>
      <c r="M64" s="384"/>
      <c r="N64" s="384"/>
      <c r="O64" s="384"/>
      <c r="P64" s="384"/>
      <c r="Q64" s="384"/>
      <c r="R64" s="384"/>
      <c r="S64" s="384"/>
      <c r="T64" s="384"/>
      <c r="U64" s="384"/>
      <c r="V64" s="384"/>
    </row>
    <row r="65" spans="1:22" x14ac:dyDescent="0.25">
      <c r="A65" s="384"/>
      <c r="B65" s="384"/>
      <c r="C65" s="384"/>
      <c r="D65" s="384"/>
      <c r="E65" s="384"/>
      <c r="F65" s="384"/>
      <c r="G65" s="384"/>
      <c r="H65" s="384"/>
      <c r="I65" s="384"/>
      <c r="J65" s="384"/>
      <c r="K65" s="384"/>
      <c r="L65" s="384"/>
      <c r="M65" s="384"/>
      <c r="N65" s="384"/>
      <c r="O65" s="384"/>
      <c r="P65" s="384"/>
      <c r="Q65" s="384"/>
      <c r="R65" s="384"/>
      <c r="S65" s="384"/>
      <c r="T65" s="384"/>
      <c r="U65" s="384"/>
      <c r="V65" s="384"/>
    </row>
    <row r="66" spans="1:22" x14ac:dyDescent="0.25">
      <c r="A66" s="384"/>
      <c r="B66" s="384"/>
      <c r="C66" s="384"/>
      <c r="D66" s="384"/>
      <c r="E66" s="384"/>
      <c r="F66" s="384"/>
      <c r="G66" s="384"/>
      <c r="H66" s="384"/>
      <c r="I66" s="384"/>
      <c r="J66" s="384"/>
      <c r="K66" s="384"/>
      <c r="L66" s="384"/>
      <c r="M66" s="384"/>
      <c r="N66" s="384"/>
      <c r="O66" s="384"/>
      <c r="P66" s="384"/>
      <c r="Q66" s="384"/>
      <c r="R66" s="384"/>
      <c r="S66" s="384"/>
      <c r="T66" s="384"/>
      <c r="U66" s="384"/>
      <c r="V66" s="384"/>
    </row>
    <row r="67" spans="1:22" x14ac:dyDescent="0.25">
      <c r="A67" s="384"/>
      <c r="B67" s="384"/>
      <c r="C67" s="384"/>
      <c r="D67" s="384"/>
      <c r="E67" s="384"/>
      <c r="F67" s="384"/>
      <c r="G67" s="384"/>
      <c r="H67" s="384"/>
      <c r="I67" s="384"/>
      <c r="J67" s="384"/>
      <c r="K67" s="384"/>
      <c r="L67" s="384"/>
      <c r="M67" s="384"/>
      <c r="N67" s="384"/>
      <c r="O67" s="384"/>
      <c r="P67" s="384"/>
      <c r="Q67" s="384"/>
      <c r="R67" s="384"/>
      <c r="S67" s="384"/>
      <c r="T67" s="384"/>
      <c r="U67" s="384"/>
      <c r="V67" s="384"/>
    </row>
    <row r="68" spans="1:22" x14ac:dyDescent="0.25">
      <c r="A68" s="384"/>
      <c r="B68" s="384"/>
      <c r="C68" s="384"/>
      <c r="D68" s="384"/>
      <c r="E68" s="384"/>
      <c r="F68" s="384"/>
      <c r="G68" s="384"/>
      <c r="H68" s="384"/>
      <c r="I68" s="384"/>
      <c r="J68" s="384"/>
      <c r="K68" s="384"/>
      <c r="L68" s="384"/>
      <c r="M68" s="384"/>
      <c r="N68" s="384"/>
      <c r="O68" s="384"/>
      <c r="P68" s="384"/>
      <c r="Q68" s="384"/>
      <c r="R68" s="384"/>
      <c r="S68" s="384"/>
      <c r="T68" s="384"/>
      <c r="U68" s="384"/>
      <c r="V68" s="384"/>
    </row>
    <row r="69" spans="1:22" x14ac:dyDescent="0.25">
      <c r="A69" s="384"/>
      <c r="B69" s="384"/>
      <c r="C69" s="384"/>
      <c r="D69" s="384"/>
      <c r="E69" s="384"/>
      <c r="F69" s="384"/>
      <c r="G69" s="384"/>
      <c r="H69" s="384"/>
      <c r="I69" s="384"/>
      <c r="J69" s="384"/>
      <c r="K69" s="384"/>
      <c r="L69" s="384"/>
      <c r="M69" s="384"/>
      <c r="N69" s="384"/>
      <c r="O69" s="384"/>
      <c r="P69" s="384"/>
      <c r="Q69" s="384"/>
      <c r="R69" s="384"/>
      <c r="S69" s="384"/>
      <c r="T69" s="384"/>
      <c r="U69" s="384"/>
      <c r="V69" s="384"/>
    </row>
    <row r="70" spans="1:22" x14ac:dyDescent="0.25">
      <c r="A70" s="384"/>
      <c r="B70" s="384"/>
      <c r="C70" s="384"/>
      <c r="D70" s="384"/>
      <c r="E70" s="384"/>
      <c r="F70" s="384"/>
      <c r="G70" s="384"/>
      <c r="H70" s="384"/>
      <c r="I70" s="384"/>
      <c r="J70" s="384"/>
      <c r="K70" s="384"/>
      <c r="L70" s="384"/>
      <c r="M70" s="384"/>
      <c r="N70" s="384"/>
      <c r="O70" s="384"/>
      <c r="P70" s="384"/>
      <c r="Q70" s="384"/>
      <c r="R70" s="384"/>
      <c r="S70" s="384"/>
      <c r="T70" s="384"/>
      <c r="U70" s="384"/>
      <c r="V70" s="384"/>
    </row>
    <row r="71" spans="1:22" x14ac:dyDescent="0.25">
      <c r="A71" s="384"/>
      <c r="B71" s="384"/>
      <c r="C71" s="384"/>
      <c r="D71" s="384"/>
      <c r="E71" s="384"/>
      <c r="F71" s="384"/>
      <c r="G71" s="384"/>
      <c r="H71" s="384"/>
      <c r="I71" s="384"/>
      <c r="J71" s="384"/>
      <c r="K71" s="384"/>
      <c r="L71" s="384"/>
      <c r="M71" s="384"/>
      <c r="N71" s="384"/>
      <c r="O71" s="384"/>
      <c r="P71" s="384"/>
      <c r="Q71" s="384"/>
      <c r="R71" s="384"/>
      <c r="S71" s="384"/>
      <c r="T71" s="384"/>
      <c r="U71" s="384"/>
      <c r="V71" s="384"/>
    </row>
    <row r="72" spans="1:22" x14ac:dyDescent="0.25">
      <c r="A72" s="384"/>
      <c r="B72" s="384"/>
      <c r="C72" s="384"/>
      <c r="D72" s="384"/>
      <c r="E72" s="384"/>
      <c r="F72" s="384"/>
      <c r="G72" s="384"/>
      <c r="H72" s="384"/>
      <c r="I72" s="384"/>
      <c r="J72" s="384"/>
      <c r="K72" s="384"/>
      <c r="L72" s="384"/>
      <c r="M72" s="384"/>
      <c r="N72" s="384"/>
      <c r="O72" s="384"/>
      <c r="P72" s="384"/>
      <c r="Q72" s="384"/>
      <c r="R72" s="384"/>
      <c r="S72" s="384"/>
      <c r="T72" s="384"/>
      <c r="U72" s="384"/>
      <c r="V72" s="384"/>
    </row>
    <row r="73" spans="1:22" x14ac:dyDescent="0.25">
      <c r="A73" s="384"/>
      <c r="B73" s="384"/>
      <c r="C73" s="384"/>
      <c r="D73" s="384"/>
      <c r="E73" s="384"/>
      <c r="F73" s="384"/>
      <c r="G73" s="384"/>
      <c r="H73" s="384"/>
      <c r="I73" s="384"/>
      <c r="J73" s="384"/>
      <c r="K73" s="384"/>
      <c r="L73" s="384"/>
      <c r="M73" s="384"/>
      <c r="N73" s="384"/>
      <c r="O73" s="384"/>
      <c r="P73" s="384"/>
      <c r="Q73" s="384"/>
      <c r="R73" s="384"/>
      <c r="S73" s="384"/>
      <c r="T73" s="384"/>
      <c r="U73" s="384"/>
      <c r="V73" s="384"/>
    </row>
    <row r="74" spans="1:22" x14ac:dyDescent="0.25">
      <c r="A74" s="384"/>
      <c r="B74" s="384"/>
      <c r="C74" s="384"/>
      <c r="D74" s="384"/>
      <c r="E74" s="384"/>
      <c r="F74" s="384"/>
      <c r="G74" s="384"/>
      <c r="H74" s="384"/>
      <c r="I74" s="384"/>
      <c r="J74" s="384"/>
      <c r="K74" s="384"/>
      <c r="L74" s="384"/>
      <c r="M74" s="384"/>
      <c r="N74" s="384"/>
      <c r="O74" s="384"/>
      <c r="P74" s="384"/>
      <c r="Q74" s="384"/>
      <c r="R74" s="384"/>
      <c r="S74" s="384"/>
      <c r="T74" s="384"/>
      <c r="U74" s="384"/>
      <c r="V74" s="384"/>
    </row>
    <row r="75" spans="1:22" x14ac:dyDescent="0.25">
      <c r="A75" s="384"/>
      <c r="B75" s="384"/>
      <c r="C75" s="384"/>
      <c r="D75" s="384"/>
      <c r="E75" s="384"/>
      <c r="F75" s="384"/>
      <c r="G75" s="384"/>
      <c r="H75" s="384"/>
      <c r="I75" s="384"/>
      <c r="J75" s="384"/>
      <c r="K75" s="384"/>
      <c r="L75" s="384"/>
      <c r="M75" s="384"/>
      <c r="N75" s="384"/>
      <c r="O75" s="384"/>
      <c r="P75" s="384"/>
      <c r="Q75" s="384"/>
      <c r="R75" s="384"/>
      <c r="S75" s="384"/>
      <c r="T75" s="384"/>
      <c r="U75" s="384"/>
      <c r="V75" s="384"/>
    </row>
    <row r="76" spans="1:22" x14ac:dyDescent="0.25">
      <c r="A76" s="384"/>
      <c r="B76" s="384"/>
      <c r="C76" s="384"/>
      <c r="D76" s="384"/>
      <c r="E76" s="384"/>
      <c r="F76" s="384"/>
      <c r="G76" s="384"/>
      <c r="H76" s="384"/>
      <c r="I76" s="384"/>
      <c r="J76" s="384"/>
      <c r="K76" s="384"/>
      <c r="L76" s="384"/>
      <c r="M76" s="384"/>
      <c r="N76" s="384"/>
      <c r="O76" s="384"/>
      <c r="P76" s="384"/>
      <c r="Q76" s="384"/>
      <c r="R76" s="384"/>
      <c r="S76" s="384"/>
      <c r="T76" s="384"/>
      <c r="U76" s="384"/>
      <c r="V76" s="384"/>
    </row>
    <row r="77" spans="1:22" x14ac:dyDescent="0.25">
      <c r="A77" s="384"/>
      <c r="B77" s="384"/>
      <c r="C77" s="384"/>
      <c r="D77" s="384"/>
      <c r="E77" s="384"/>
      <c r="F77" s="384"/>
      <c r="G77" s="384"/>
      <c r="H77" s="384"/>
      <c r="I77" s="384"/>
      <c r="J77" s="384"/>
      <c r="K77" s="384"/>
      <c r="L77" s="384"/>
      <c r="M77" s="384"/>
      <c r="N77" s="384"/>
      <c r="O77" s="384"/>
      <c r="P77" s="384"/>
      <c r="Q77" s="384"/>
      <c r="R77" s="384"/>
      <c r="S77" s="384"/>
      <c r="T77" s="384"/>
      <c r="U77" s="384"/>
      <c r="V77" s="384"/>
    </row>
    <row r="78" spans="1:22" x14ac:dyDescent="0.25">
      <c r="A78" s="384"/>
      <c r="B78" s="384"/>
      <c r="C78" s="384"/>
      <c r="D78" s="384"/>
      <c r="E78" s="384"/>
      <c r="F78" s="384"/>
      <c r="G78" s="384"/>
      <c r="H78" s="384"/>
      <c r="I78" s="384"/>
      <c r="J78" s="384"/>
      <c r="K78" s="384"/>
      <c r="L78" s="384"/>
      <c r="M78" s="384"/>
      <c r="N78" s="384"/>
      <c r="O78" s="384"/>
      <c r="P78" s="384"/>
      <c r="Q78" s="384"/>
      <c r="R78" s="384"/>
      <c r="S78" s="384"/>
      <c r="T78" s="384"/>
      <c r="U78" s="384"/>
      <c r="V78" s="384"/>
    </row>
    <row r="79" spans="1:22" x14ac:dyDescent="0.25">
      <c r="A79" s="384"/>
      <c r="B79" s="384"/>
      <c r="C79" s="384"/>
      <c r="D79" s="384"/>
      <c r="E79" s="384"/>
      <c r="F79" s="384"/>
      <c r="G79" s="384"/>
      <c r="H79" s="384"/>
      <c r="I79" s="384"/>
      <c r="J79" s="384"/>
      <c r="K79" s="384"/>
      <c r="L79" s="384"/>
      <c r="M79" s="384"/>
      <c r="N79" s="384"/>
      <c r="O79" s="384"/>
      <c r="P79" s="384"/>
      <c r="Q79" s="384"/>
      <c r="R79" s="384"/>
      <c r="S79" s="384"/>
      <c r="T79" s="384"/>
      <c r="U79" s="384"/>
      <c r="V79" s="384"/>
    </row>
    <row r="80" spans="1:22" x14ac:dyDescent="0.25">
      <c r="A80" s="384"/>
      <c r="B80" s="384"/>
      <c r="C80" s="384"/>
      <c r="D80" s="384"/>
      <c r="E80" s="384"/>
      <c r="F80" s="384"/>
      <c r="G80" s="384"/>
      <c r="H80" s="384"/>
      <c r="I80" s="384"/>
      <c r="J80" s="384"/>
      <c r="K80" s="384"/>
      <c r="L80" s="384"/>
      <c r="M80" s="384"/>
      <c r="N80" s="384"/>
      <c r="O80" s="384"/>
      <c r="P80" s="384"/>
      <c r="Q80" s="384"/>
      <c r="R80" s="384"/>
      <c r="S80" s="384"/>
      <c r="T80" s="384"/>
      <c r="U80" s="384"/>
      <c r="V80" s="384"/>
    </row>
    <row r="81" spans="1:22" x14ac:dyDescent="0.25">
      <c r="A81" s="384"/>
      <c r="B81" s="384"/>
      <c r="C81" s="384"/>
      <c r="D81" s="384"/>
      <c r="E81" s="384"/>
      <c r="F81" s="384"/>
      <c r="G81" s="384"/>
      <c r="H81" s="384"/>
      <c r="I81" s="384"/>
      <c r="J81" s="384"/>
      <c r="K81" s="384"/>
      <c r="L81" s="384"/>
      <c r="M81" s="384"/>
      <c r="N81" s="384"/>
      <c r="O81" s="384"/>
      <c r="P81" s="384"/>
      <c r="Q81" s="384"/>
      <c r="R81" s="384"/>
      <c r="S81" s="384"/>
      <c r="T81" s="384"/>
      <c r="U81" s="384"/>
      <c r="V81" s="384"/>
    </row>
    <row r="82" spans="1:22" x14ac:dyDescent="0.25">
      <c r="A82" s="384"/>
      <c r="B82" s="384"/>
      <c r="C82" s="384"/>
      <c r="D82" s="384"/>
      <c r="E82" s="384"/>
      <c r="F82" s="384"/>
      <c r="G82" s="384"/>
      <c r="H82" s="384"/>
      <c r="I82" s="384"/>
      <c r="J82" s="384"/>
      <c r="K82" s="384"/>
      <c r="L82" s="384"/>
      <c r="M82" s="384"/>
      <c r="N82" s="384"/>
      <c r="O82" s="384"/>
      <c r="P82" s="384"/>
      <c r="Q82" s="384"/>
      <c r="R82" s="384"/>
      <c r="S82" s="384"/>
      <c r="T82" s="384"/>
      <c r="U82" s="384"/>
      <c r="V82" s="384"/>
    </row>
    <row r="83" spans="1:22" x14ac:dyDescent="0.25">
      <c r="A83" s="384"/>
      <c r="B83" s="384"/>
      <c r="C83" s="384"/>
      <c r="D83" s="384"/>
      <c r="E83" s="384"/>
      <c r="F83" s="384"/>
      <c r="G83" s="384"/>
      <c r="H83" s="384"/>
      <c r="I83" s="384"/>
      <c r="J83" s="384"/>
      <c r="K83" s="384"/>
      <c r="L83" s="384"/>
      <c r="M83" s="384"/>
      <c r="N83" s="384"/>
      <c r="O83" s="384"/>
      <c r="P83" s="384"/>
      <c r="Q83" s="384"/>
      <c r="R83" s="384"/>
      <c r="S83" s="384"/>
      <c r="T83" s="384"/>
      <c r="U83" s="384"/>
      <c r="V83" s="384"/>
    </row>
    <row r="84" spans="1:22" x14ac:dyDescent="0.25">
      <c r="A84" s="384"/>
      <c r="B84" s="384"/>
      <c r="C84" s="384"/>
      <c r="D84" s="384"/>
      <c r="E84" s="384"/>
      <c r="F84" s="384"/>
      <c r="G84" s="384"/>
      <c r="H84" s="384"/>
      <c r="I84" s="384"/>
      <c r="J84" s="384"/>
      <c r="K84" s="384"/>
      <c r="L84" s="384"/>
      <c r="M84" s="384"/>
      <c r="N84" s="384"/>
      <c r="O84" s="384"/>
      <c r="P84" s="384"/>
      <c r="Q84" s="384"/>
      <c r="R84" s="384"/>
      <c r="S84" s="384"/>
      <c r="T84" s="384"/>
      <c r="U84" s="384"/>
      <c r="V84" s="384"/>
    </row>
    <row r="85" spans="1:22" x14ac:dyDescent="0.25">
      <c r="A85" s="384"/>
      <c r="B85" s="384"/>
      <c r="C85" s="384"/>
      <c r="D85" s="384"/>
      <c r="E85" s="384"/>
      <c r="F85" s="384"/>
      <c r="G85" s="384"/>
      <c r="H85" s="384"/>
      <c r="I85" s="384"/>
      <c r="J85" s="384"/>
      <c r="K85" s="384"/>
      <c r="L85" s="384"/>
      <c r="M85" s="384"/>
      <c r="N85" s="384"/>
      <c r="O85" s="384"/>
      <c r="P85" s="384"/>
      <c r="Q85" s="384"/>
      <c r="R85" s="384"/>
      <c r="S85" s="384"/>
      <c r="T85" s="384"/>
      <c r="U85" s="384"/>
      <c r="V85" s="384"/>
    </row>
    <row r="86" spans="1:22" x14ac:dyDescent="0.25">
      <c r="A86" s="384"/>
      <c r="B86" s="384"/>
      <c r="C86" s="384"/>
      <c r="D86" s="384"/>
      <c r="E86" s="384"/>
      <c r="F86" s="384"/>
      <c r="G86" s="384"/>
      <c r="H86" s="384"/>
      <c r="I86" s="384"/>
      <c r="J86" s="384"/>
      <c r="K86" s="384"/>
      <c r="L86" s="384"/>
      <c r="M86" s="384"/>
      <c r="N86" s="384"/>
      <c r="O86" s="384"/>
      <c r="P86" s="384"/>
      <c r="Q86" s="384"/>
      <c r="R86" s="384"/>
      <c r="S86" s="384"/>
      <c r="T86" s="384"/>
      <c r="U86" s="384"/>
      <c r="V86" s="384"/>
    </row>
    <row r="87" spans="1:22" x14ac:dyDescent="0.25">
      <c r="A87" s="384"/>
      <c r="B87" s="384"/>
      <c r="C87" s="384"/>
      <c r="D87" s="384"/>
      <c r="E87" s="384"/>
      <c r="F87" s="384"/>
      <c r="G87" s="384"/>
      <c r="H87" s="384"/>
      <c r="I87" s="384"/>
      <c r="J87" s="384"/>
      <c r="K87" s="384"/>
      <c r="L87" s="384"/>
      <c r="M87" s="384"/>
      <c r="N87" s="384"/>
      <c r="O87" s="384"/>
      <c r="P87" s="384"/>
      <c r="Q87" s="384"/>
      <c r="R87" s="384"/>
      <c r="S87" s="384"/>
      <c r="T87" s="384"/>
      <c r="U87" s="384"/>
      <c r="V87" s="384"/>
    </row>
    <row r="88" spans="1:22" x14ac:dyDescent="0.25">
      <c r="A88" s="384"/>
      <c r="B88" s="384"/>
      <c r="C88" s="384"/>
      <c r="D88" s="384"/>
      <c r="E88" s="384"/>
      <c r="F88" s="384"/>
      <c r="G88" s="384"/>
      <c r="H88" s="384"/>
      <c r="I88" s="384"/>
      <c r="J88" s="384"/>
      <c r="K88" s="384"/>
      <c r="L88" s="384"/>
      <c r="M88" s="384"/>
      <c r="N88" s="384"/>
      <c r="O88" s="384"/>
      <c r="P88" s="384"/>
      <c r="Q88" s="384"/>
      <c r="R88" s="384"/>
      <c r="S88" s="384"/>
      <c r="T88" s="384"/>
      <c r="U88" s="384"/>
      <c r="V88" s="384"/>
    </row>
    <row r="89" spans="1:22" x14ac:dyDescent="0.25">
      <c r="A89" s="384"/>
      <c r="B89" s="384"/>
      <c r="C89" s="384"/>
      <c r="D89" s="384"/>
      <c r="E89" s="384"/>
      <c r="F89" s="384"/>
      <c r="G89" s="384"/>
      <c r="H89" s="384"/>
      <c r="I89" s="384"/>
      <c r="J89" s="384"/>
      <c r="K89" s="384"/>
      <c r="L89" s="384"/>
      <c r="M89" s="384"/>
      <c r="N89" s="384"/>
      <c r="O89" s="384"/>
      <c r="P89" s="384"/>
      <c r="Q89" s="384"/>
      <c r="R89" s="384"/>
      <c r="S89" s="384"/>
      <c r="T89" s="384"/>
      <c r="U89" s="384"/>
      <c r="V89" s="384"/>
    </row>
    <row r="90" spans="1:22" x14ac:dyDescent="0.25">
      <c r="A90" s="384"/>
      <c r="B90" s="384"/>
      <c r="C90" s="384"/>
      <c r="D90" s="384"/>
      <c r="E90" s="384"/>
      <c r="F90" s="384"/>
      <c r="G90" s="384"/>
      <c r="H90" s="384"/>
      <c r="I90" s="384"/>
      <c r="J90" s="384"/>
      <c r="K90" s="384"/>
      <c r="L90" s="384"/>
      <c r="M90" s="384"/>
      <c r="N90" s="384"/>
      <c r="O90" s="384"/>
      <c r="P90" s="384"/>
      <c r="Q90" s="384"/>
      <c r="R90" s="384"/>
      <c r="S90" s="384"/>
      <c r="T90" s="384"/>
      <c r="U90" s="384"/>
      <c r="V90" s="384"/>
    </row>
    <row r="91" spans="1:22" x14ac:dyDescent="0.25">
      <c r="A91" s="384"/>
      <c r="B91" s="384"/>
      <c r="C91" s="384"/>
      <c r="D91" s="384"/>
      <c r="E91" s="384"/>
      <c r="F91" s="384"/>
      <c r="G91" s="384"/>
      <c r="H91" s="384"/>
      <c r="I91" s="384"/>
      <c r="J91" s="384"/>
      <c r="K91" s="384"/>
      <c r="L91" s="384"/>
      <c r="M91" s="384"/>
      <c r="N91" s="384"/>
      <c r="O91" s="384"/>
      <c r="P91" s="384"/>
      <c r="Q91" s="384"/>
      <c r="R91" s="384"/>
      <c r="S91" s="384"/>
      <c r="T91" s="384"/>
      <c r="U91" s="384"/>
      <c r="V91" s="384"/>
    </row>
    <row r="92" spans="1:22" x14ac:dyDescent="0.25">
      <c r="A92" s="384"/>
      <c r="B92" s="384"/>
      <c r="C92" s="384"/>
      <c r="D92" s="384"/>
      <c r="E92" s="384"/>
      <c r="F92" s="384"/>
      <c r="G92" s="384"/>
      <c r="H92" s="384"/>
      <c r="I92" s="384"/>
      <c r="J92" s="384"/>
      <c r="K92" s="384"/>
      <c r="L92" s="384"/>
      <c r="M92" s="384"/>
      <c r="N92" s="384"/>
      <c r="O92" s="384"/>
      <c r="P92" s="384"/>
      <c r="Q92" s="384"/>
      <c r="R92" s="384"/>
      <c r="S92" s="384"/>
      <c r="T92" s="384"/>
      <c r="U92" s="384"/>
      <c r="V92" s="384"/>
    </row>
    <row r="93" spans="1:22" x14ac:dyDescent="0.25">
      <c r="A93" s="384"/>
      <c r="B93" s="384"/>
      <c r="C93" s="384"/>
      <c r="D93" s="384"/>
      <c r="E93" s="384"/>
      <c r="F93" s="384"/>
      <c r="G93" s="384"/>
      <c r="H93" s="384"/>
      <c r="I93" s="384"/>
      <c r="J93" s="384"/>
      <c r="K93" s="384"/>
      <c r="L93" s="384"/>
      <c r="M93" s="384"/>
      <c r="N93" s="384"/>
      <c r="O93" s="384"/>
      <c r="P93" s="384"/>
      <c r="Q93" s="384"/>
      <c r="R93" s="384"/>
      <c r="S93" s="384"/>
      <c r="T93" s="384"/>
      <c r="U93" s="384"/>
      <c r="V93" s="384"/>
    </row>
    <row r="94" spans="1:22" x14ac:dyDescent="0.25">
      <c r="A94" s="384"/>
      <c r="B94" s="384"/>
      <c r="C94" s="384"/>
      <c r="D94" s="384"/>
      <c r="E94" s="384"/>
      <c r="F94" s="384"/>
      <c r="G94" s="384"/>
      <c r="H94" s="384"/>
      <c r="I94" s="384"/>
      <c r="J94" s="384"/>
      <c r="K94" s="384"/>
      <c r="L94" s="384"/>
      <c r="M94" s="384"/>
      <c r="N94" s="384"/>
      <c r="O94" s="384"/>
      <c r="P94" s="384"/>
      <c r="Q94" s="384"/>
      <c r="R94" s="384"/>
      <c r="S94" s="384"/>
      <c r="T94" s="384"/>
      <c r="U94" s="384"/>
      <c r="V94" s="384"/>
    </row>
    <row r="95" spans="1:22" x14ac:dyDescent="0.25">
      <c r="A95" s="384"/>
      <c r="B95" s="384"/>
      <c r="C95" s="384"/>
      <c r="D95" s="384"/>
      <c r="E95" s="384"/>
      <c r="F95" s="384"/>
      <c r="G95" s="384"/>
      <c r="H95" s="384"/>
      <c r="I95" s="384"/>
      <c r="J95" s="384"/>
      <c r="K95" s="384"/>
      <c r="L95" s="384"/>
      <c r="M95" s="384"/>
      <c r="N95" s="384"/>
      <c r="O95" s="384"/>
      <c r="P95" s="384"/>
      <c r="Q95" s="384"/>
      <c r="R95" s="384"/>
      <c r="S95" s="384"/>
      <c r="T95" s="384"/>
      <c r="U95" s="384"/>
      <c r="V95" s="384"/>
    </row>
    <row r="96" spans="1:22" x14ac:dyDescent="0.25">
      <c r="A96" s="384"/>
      <c r="B96" s="384"/>
      <c r="C96" s="384"/>
      <c r="D96" s="384"/>
      <c r="E96" s="384"/>
      <c r="F96" s="384"/>
      <c r="G96" s="384"/>
      <c r="H96" s="384"/>
      <c r="I96" s="384"/>
      <c r="J96" s="384"/>
      <c r="K96" s="384"/>
      <c r="L96" s="384"/>
      <c r="M96" s="384"/>
      <c r="N96" s="384"/>
      <c r="O96" s="384"/>
      <c r="P96" s="384"/>
      <c r="Q96" s="384"/>
      <c r="R96" s="384"/>
      <c r="S96" s="384"/>
      <c r="T96" s="384"/>
      <c r="U96" s="384"/>
      <c r="V96" s="384"/>
    </row>
    <row r="97" spans="1:22" x14ac:dyDescent="0.25">
      <c r="A97" s="384"/>
      <c r="B97" s="384"/>
      <c r="C97" s="384"/>
      <c r="D97" s="384"/>
      <c r="E97" s="384"/>
      <c r="F97" s="384"/>
      <c r="G97" s="384"/>
      <c r="H97" s="384"/>
      <c r="I97" s="384"/>
      <c r="J97" s="384"/>
      <c r="K97" s="384"/>
      <c r="L97" s="384"/>
      <c r="M97" s="384"/>
      <c r="N97" s="384"/>
      <c r="O97" s="384"/>
      <c r="P97" s="384"/>
      <c r="Q97" s="384"/>
      <c r="R97" s="384"/>
      <c r="S97" s="384"/>
      <c r="T97" s="384"/>
      <c r="U97" s="384"/>
      <c r="V97" s="384"/>
    </row>
    <row r="98" spans="1:22" x14ac:dyDescent="0.25">
      <c r="A98" s="384"/>
      <c r="B98" s="384"/>
      <c r="C98" s="384"/>
      <c r="D98" s="384"/>
      <c r="E98" s="384"/>
      <c r="F98" s="384"/>
      <c r="G98" s="384"/>
      <c r="H98" s="384"/>
      <c r="I98" s="384"/>
      <c r="J98" s="384"/>
      <c r="K98" s="384"/>
      <c r="L98" s="384"/>
      <c r="M98" s="384"/>
      <c r="N98" s="384"/>
      <c r="O98" s="384"/>
      <c r="P98" s="384"/>
      <c r="Q98" s="384"/>
      <c r="R98" s="384"/>
      <c r="S98" s="384"/>
      <c r="T98" s="384"/>
      <c r="U98" s="384"/>
      <c r="V98" s="384"/>
    </row>
    <row r="99" spans="1:22" x14ac:dyDescent="0.25">
      <c r="A99" s="384"/>
      <c r="B99" s="384"/>
      <c r="C99" s="384"/>
      <c r="D99" s="384"/>
      <c r="E99" s="384"/>
      <c r="F99" s="384"/>
      <c r="G99" s="384"/>
      <c r="H99" s="384"/>
      <c r="I99" s="384"/>
      <c r="J99" s="384"/>
      <c r="K99" s="384"/>
      <c r="L99" s="384"/>
      <c r="M99" s="384"/>
      <c r="N99" s="384"/>
      <c r="O99" s="384"/>
      <c r="P99" s="384"/>
      <c r="Q99" s="384"/>
      <c r="R99" s="384"/>
      <c r="S99" s="384"/>
      <c r="T99" s="384"/>
      <c r="U99" s="384"/>
      <c r="V99" s="384"/>
    </row>
    <row r="100" spans="1:22" x14ac:dyDescent="0.25">
      <c r="A100" s="384"/>
      <c r="B100" s="384"/>
      <c r="C100" s="384"/>
      <c r="D100" s="384"/>
      <c r="E100" s="384"/>
      <c r="F100" s="384"/>
      <c r="G100" s="384"/>
      <c r="H100" s="384"/>
      <c r="I100" s="384"/>
      <c r="J100" s="384"/>
      <c r="K100" s="384"/>
      <c r="L100" s="384"/>
      <c r="M100" s="384"/>
      <c r="N100" s="384"/>
      <c r="O100" s="384"/>
      <c r="P100" s="384"/>
      <c r="Q100" s="384"/>
      <c r="R100" s="384"/>
      <c r="S100" s="384"/>
      <c r="T100" s="384"/>
      <c r="U100" s="384"/>
      <c r="V100" s="384"/>
    </row>
    <row r="101" spans="1:22" x14ac:dyDescent="0.25">
      <c r="A101" s="384"/>
      <c r="B101" s="384"/>
      <c r="C101" s="384"/>
      <c r="D101" s="384"/>
      <c r="E101" s="384"/>
      <c r="F101" s="384"/>
      <c r="G101" s="384"/>
      <c r="H101" s="384"/>
      <c r="I101" s="384"/>
      <c r="J101" s="384"/>
      <c r="K101" s="384"/>
      <c r="L101" s="384"/>
      <c r="M101" s="384"/>
      <c r="N101" s="384"/>
      <c r="O101" s="384"/>
      <c r="P101" s="384"/>
      <c r="Q101" s="384"/>
      <c r="R101" s="384"/>
      <c r="S101" s="384"/>
      <c r="T101" s="384"/>
      <c r="U101" s="384"/>
      <c r="V101" s="384"/>
    </row>
    <row r="102" spans="1:22" x14ac:dyDescent="0.25">
      <c r="A102" s="384"/>
      <c r="B102" s="384"/>
      <c r="C102" s="384"/>
      <c r="D102" s="384"/>
      <c r="E102" s="384"/>
      <c r="F102" s="384"/>
      <c r="G102" s="384"/>
      <c r="H102" s="384"/>
      <c r="I102" s="384"/>
      <c r="J102" s="384"/>
      <c r="K102" s="384"/>
      <c r="L102" s="384"/>
      <c r="M102" s="384"/>
      <c r="N102" s="384"/>
      <c r="O102" s="384"/>
      <c r="P102" s="384"/>
      <c r="Q102" s="384"/>
      <c r="R102" s="384"/>
      <c r="S102" s="384"/>
      <c r="T102" s="384"/>
      <c r="U102" s="384"/>
      <c r="V102" s="384"/>
    </row>
    <row r="103" spans="1:22" x14ac:dyDescent="0.25">
      <c r="A103" s="384"/>
      <c r="B103" s="384"/>
      <c r="C103" s="384"/>
      <c r="D103" s="384"/>
      <c r="E103" s="384"/>
      <c r="F103" s="384"/>
      <c r="G103" s="384"/>
      <c r="H103" s="384"/>
      <c r="I103" s="384"/>
      <c r="J103" s="384"/>
      <c r="K103" s="384"/>
      <c r="L103" s="384"/>
      <c r="M103" s="384"/>
      <c r="N103" s="384"/>
      <c r="O103" s="384"/>
      <c r="P103" s="384"/>
      <c r="Q103" s="384"/>
      <c r="R103" s="384"/>
      <c r="S103" s="384"/>
      <c r="T103" s="384"/>
      <c r="U103" s="384"/>
      <c r="V103" s="384"/>
    </row>
    <row r="104" spans="1:22" x14ac:dyDescent="0.25">
      <c r="A104" s="384"/>
      <c r="B104" s="384"/>
      <c r="C104" s="384"/>
      <c r="D104" s="384"/>
      <c r="E104" s="384"/>
      <c r="F104" s="384"/>
      <c r="G104" s="384"/>
      <c r="H104" s="384"/>
      <c r="I104" s="384"/>
      <c r="J104" s="384"/>
      <c r="K104" s="384"/>
      <c r="L104" s="384"/>
      <c r="M104" s="384"/>
      <c r="N104" s="384"/>
      <c r="O104" s="384"/>
      <c r="P104" s="384"/>
      <c r="Q104" s="384"/>
      <c r="R104" s="384"/>
      <c r="S104" s="384"/>
      <c r="T104" s="384"/>
      <c r="U104" s="384"/>
      <c r="V104" s="384"/>
    </row>
    <row r="105" spans="1:22" x14ac:dyDescent="0.25">
      <c r="A105" s="384"/>
      <c r="B105" s="384"/>
      <c r="C105" s="384"/>
      <c r="D105" s="384"/>
      <c r="E105" s="384"/>
      <c r="F105" s="384"/>
      <c r="G105" s="384"/>
      <c r="H105" s="384"/>
      <c r="I105" s="384"/>
      <c r="J105" s="384"/>
      <c r="K105" s="384"/>
      <c r="L105" s="384"/>
      <c r="M105" s="384"/>
      <c r="N105" s="384"/>
      <c r="O105" s="384"/>
      <c r="P105" s="384"/>
      <c r="Q105" s="384"/>
      <c r="R105" s="384"/>
      <c r="S105" s="384"/>
      <c r="T105" s="384"/>
      <c r="U105" s="384"/>
      <c r="V105" s="384"/>
    </row>
    <row r="106" spans="1:22" x14ac:dyDescent="0.25">
      <c r="A106" s="384"/>
      <c r="B106" s="384"/>
      <c r="C106" s="384"/>
      <c r="D106" s="384"/>
      <c r="E106" s="384"/>
      <c r="F106" s="384"/>
      <c r="G106" s="384"/>
      <c r="H106" s="384"/>
      <c r="I106" s="384"/>
      <c r="J106" s="384"/>
      <c r="K106" s="384"/>
      <c r="L106" s="384"/>
      <c r="M106" s="384"/>
      <c r="N106" s="384"/>
      <c r="O106" s="384"/>
      <c r="P106" s="384"/>
      <c r="Q106" s="384"/>
      <c r="R106" s="384"/>
      <c r="S106" s="384"/>
      <c r="T106" s="384"/>
      <c r="U106" s="384"/>
      <c r="V106" s="384"/>
    </row>
    <row r="107" spans="1:22" x14ac:dyDescent="0.25">
      <c r="A107" s="384"/>
      <c r="B107" s="384"/>
      <c r="C107" s="384"/>
      <c r="D107" s="384"/>
      <c r="E107" s="384"/>
      <c r="F107" s="384"/>
      <c r="G107" s="384"/>
      <c r="H107" s="384"/>
      <c r="I107" s="384"/>
      <c r="J107" s="384"/>
      <c r="K107" s="384"/>
      <c r="L107" s="384"/>
      <c r="M107" s="384"/>
      <c r="N107" s="384"/>
      <c r="O107" s="384"/>
      <c r="P107" s="384"/>
      <c r="Q107" s="384"/>
      <c r="R107" s="384"/>
      <c r="S107" s="384"/>
      <c r="T107" s="384"/>
      <c r="U107" s="384"/>
      <c r="V107" s="384"/>
    </row>
    <row r="108" spans="1:22" x14ac:dyDescent="0.25">
      <c r="A108" s="384"/>
      <c r="B108" s="384"/>
      <c r="C108" s="384"/>
      <c r="D108" s="384"/>
      <c r="E108" s="384"/>
      <c r="F108" s="384"/>
      <c r="G108" s="384"/>
      <c r="H108" s="384"/>
      <c r="I108" s="384"/>
      <c r="J108" s="384"/>
      <c r="K108" s="384"/>
      <c r="L108" s="384"/>
      <c r="M108" s="384"/>
      <c r="N108" s="384"/>
      <c r="O108" s="384"/>
      <c r="P108" s="384"/>
      <c r="Q108" s="384"/>
      <c r="R108" s="384"/>
      <c r="S108" s="384"/>
      <c r="T108" s="384"/>
      <c r="U108" s="384"/>
      <c r="V108" s="384"/>
    </row>
    <row r="109" spans="1:22" x14ac:dyDescent="0.25">
      <c r="A109" s="384"/>
      <c r="B109" s="384"/>
      <c r="C109" s="384"/>
      <c r="D109" s="384"/>
      <c r="E109" s="384"/>
      <c r="F109" s="384"/>
      <c r="G109" s="384"/>
      <c r="H109" s="384"/>
      <c r="I109" s="384"/>
      <c r="J109" s="384"/>
      <c r="K109" s="384"/>
      <c r="L109" s="384"/>
      <c r="M109" s="384"/>
      <c r="N109" s="384"/>
      <c r="O109" s="384"/>
      <c r="P109" s="384"/>
      <c r="Q109" s="384"/>
      <c r="R109" s="384"/>
      <c r="S109" s="384"/>
      <c r="T109" s="384"/>
      <c r="U109" s="384"/>
      <c r="V109" s="384"/>
    </row>
    <row r="110" spans="1:22" x14ac:dyDescent="0.25">
      <c r="A110" s="384"/>
      <c r="B110" s="384"/>
      <c r="C110" s="384"/>
      <c r="D110" s="384"/>
      <c r="E110" s="384"/>
      <c r="F110" s="384"/>
      <c r="G110" s="384"/>
      <c r="H110" s="384"/>
      <c r="I110" s="384"/>
      <c r="J110" s="384"/>
      <c r="K110" s="384"/>
      <c r="L110" s="384"/>
      <c r="M110" s="384"/>
      <c r="N110" s="384"/>
      <c r="O110" s="384"/>
      <c r="P110" s="384"/>
      <c r="Q110" s="384"/>
      <c r="R110" s="384"/>
      <c r="S110" s="384"/>
      <c r="T110" s="384"/>
      <c r="U110" s="384"/>
      <c r="V110" s="384"/>
    </row>
    <row r="111" spans="1:22" x14ac:dyDescent="0.25">
      <c r="A111" s="384"/>
      <c r="B111" s="384"/>
      <c r="C111" s="384"/>
      <c r="D111" s="384"/>
      <c r="E111" s="384"/>
      <c r="F111" s="384"/>
      <c r="G111" s="384"/>
      <c r="H111" s="384"/>
      <c r="I111" s="384"/>
      <c r="J111" s="384"/>
      <c r="K111" s="384"/>
      <c r="L111" s="384"/>
      <c r="M111" s="384"/>
      <c r="N111" s="384"/>
      <c r="O111" s="384"/>
      <c r="P111" s="384"/>
      <c r="Q111" s="384"/>
      <c r="R111" s="384"/>
      <c r="S111" s="384"/>
      <c r="T111" s="384"/>
      <c r="U111" s="384"/>
      <c r="V111" s="384"/>
    </row>
    <row r="112" spans="1:22" x14ac:dyDescent="0.25">
      <c r="A112" s="384"/>
      <c r="B112" s="384"/>
      <c r="C112" s="384"/>
      <c r="D112" s="384"/>
      <c r="E112" s="384"/>
      <c r="F112" s="384"/>
      <c r="G112" s="384"/>
      <c r="H112" s="384"/>
      <c r="I112" s="384"/>
      <c r="J112" s="384"/>
      <c r="K112" s="384"/>
      <c r="L112" s="384"/>
      <c r="M112" s="384"/>
      <c r="N112" s="384"/>
      <c r="O112" s="384"/>
      <c r="P112" s="384"/>
      <c r="Q112" s="384"/>
      <c r="R112" s="384"/>
      <c r="S112" s="384"/>
      <c r="T112" s="384"/>
      <c r="U112" s="384"/>
      <c r="V112" s="384"/>
    </row>
    <row r="113" spans="1:22" x14ac:dyDescent="0.25">
      <c r="A113" s="384"/>
      <c r="B113" s="384"/>
      <c r="C113" s="384"/>
      <c r="D113" s="384"/>
      <c r="E113" s="384"/>
      <c r="F113" s="384"/>
      <c r="G113" s="384"/>
      <c r="H113" s="384"/>
      <c r="I113" s="384"/>
      <c r="J113" s="384"/>
      <c r="K113" s="384"/>
      <c r="L113" s="384"/>
      <c r="M113" s="384"/>
      <c r="N113" s="384"/>
      <c r="O113" s="384"/>
      <c r="P113" s="384"/>
      <c r="Q113" s="384"/>
      <c r="R113" s="384"/>
      <c r="S113" s="384"/>
      <c r="T113" s="384"/>
      <c r="U113" s="384"/>
      <c r="V113" s="384"/>
    </row>
    <row r="114" spans="1:22" x14ac:dyDescent="0.25">
      <c r="A114" s="384"/>
      <c r="B114" s="384"/>
      <c r="C114" s="384"/>
      <c r="D114" s="384"/>
      <c r="E114" s="384"/>
      <c r="F114" s="384"/>
      <c r="G114" s="384"/>
      <c r="H114" s="384"/>
      <c r="I114" s="384"/>
      <c r="J114" s="384"/>
      <c r="K114" s="384"/>
      <c r="L114" s="384"/>
      <c r="M114" s="384"/>
      <c r="N114" s="384"/>
      <c r="O114" s="384"/>
      <c r="P114" s="384"/>
      <c r="Q114" s="384"/>
      <c r="R114" s="384"/>
      <c r="S114" s="384"/>
      <c r="T114" s="384"/>
      <c r="U114" s="384"/>
      <c r="V114" s="384"/>
    </row>
    <row r="115" spans="1:22" x14ac:dyDescent="0.25">
      <c r="A115" s="384"/>
      <c r="B115" s="384"/>
      <c r="C115" s="384"/>
      <c r="D115" s="384"/>
      <c r="E115" s="384"/>
      <c r="F115" s="384"/>
      <c r="G115" s="384"/>
      <c r="H115" s="384"/>
      <c r="I115" s="384"/>
      <c r="J115" s="384"/>
      <c r="K115" s="384"/>
      <c r="L115" s="384"/>
      <c r="M115" s="384"/>
      <c r="N115" s="384"/>
      <c r="O115" s="384"/>
      <c r="P115" s="384"/>
      <c r="Q115" s="384"/>
      <c r="R115" s="384"/>
      <c r="S115" s="384"/>
      <c r="T115" s="384"/>
      <c r="U115" s="384"/>
      <c r="V115" s="384"/>
    </row>
    <row r="116" spans="1:22" x14ac:dyDescent="0.25">
      <c r="A116" s="384"/>
      <c r="B116" s="384"/>
      <c r="C116" s="384"/>
      <c r="D116" s="384"/>
      <c r="E116" s="384"/>
      <c r="F116" s="384"/>
      <c r="G116" s="384"/>
      <c r="H116" s="384"/>
      <c r="I116" s="384"/>
      <c r="J116" s="384"/>
      <c r="K116" s="384"/>
      <c r="L116" s="384"/>
      <c r="M116" s="384"/>
      <c r="N116" s="384"/>
      <c r="O116" s="384"/>
      <c r="P116" s="384"/>
      <c r="Q116" s="384"/>
      <c r="R116" s="384"/>
      <c r="S116" s="384"/>
      <c r="T116" s="384"/>
      <c r="U116" s="384"/>
      <c r="V116" s="384"/>
    </row>
    <row r="117" spans="1:22" x14ac:dyDescent="0.25">
      <c r="A117" s="384"/>
      <c r="B117" s="384"/>
      <c r="C117" s="384"/>
      <c r="D117" s="384"/>
      <c r="E117" s="384"/>
      <c r="F117" s="384"/>
      <c r="G117" s="384"/>
      <c r="H117" s="384"/>
      <c r="I117" s="384"/>
      <c r="J117" s="384"/>
      <c r="K117" s="384"/>
      <c r="L117" s="384"/>
      <c r="M117" s="384"/>
      <c r="N117" s="384"/>
      <c r="O117" s="384"/>
      <c r="P117" s="384"/>
      <c r="Q117" s="384"/>
      <c r="R117" s="384"/>
      <c r="S117" s="384"/>
      <c r="T117" s="384"/>
      <c r="U117" s="384"/>
      <c r="V117" s="384"/>
    </row>
    <row r="118" spans="1:22" x14ac:dyDescent="0.25">
      <c r="A118" s="384"/>
      <c r="B118" s="384"/>
      <c r="C118" s="384"/>
      <c r="D118" s="384"/>
      <c r="E118" s="384"/>
      <c r="F118" s="384"/>
      <c r="G118" s="384"/>
      <c r="H118" s="384"/>
      <c r="I118" s="384"/>
      <c r="J118" s="384"/>
      <c r="K118" s="384"/>
      <c r="L118" s="384"/>
      <c r="M118" s="384"/>
      <c r="N118" s="384"/>
      <c r="O118" s="384"/>
      <c r="P118" s="384"/>
      <c r="Q118" s="384"/>
      <c r="R118" s="384"/>
      <c r="S118" s="384"/>
      <c r="T118" s="384"/>
      <c r="U118" s="384"/>
      <c r="V118" s="384"/>
    </row>
    <row r="119" spans="1:22" x14ac:dyDescent="0.25">
      <c r="A119" s="384"/>
      <c r="B119" s="384"/>
      <c r="C119" s="384"/>
      <c r="D119" s="384"/>
      <c r="E119" s="384"/>
      <c r="F119" s="384"/>
      <c r="G119" s="384"/>
      <c r="H119" s="384"/>
      <c r="I119" s="384"/>
      <c r="J119" s="384"/>
      <c r="K119" s="384"/>
      <c r="L119" s="384"/>
      <c r="M119" s="384"/>
      <c r="N119" s="384"/>
      <c r="O119" s="384"/>
      <c r="P119" s="384"/>
      <c r="Q119" s="384"/>
      <c r="R119" s="384"/>
      <c r="S119" s="384"/>
      <c r="T119" s="384"/>
      <c r="U119" s="384"/>
      <c r="V119" s="384"/>
    </row>
    <row r="120" spans="1:22" x14ac:dyDescent="0.25">
      <c r="A120" s="384"/>
      <c r="B120" s="384"/>
      <c r="C120" s="384"/>
      <c r="D120" s="384"/>
      <c r="E120" s="384"/>
      <c r="F120" s="384"/>
      <c r="G120" s="384"/>
      <c r="H120" s="384"/>
      <c r="I120" s="384"/>
      <c r="J120" s="384"/>
      <c r="K120" s="384"/>
      <c r="L120" s="384"/>
      <c r="M120" s="384"/>
      <c r="N120" s="384"/>
      <c r="O120" s="384"/>
      <c r="P120" s="384"/>
      <c r="Q120" s="384"/>
      <c r="R120" s="384"/>
      <c r="S120" s="384"/>
      <c r="T120" s="384"/>
      <c r="U120" s="384"/>
      <c r="V120" s="384"/>
    </row>
    <row r="121" spans="1:22" x14ac:dyDescent="0.25">
      <c r="A121" s="384"/>
      <c r="B121" s="384"/>
      <c r="C121" s="384"/>
      <c r="D121" s="384"/>
      <c r="E121" s="384"/>
      <c r="F121" s="384"/>
      <c r="G121" s="384"/>
      <c r="H121" s="384"/>
      <c r="I121" s="384"/>
      <c r="J121" s="384"/>
      <c r="K121" s="384"/>
      <c r="L121" s="384"/>
      <c r="M121" s="384"/>
      <c r="N121" s="384"/>
      <c r="O121" s="384"/>
      <c r="P121" s="384"/>
      <c r="Q121" s="384"/>
      <c r="R121" s="384"/>
      <c r="S121" s="384"/>
      <c r="T121" s="384"/>
      <c r="U121" s="384"/>
      <c r="V121" s="384"/>
    </row>
    <row r="122" spans="1:22" x14ac:dyDescent="0.25">
      <c r="A122" s="384"/>
      <c r="B122" s="384"/>
      <c r="C122" s="384"/>
      <c r="D122" s="384"/>
      <c r="E122" s="384"/>
      <c r="F122" s="384"/>
      <c r="G122" s="384"/>
      <c r="H122" s="384"/>
      <c r="I122" s="384"/>
      <c r="J122" s="384"/>
      <c r="K122" s="384"/>
      <c r="L122" s="384"/>
      <c r="M122" s="384"/>
      <c r="N122" s="384"/>
      <c r="O122" s="384"/>
      <c r="P122" s="384"/>
      <c r="Q122" s="384"/>
      <c r="R122" s="384"/>
      <c r="S122" s="384"/>
      <c r="T122" s="384"/>
      <c r="U122" s="384"/>
      <c r="V122" s="384"/>
    </row>
    <row r="123" spans="1:22" x14ac:dyDescent="0.25">
      <c r="A123" s="384"/>
      <c r="B123" s="384"/>
      <c r="C123" s="384"/>
      <c r="D123" s="384"/>
      <c r="E123" s="384"/>
      <c r="F123" s="384"/>
      <c r="G123" s="384"/>
      <c r="H123" s="384"/>
      <c r="I123" s="384"/>
      <c r="J123" s="384"/>
      <c r="K123" s="384"/>
      <c r="L123" s="384"/>
      <c r="M123" s="384"/>
      <c r="N123" s="384"/>
      <c r="O123" s="384"/>
      <c r="P123" s="384"/>
      <c r="Q123" s="384"/>
      <c r="R123" s="384"/>
      <c r="S123" s="384"/>
      <c r="T123" s="384"/>
      <c r="U123" s="384"/>
      <c r="V123" s="384"/>
    </row>
    <row r="124" spans="1:22" x14ac:dyDescent="0.25">
      <c r="A124" s="384"/>
      <c r="B124" s="384"/>
      <c r="C124" s="384"/>
      <c r="D124" s="384"/>
      <c r="E124" s="384"/>
      <c r="F124" s="384"/>
      <c r="G124" s="384"/>
      <c r="H124" s="384"/>
      <c r="I124" s="384"/>
      <c r="J124" s="384"/>
      <c r="K124" s="384"/>
      <c r="L124" s="384"/>
      <c r="M124" s="384"/>
      <c r="N124" s="384"/>
      <c r="O124" s="384"/>
      <c r="P124" s="384"/>
      <c r="Q124" s="384"/>
      <c r="R124" s="384"/>
      <c r="S124" s="384"/>
      <c r="T124" s="384"/>
      <c r="U124" s="384"/>
      <c r="V124" s="384"/>
    </row>
    <row r="125" spans="1:22" x14ac:dyDescent="0.25">
      <c r="A125" s="384"/>
      <c r="B125" s="384"/>
      <c r="C125" s="384"/>
      <c r="D125" s="384"/>
      <c r="E125" s="384"/>
      <c r="F125" s="384"/>
      <c r="G125" s="384"/>
      <c r="H125" s="384"/>
      <c r="I125" s="384"/>
      <c r="J125" s="384"/>
      <c r="K125" s="384"/>
      <c r="L125" s="384"/>
      <c r="M125" s="384"/>
      <c r="N125" s="384"/>
      <c r="O125" s="384"/>
      <c r="P125" s="384"/>
      <c r="Q125" s="384"/>
      <c r="R125" s="384"/>
      <c r="S125" s="384"/>
      <c r="T125" s="384"/>
      <c r="U125" s="384"/>
      <c r="V125" s="384"/>
    </row>
    <row r="126" spans="1:22" x14ac:dyDescent="0.25">
      <c r="A126" s="384"/>
      <c r="B126" s="384"/>
      <c r="C126" s="384"/>
      <c r="D126" s="384"/>
      <c r="E126" s="384"/>
      <c r="F126" s="384"/>
      <c r="G126" s="384"/>
      <c r="H126" s="384"/>
      <c r="I126" s="384"/>
      <c r="J126" s="384"/>
      <c r="K126" s="384"/>
      <c r="L126" s="384"/>
      <c r="M126" s="384"/>
      <c r="N126" s="384"/>
      <c r="O126" s="384"/>
      <c r="P126" s="384"/>
      <c r="Q126" s="384"/>
      <c r="R126" s="384"/>
      <c r="S126" s="384"/>
      <c r="T126" s="384"/>
      <c r="U126" s="384"/>
      <c r="V126" s="384"/>
    </row>
    <row r="127" spans="1:22" x14ac:dyDescent="0.25">
      <c r="A127" s="384"/>
      <c r="B127" s="384"/>
      <c r="C127" s="384"/>
      <c r="D127" s="384"/>
      <c r="E127" s="384"/>
      <c r="F127" s="384"/>
      <c r="G127" s="384"/>
      <c r="H127" s="384"/>
      <c r="I127" s="384"/>
      <c r="J127" s="384"/>
      <c r="K127" s="384"/>
      <c r="L127" s="384"/>
      <c r="M127" s="384"/>
      <c r="N127" s="384"/>
      <c r="O127" s="384"/>
      <c r="P127" s="384"/>
      <c r="Q127" s="384"/>
      <c r="R127" s="384"/>
      <c r="S127" s="384"/>
      <c r="T127" s="384"/>
      <c r="U127" s="384"/>
      <c r="V127" s="384"/>
    </row>
    <row r="128" spans="1:22" x14ac:dyDescent="0.25">
      <c r="A128" s="384"/>
      <c r="B128" s="384"/>
      <c r="C128" s="384"/>
      <c r="D128" s="384"/>
      <c r="E128" s="384"/>
      <c r="F128" s="384"/>
      <c r="G128" s="384"/>
      <c r="H128" s="384"/>
      <c r="I128" s="384"/>
      <c r="J128" s="384"/>
      <c r="K128" s="384"/>
      <c r="L128" s="384"/>
      <c r="M128" s="384"/>
      <c r="N128" s="384"/>
      <c r="O128" s="384"/>
      <c r="P128" s="384"/>
      <c r="Q128" s="384"/>
      <c r="R128" s="384"/>
      <c r="S128" s="384"/>
      <c r="T128" s="384"/>
      <c r="U128" s="384"/>
      <c r="V128" s="384"/>
    </row>
    <row r="129" spans="1:22" x14ac:dyDescent="0.25">
      <c r="A129" s="384"/>
      <c r="B129" s="384"/>
      <c r="C129" s="384"/>
      <c r="D129" s="384"/>
      <c r="E129" s="384"/>
      <c r="F129" s="384"/>
      <c r="G129" s="384"/>
      <c r="H129" s="384"/>
      <c r="I129" s="384"/>
      <c r="J129" s="384"/>
      <c r="K129" s="384"/>
      <c r="L129" s="384"/>
      <c r="M129" s="384"/>
      <c r="N129" s="384"/>
      <c r="O129" s="384"/>
      <c r="P129" s="384"/>
      <c r="Q129" s="384"/>
      <c r="R129" s="384"/>
      <c r="S129" s="384"/>
      <c r="T129" s="384"/>
      <c r="U129" s="384"/>
      <c r="V129" s="384"/>
    </row>
    <row r="130" spans="1:22" x14ac:dyDescent="0.25">
      <c r="A130" s="384"/>
      <c r="B130" s="384"/>
      <c r="C130" s="384"/>
      <c r="D130" s="384"/>
      <c r="E130" s="384"/>
      <c r="F130" s="384"/>
      <c r="G130" s="384"/>
      <c r="H130" s="384"/>
      <c r="I130" s="384"/>
      <c r="J130" s="384"/>
      <c r="K130" s="384"/>
      <c r="L130" s="384"/>
      <c r="M130" s="384"/>
      <c r="N130" s="384"/>
      <c r="O130" s="384"/>
      <c r="P130" s="384"/>
      <c r="Q130" s="384"/>
      <c r="R130" s="384"/>
      <c r="S130" s="384"/>
      <c r="T130" s="384"/>
      <c r="U130" s="384"/>
      <c r="V130" s="384"/>
    </row>
    <row r="131" spans="1:22" x14ac:dyDescent="0.25">
      <c r="A131" s="384"/>
      <c r="B131" s="384"/>
      <c r="C131" s="384"/>
      <c r="D131" s="384"/>
      <c r="E131" s="384"/>
      <c r="F131" s="384"/>
      <c r="G131" s="384"/>
      <c r="H131" s="384"/>
      <c r="I131" s="384"/>
      <c r="J131" s="384"/>
      <c r="K131" s="384"/>
      <c r="L131" s="384"/>
      <c r="M131" s="384"/>
      <c r="N131" s="384"/>
      <c r="O131" s="384"/>
      <c r="P131" s="384"/>
      <c r="Q131" s="384"/>
      <c r="R131" s="384"/>
      <c r="S131" s="384"/>
      <c r="T131" s="384"/>
      <c r="U131" s="384"/>
      <c r="V131" s="384"/>
    </row>
    <row r="132" spans="1:22" x14ac:dyDescent="0.25">
      <c r="A132" s="384"/>
      <c r="B132" s="384"/>
      <c r="C132" s="384"/>
      <c r="D132" s="384"/>
      <c r="E132" s="384"/>
      <c r="F132" s="384"/>
      <c r="G132" s="384"/>
      <c r="H132" s="384"/>
      <c r="I132" s="384"/>
      <c r="J132" s="384"/>
      <c r="K132" s="384"/>
      <c r="L132" s="384"/>
      <c r="M132" s="384"/>
      <c r="N132" s="384"/>
      <c r="O132" s="384"/>
      <c r="P132" s="384"/>
      <c r="Q132" s="384"/>
      <c r="R132" s="384"/>
      <c r="S132" s="384"/>
      <c r="T132" s="384"/>
      <c r="U132" s="384"/>
      <c r="V132" s="384"/>
    </row>
    <row r="133" spans="1:22" x14ac:dyDescent="0.25">
      <c r="A133" s="384"/>
      <c r="B133" s="384"/>
      <c r="C133" s="384"/>
      <c r="D133" s="384"/>
      <c r="E133" s="384"/>
      <c r="F133" s="384"/>
      <c r="G133" s="384"/>
      <c r="H133" s="384"/>
      <c r="I133" s="384"/>
      <c r="J133" s="384"/>
      <c r="K133" s="384"/>
      <c r="L133" s="384"/>
      <c r="M133" s="384"/>
      <c r="N133" s="384"/>
      <c r="O133" s="384"/>
      <c r="P133" s="384"/>
      <c r="Q133" s="384"/>
      <c r="R133" s="384"/>
      <c r="S133" s="384"/>
      <c r="T133" s="384"/>
      <c r="U133" s="384"/>
      <c r="V133" s="384"/>
    </row>
    <row r="134" spans="1:22" x14ac:dyDescent="0.25">
      <c r="A134" s="384"/>
      <c r="B134" s="384"/>
      <c r="C134" s="384"/>
      <c r="D134" s="384"/>
      <c r="E134" s="384"/>
      <c r="F134" s="384"/>
      <c r="G134" s="384"/>
      <c r="H134" s="384"/>
      <c r="I134" s="384"/>
      <c r="J134" s="384"/>
      <c r="K134" s="384"/>
      <c r="L134" s="384"/>
      <c r="M134" s="384"/>
      <c r="N134" s="384"/>
      <c r="O134" s="384"/>
      <c r="P134" s="384"/>
      <c r="Q134" s="384"/>
      <c r="R134" s="384"/>
      <c r="S134" s="384"/>
      <c r="T134" s="384"/>
      <c r="U134" s="384"/>
      <c r="V134" s="384"/>
    </row>
    <row r="135" spans="1:22" x14ac:dyDescent="0.25">
      <c r="A135" s="384"/>
      <c r="B135" s="384"/>
      <c r="C135" s="384"/>
      <c r="D135" s="384"/>
      <c r="E135" s="384"/>
      <c r="F135" s="384"/>
      <c r="G135" s="384"/>
      <c r="H135" s="384"/>
      <c r="I135" s="384"/>
      <c r="J135" s="384"/>
      <c r="K135" s="384"/>
      <c r="L135" s="384"/>
      <c r="M135" s="384"/>
      <c r="N135" s="384"/>
      <c r="O135" s="384"/>
      <c r="P135" s="384"/>
      <c r="Q135" s="384"/>
      <c r="R135" s="384"/>
      <c r="S135" s="384"/>
      <c r="T135" s="384"/>
      <c r="U135" s="384"/>
      <c r="V135" s="384"/>
    </row>
    <row r="136" spans="1:22" x14ac:dyDescent="0.25">
      <c r="A136" s="384"/>
      <c r="B136" s="384"/>
      <c r="C136" s="384"/>
      <c r="D136" s="384"/>
      <c r="E136" s="384"/>
      <c r="F136" s="384"/>
      <c r="G136" s="384"/>
      <c r="H136" s="384"/>
      <c r="I136" s="384"/>
      <c r="J136" s="384"/>
      <c r="K136" s="384"/>
      <c r="L136" s="384"/>
      <c r="M136" s="384"/>
      <c r="N136" s="384"/>
      <c r="O136" s="384"/>
      <c r="P136" s="384"/>
      <c r="Q136" s="384"/>
      <c r="R136" s="384"/>
      <c r="S136" s="384"/>
      <c r="T136" s="384"/>
      <c r="U136" s="384"/>
      <c r="V136" s="384"/>
    </row>
    <row r="137" spans="1:22" x14ac:dyDescent="0.25">
      <c r="A137" s="384"/>
      <c r="B137" s="384"/>
      <c r="C137" s="384"/>
      <c r="D137" s="384"/>
      <c r="E137" s="384"/>
      <c r="F137" s="384"/>
      <c r="G137" s="384"/>
      <c r="H137" s="384"/>
      <c r="I137" s="384"/>
      <c r="J137" s="384"/>
      <c r="K137" s="384"/>
      <c r="L137" s="384"/>
      <c r="M137" s="384"/>
      <c r="N137" s="384"/>
      <c r="O137" s="384"/>
      <c r="P137" s="384"/>
      <c r="Q137" s="384"/>
      <c r="R137" s="384"/>
      <c r="S137" s="384"/>
      <c r="T137" s="384"/>
      <c r="U137" s="384"/>
      <c r="V137" s="384"/>
    </row>
    <row r="138" spans="1:22" x14ac:dyDescent="0.25">
      <c r="A138" s="384"/>
      <c r="B138" s="384"/>
      <c r="C138" s="384"/>
      <c r="D138" s="384"/>
      <c r="E138" s="384"/>
      <c r="F138" s="384"/>
      <c r="G138" s="384"/>
      <c r="H138" s="384"/>
      <c r="I138" s="384"/>
      <c r="J138" s="384"/>
      <c r="K138" s="384"/>
      <c r="L138" s="384"/>
      <c r="M138" s="384"/>
      <c r="N138" s="384"/>
      <c r="O138" s="384"/>
      <c r="P138" s="384"/>
      <c r="Q138" s="384"/>
      <c r="R138" s="384"/>
      <c r="S138" s="384"/>
      <c r="T138" s="384"/>
      <c r="U138" s="384"/>
      <c r="V138" s="384"/>
    </row>
    <row r="139" spans="1:22" x14ac:dyDescent="0.25">
      <c r="A139" s="384"/>
      <c r="B139" s="384"/>
      <c r="C139" s="384"/>
      <c r="D139" s="384"/>
      <c r="E139" s="384"/>
      <c r="F139" s="384"/>
      <c r="G139" s="384"/>
      <c r="H139" s="384"/>
      <c r="I139" s="384"/>
      <c r="J139" s="384"/>
      <c r="K139" s="384"/>
      <c r="L139" s="384"/>
      <c r="M139" s="384"/>
      <c r="N139" s="384"/>
      <c r="O139" s="384"/>
      <c r="P139" s="384"/>
      <c r="Q139" s="384"/>
      <c r="R139" s="384"/>
      <c r="S139" s="384"/>
      <c r="T139" s="384"/>
      <c r="U139" s="384"/>
      <c r="V139" s="384"/>
    </row>
    <row r="140" spans="1:22" x14ac:dyDescent="0.25">
      <c r="A140" s="384"/>
      <c r="B140" s="384"/>
      <c r="C140" s="384"/>
      <c r="D140" s="384"/>
      <c r="E140" s="384"/>
      <c r="F140" s="384"/>
      <c r="G140" s="384"/>
      <c r="H140" s="384"/>
      <c r="I140" s="384"/>
      <c r="J140" s="384"/>
      <c r="K140" s="384"/>
      <c r="L140" s="384"/>
      <c r="M140" s="384"/>
      <c r="N140" s="384"/>
      <c r="O140" s="384"/>
      <c r="P140" s="384"/>
      <c r="Q140" s="384"/>
      <c r="R140" s="384"/>
      <c r="S140" s="384"/>
      <c r="T140" s="384"/>
      <c r="U140" s="384"/>
      <c r="V140" s="384"/>
    </row>
    <row r="141" spans="1:22" x14ac:dyDescent="0.25">
      <c r="A141" s="384"/>
      <c r="B141" s="384"/>
      <c r="C141" s="384"/>
      <c r="D141" s="384"/>
      <c r="E141" s="384"/>
      <c r="F141" s="384"/>
      <c r="G141" s="384"/>
      <c r="H141" s="384"/>
      <c r="I141" s="384"/>
      <c r="J141" s="384"/>
      <c r="K141" s="384"/>
      <c r="L141" s="384"/>
      <c r="M141" s="384"/>
      <c r="N141" s="384"/>
      <c r="O141" s="384"/>
      <c r="P141" s="384"/>
      <c r="Q141" s="384"/>
      <c r="R141" s="384"/>
      <c r="S141" s="384"/>
      <c r="T141" s="384"/>
      <c r="U141" s="384"/>
      <c r="V141" s="384"/>
    </row>
    <row r="142" spans="1:22" x14ac:dyDescent="0.25">
      <c r="A142" s="384"/>
      <c r="B142" s="384"/>
      <c r="C142" s="384"/>
      <c r="D142" s="384"/>
      <c r="E142" s="384"/>
      <c r="F142" s="384"/>
      <c r="G142" s="384"/>
      <c r="H142" s="384"/>
      <c r="I142" s="384"/>
      <c r="J142" s="384"/>
      <c r="K142" s="384"/>
      <c r="L142" s="384"/>
      <c r="M142" s="384"/>
      <c r="N142" s="384"/>
      <c r="O142" s="384"/>
      <c r="P142" s="384"/>
      <c r="Q142" s="384"/>
      <c r="R142" s="384"/>
      <c r="S142" s="384"/>
      <c r="T142" s="384"/>
      <c r="U142" s="384"/>
      <c r="V142" s="384"/>
    </row>
    <row r="143" spans="1:22" x14ac:dyDescent="0.25">
      <c r="A143" s="384"/>
      <c r="B143" s="384"/>
      <c r="C143" s="384"/>
      <c r="D143" s="384"/>
      <c r="E143" s="384"/>
      <c r="F143" s="384"/>
      <c r="G143" s="384"/>
      <c r="H143" s="384"/>
      <c r="I143" s="384"/>
      <c r="J143" s="384"/>
      <c r="K143" s="384"/>
      <c r="L143" s="384"/>
      <c r="M143" s="384"/>
      <c r="N143" s="384"/>
      <c r="O143" s="384"/>
      <c r="P143" s="384"/>
      <c r="Q143" s="384"/>
      <c r="R143" s="384"/>
      <c r="S143" s="384"/>
      <c r="T143" s="384"/>
      <c r="U143" s="384"/>
      <c r="V143" s="384"/>
    </row>
    <row r="144" spans="1:22" x14ac:dyDescent="0.25">
      <c r="A144" s="384"/>
      <c r="B144" s="384"/>
      <c r="C144" s="384"/>
      <c r="D144" s="384"/>
      <c r="E144" s="384"/>
      <c r="F144" s="384"/>
      <c r="G144" s="384"/>
      <c r="H144" s="384"/>
      <c r="I144" s="384"/>
      <c r="J144" s="384"/>
      <c r="K144" s="384"/>
      <c r="L144" s="384"/>
      <c r="M144" s="384"/>
      <c r="N144" s="384"/>
      <c r="O144" s="384"/>
      <c r="P144" s="384"/>
      <c r="Q144" s="384"/>
      <c r="R144" s="384"/>
      <c r="S144" s="384"/>
      <c r="T144" s="384"/>
      <c r="U144" s="384"/>
      <c r="V144" s="384"/>
    </row>
    <row r="145" spans="1:22" x14ac:dyDescent="0.25">
      <c r="A145" s="384"/>
      <c r="B145" s="384"/>
      <c r="C145" s="384"/>
      <c r="D145" s="384"/>
      <c r="E145" s="384"/>
      <c r="F145" s="384"/>
      <c r="G145" s="384"/>
      <c r="H145" s="384"/>
      <c r="I145" s="384"/>
      <c r="J145" s="384"/>
      <c r="K145" s="384"/>
      <c r="L145" s="384"/>
      <c r="M145" s="384"/>
      <c r="N145" s="384"/>
      <c r="O145" s="384"/>
      <c r="P145" s="384"/>
      <c r="Q145" s="384"/>
      <c r="R145" s="384"/>
      <c r="S145" s="384"/>
      <c r="T145" s="384"/>
      <c r="U145" s="384"/>
      <c r="V145" s="384"/>
    </row>
    <row r="146" spans="1:22" x14ac:dyDescent="0.25">
      <c r="A146" s="384"/>
      <c r="B146" s="384"/>
      <c r="C146" s="384"/>
      <c r="D146" s="384"/>
      <c r="E146" s="384"/>
      <c r="F146" s="384"/>
      <c r="G146" s="384"/>
      <c r="H146" s="384"/>
      <c r="I146" s="384"/>
      <c r="J146" s="384"/>
      <c r="K146" s="384"/>
      <c r="L146" s="384"/>
      <c r="M146" s="384"/>
      <c r="N146" s="384"/>
      <c r="O146" s="384"/>
      <c r="P146" s="384"/>
      <c r="Q146" s="384"/>
      <c r="R146" s="384"/>
      <c r="S146" s="384"/>
      <c r="T146" s="384"/>
      <c r="U146" s="384"/>
      <c r="V146" s="384"/>
    </row>
    <row r="147" spans="1:22" x14ac:dyDescent="0.25">
      <c r="A147" s="384"/>
      <c r="B147" s="384"/>
      <c r="C147" s="384"/>
      <c r="D147" s="384"/>
      <c r="E147" s="384"/>
      <c r="F147" s="384"/>
      <c r="G147" s="384"/>
      <c r="H147" s="384"/>
      <c r="I147" s="384"/>
      <c r="J147" s="384"/>
      <c r="K147" s="384"/>
      <c r="L147" s="384"/>
      <c r="M147" s="384"/>
      <c r="N147" s="384"/>
      <c r="O147" s="384"/>
      <c r="P147" s="384"/>
      <c r="Q147" s="384"/>
      <c r="R147" s="384"/>
      <c r="S147" s="384"/>
      <c r="T147" s="384"/>
      <c r="U147" s="384"/>
      <c r="V147" s="384"/>
    </row>
    <row r="148" spans="1:22" x14ac:dyDescent="0.25">
      <c r="A148" s="384"/>
      <c r="B148" s="384"/>
      <c r="C148" s="384"/>
      <c r="D148" s="384"/>
      <c r="E148" s="384"/>
      <c r="F148" s="384"/>
      <c r="G148" s="384"/>
      <c r="H148" s="384"/>
      <c r="I148" s="384"/>
      <c r="J148" s="384"/>
      <c r="K148" s="384"/>
      <c r="L148" s="384"/>
      <c r="M148" s="384"/>
      <c r="N148" s="384"/>
      <c r="O148" s="384"/>
      <c r="P148" s="384"/>
      <c r="Q148" s="384"/>
      <c r="R148" s="384"/>
      <c r="S148" s="384"/>
      <c r="T148" s="384"/>
      <c r="U148" s="384"/>
      <c r="V148" s="384"/>
    </row>
    <row r="149" spans="1:22" x14ac:dyDescent="0.25">
      <c r="A149" s="384"/>
      <c r="B149" s="384"/>
      <c r="C149" s="384"/>
      <c r="D149" s="384"/>
      <c r="E149" s="384"/>
      <c r="F149" s="384"/>
      <c r="G149" s="384"/>
      <c r="H149" s="384"/>
      <c r="I149" s="384"/>
      <c r="J149" s="384"/>
      <c r="K149" s="384"/>
      <c r="L149" s="384"/>
      <c r="M149" s="384"/>
      <c r="N149" s="384"/>
      <c r="O149" s="384"/>
      <c r="P149" s="384"/>
      <c r="Q149" s="384"/>
      <c r="R149" s="384"/>
      <c r="S149" s="384"/>
      <c r="T149" s="384"/>
      <c r="U149" s="384"/>
      <c r="V149" s="384"/>
    </row>
    <row r="150" spans="1:22" x14ac:dyDescent="0.25">
      <c r="A150" s="384"/>
      <c r="B150" s="384"/>
      <c r="C150" s="384"/>
      <c r="D150" s="384"/>
      <c r="E150" s="384"/>
      <c r="F150" s="384"/>
      <c r="G150" s="384"/>
      <c r="H150" s="384"/>
      <c r="I150" s="384"/>
      <c r="J150" s="384"/>
      <c r="K150" s="384"/>
      <c r="L150" s="384"/>
      <c r="M150" s="384"/>
      <c r="N150" s="384"/>
      <c r="O150" s="384"/>
      <c r="P150" s="384"/>
      <c r="Q150" s="384"/>
      <c r="R150" s="384"/>
      <c r="S150" s="384"/>
      <c r="T150" s="384"/>
      <c r="U150" s="384"/>
      <c r="V150" s="384"/>
    </row>
    <row r="151" spans="1:22" x14ac:dyDescent="0.25">
      <c r="A151" s="384"/>
      <c r="B151" s="384"/>
      <c r="C151" s="384"/>
      <c r="D151" s="384"/>
      <c r="E151" s="384"/>
      <c r="F151" s="384"/>
      <c r="G151" s="384"/>
      <c r="H151" s="384"/>
      <c r="I151" s="384"/>
      <c r="J151" s="384"/>
      <c r="K151" s="384"/>
      <c r="L151" s="384"/>
      <c r="M151" s="384"/>
      <c r="N151" s="384"/>
      <c r="O151" s="384"/>
      <c r="P151" s="384"/>
      <c r="Q151" s="384"/>
      <c r="R151" s="384"/>
      <c r="S151" s="384"/>
      <c r="T151" s="384"/>
      <c r="U151" s="384"/>
      <c r="V151" s="384"/>
    </row>
    <row r="152" spans="1:22" x14ac:dyDescent="0.25">
      <c r="A152" s="384"/>
      <c r="B152" s="384"/>
      <c r="C152" s="384"/>
      <c r="D152" s="384"/>
      <c r="E152" s="384"/>
      <c r="F152" s="384"/>
      <c r="G152" s="384"/>
      <c r="H152" s="384"/>
      <c r="I152" s="384"/>
      <c r="J152" s="384"/>
      <c r="K152" s="384"/>
      <c r="L152" s="384"/>
      <c r="M152" s="384"/>
      <c r="N152" s="384"/>
      <c r="O152" s="384"/>
      <c r="P152" s="384"/>
      <c r="Q152" s="384"/>
      <c r="R152" s="384"/>
      <c r="S152" s="384"/>
      <c r="T152" s="384"/>
      <c r="U152" s="384"/>
      <c r="V152" s="384"/>
    </row>
    <row r="153" spans="1:22" x14ac:dyDescent="0.25">
      <c r="A153" s="384"/>
      <c r="B153" s="384"/>
      <c r="C153" s="384"/>
      <c r="D153" s="384"/>
      <c r="E153" s="384"/>
      <c r="F153" s="384"/>
      <c r="G153" s="384"/>
      <c r="H153" s="384"/>
      <c r="I153" s="384"/>
      <c r="J153" s="384"/>
      <c r="K153" s="384"/>
      <c r="L153" s="384"/>
      <c r="M153" s="384"/>
      <c r="N153" s="384"/>
      <c r="O153" s="384"/>
      <c r="P153" s="384"/>
      <c r="Q153" s="384"/>
      <c r="R153" s="384"/>
      <c r="S153" s="384"/>
      <c r="T153" s="384"/>
      <c r="U153" s="384"/>
      <c r="V153" s="384"/>
    </row>
    <row r="154" spans="1:22" x14ac:dyDescent="0.25">
      <c r="A154" s="384"/>
      <c r="B154" s="384"/>
      <c r="C154" s="384"/>
      <c r="D154" s="384"/>
      <c r="E154" s="384"/>
      <c r="F154" s="384"/>
      <c r="G154" s="384"/>
      <c r="H154" s="384"/>
      <c r="I154" s="384"/>
      <c r="J154" s="384"/>
      <c r="K154" s="384"/>
      <c r="L154" s="384"/>
      <c r="M154" s="384"/>
      <c r="N154" s="384"/>
      <c r="O154" s="384"/>
      <c r="P154" s="384"/>
      <c r="Q154" s="384"/>
      <c r="R154" s="384"/>
      <c r="S154" s="384"/>
      <c r="T154" s="384"/>
      <c r="U154" s="384"/>
      <c r="V154" s="384"/>
    </row>
    <row r="155" spans="1:22" x14ac:dyDescent="0.25">
      <c r="A155" s="384"/>
      <c r="B155" s="384"/>
      <c r="C155" s="384"/>
      <c r="D155" s="384"/>
      <c r="E155" s="384"/>
      <c r="F155" s="384"/>
      <c r="G155" s="384"/>
      <c r="H155" s="384"/>
      <c r="I155" s="384"/>
      <c r="J155" s="384"/>
      <c r="K155" s="384"/>
      <c r="L155" s="384"/>
      <c r="M155" s="384"/>
      <c r="N155" s="384"/>
      <c r="O155" s="384"/>
      <c r="P155" s="384"/>
      <c r="Q155" s="384"/>
      <c r="R155" s="384"/>
      <c r="S155" s="384"/>
      <c r="T155" s="384"/>
      <c r="U155" s="384"/>
      <c r="V155" s="384"/>
    </row>
    <row r="156" spans="1:22" x14ac:dyDescent="0.25">
      <c r="A156" s="384"/>
      <c r="B156" s="384"/>
      <c r="C156" s="384"/>
      <c r="D156" s="384"/>
      <c r="E156" s="384"/>
      <c r="F156" s="384"/>
      <c r="G156" s="384"/>
      <c r="H156" s="384"/>
      <c r="I156" s="384"/>
      <c r="J156" s="384"/>
      <c r="K156" s="384"/>
      <c r="L156" s="384"/>
      <c r="M156" s="384"/>
      <c r="N156" s="384"/>
      <c r="O156" s="384"/>
      <c r="P156" s="384"/>
      <c r="Q156" s="384"/>
      <c r="R156" s="384"/>
      <c r="S156" s="384"/>
      <c r="T156" s="384"/>
      <c r="U156" s="384"/>
      <c r="V156" s="384"/>
    </row>
    <row r="157" spans="1:22" x14ac:dyDescent="0.25">
      <c r="A157" s="384"/>
      <c r="B157" s="384"/>
      <c r="C157" s="384"/>
      <c r="D157" s="384"/>
      <c r="E157" s="384"/>
      <c r="F157" s="384"/>
      <c r="G157" s="384"/>
      <c r="H157" s="384"/>
      <c r="I157" s="384"/>
      <c r="J157" s="384"/>
      <c r="K157" s="384"/>
      <c r="L157" s="384"/>
      <c r="M157" s="384"/>
      <c r="N157" s="384"/>
      <c r="O157" s="384"/>
      <c r="P157" s="384"/>
      <c r="Q157" s="384"/>
      <c r="R157" s="384"/>
      <c r="S157" s="384"/>
      <c r="T157" s="384"/>
      <c r="U157" s="384"/>
      <c r="V157" s="384"/>
    </row>
    <row r="158" spans="1:22" x14ac:dyDescent="0.25">
      <c r="A158" s="384"/>
      <c r="B158" s="384"/>
      <c r="C158" s="384"/>
      <c r="D158" s="384"/>
      <c r="E158" s="384"/>
      <c r="F158" s="384"/>
      <c r="G158" s="384"/>
      <c r="H158" s="384"/>
      <c r="I158" s="384"/>
      <c r="J158" s="384"/>
      <c r="K158" s="384"/>
      <c r="L158" s="384"/>
      <c r="M158" s="384"/>
      <c r="N158" s="384"/>
      <c r="O158" s="384"/>
      <c r="P158" s="384"/>
      <c r="Q158" s="384"/>
      <c r="R158" s="384"/>
      <c r="S158" s="384"/>
      <c r="T158" s="384"/>
      <c r="U158" s="384"/>
      <c r="V158" s="384"/>
    </row>
    <row r="159" spans="1:22" x14ac:dyDescent="0.25">
      <c r="A159" s="384"/>
      <c r="B159" s="384"/>
      <c r="C159" s="384"/>
      <c r="D159" s="384"/>
      <c r="E159" s="384"/>
      <c r="F159" s="384"/>
      <c r="G159" s="384"/>
      <c r="H159" s="384"/>
      <c r="I159" s="384"/>
      <c r="J159" s="384"/>
      <c r="K159" s="384"/>
      <c r="L159" s="384"/>
      <c r="M159" s="384"/>
      <c r="N159" s="384"/>
      <c r="O159" s="384"/>
      <c r="P159" s="384"/>
      <c r="Q159" s="384"/>
      <c r="R159" s="384"/>
      <c r="S159" s="384"/>
      <c r="T159" s="384"/>
      <c r="U159" s="384"/>
      <c r="V159" s="384"/>
    </row>
    <row r="160" spans="1:22" x14ac:dyDescent="0.25">
      <c r="A160" s="384"/>
      <c r="B160" s="384"/>
      <c r="C160" s="384"/>
      <c r="D160" s="384"/>
      <c r="E160" s="384"/>
      <c r="F160" s="384"/>
      <c r="G160" s="384"/>
      <c r="H160" s="384"/>
      <c r="I160" s="384"/>
      <c r="J160" s="384"/>
      <c r="K160" s="384"/>
      <c r="L160" s="384"/>
      <c r="M160" s="384"/>
      <c r="N160" s="384"/>
      <c r="O160" s="384"/>
      <c r="P160" s="384"/>
      <c r="Q160" s="384"/>
      <c r="R160" s="384"/>
      <c r="S160" s="384"/>
      <c r="T160" s="384"/>
      <c r="U160" s="384"/>
      <c r="V160" s="384"/>
    </row>
    <row r="161" spans="1:22" x14ac:dyDescent="0.25">
      <c r="A161" s="384"/>
      <c r="B161" s="384"/>
      <c r="C161" s="384"/>
      <c r="D161" s="384"/>
      <c r="E161" s="384"/>
      <c r="F161" s="384"/>
      <c r="G161" s="384"/>
      <c r="H161" s="384"/>
      <c r="I161" s="384"/>
      <c r="J161" s="384"/>
      <c r="K161" s="384"/>
      <c r="L161" s="384"/>
      <c r="M161" s="384"/>
      <c r="N161" s="384"/>
      <c r="O161" s="384"/>
      <c r="P161" s="384"/>
      <c r="Q161" s="384"/>
      <c r="R161" s="384"/>
      <c r="S161" s="384"/>
      <c r="T161" s="384"/>
      <c r="U161" s="384"/>
      <c r="V161" s="384"/>
    </row>
    <row r="162" spans="1:22" x14ac:dyDescent="0.25">
      <c r="A162" s="384"/>
      <c r="B162" s="384"/>
      <c r="C162" s="384"/>
      <c r="D162" s="384"/>
      <c r="E162" s="384"/>
      <c r="F162" s="384"/>
      <c r="G162" s="384"/>
      <c r="H162" s="384"/>
      <c r="I162" s="384"/>
      <c r="J162" s="384"/>
      <c r="K162" s="384"/>
      <c r="L162" s="384"/>
      <c r="M162" s="384"/>
      <c r="N162" s="384"/>
      <c r="O162" s="384"/>
      <c r="P162" s="384"/>
      <c r="Q162" s="384"/>
      <c r="R162" s="384"/>
      <c r="S162" s="384"/>
      <c r="T162" s="384"/>
      <c r="U162" s="384"/>
      <c r="V162" s="384"/>
    </row>
    <row r="163" spans="1:22" x14ac:dyDescent="0.25">
      <c r="A163" s="384"/>
      <c r="B163" s="384"/>
      <c r="C163" s="384"/>
      <c r="D163" s="384"/>
      <c r="E163" s="384"/>
      <c r="F163" s="384"/>
      <c r="G163" s="384"/>
      <c r="H163" s="384"/>
      <c r="I163" s="384"/>
      <c r="J163" s="384"/>
      <c r="K163" s="384"/>
      <c r="L163" s="384"/>
      <c r="M163" s="384"/>
      <c r="N163" s="384"/>
      <c r="O163" s="384"/>
      <c r="P163" s="384"/>
      <c r="Q163" s="384"/>
      <c r="R163" s="384"/>
      <c r="S163" s="384"/>
      <c r="T163" s="384"/>
      <c r="U163" s="384"/>
      <c r="V163" s="384"/>
    </row>
    <row r="164" spans="1:22" x14ac:dyDescent="0.25">
      <c r="A164" s="384"/>
      <c r="B164" s="384"/>
      <c r="C164" s="384"/>
      <c r="D164" s="384"/>
      <c r="E164" s="384"/>
      <c r="F164" s="384"/>
      <c r="G164" s="384"/>
      <c r="H164" s="384"/>
      <c r="I164" s="384"/>
      <c r="J164" s="384"/>
      <c r="K164" s="384"/>
      <c r="L164" s="384"/>
      <c r="M164" s="384"/>
      <c r="N164" s="384"/>
      <c r="O164" s="384"/>
      <c r="P164" s="384"/>
      <c r="Q164" s="384"/>
      <c r="R164" s="384"/>
      <c r="S164" s="384"/>
      <c r="T164" s="384"/>
      <c r="U164" s="384"/>
      <c r="V164" s="384"/>
    </row>
    <row r="165" spans="1:22" x14ac:dyDescent="0.25">
      <c r="A165" s="384"/>
      <c r="B165" s="384"/>
      <c r="C165" s="384"/>
      <c r="D165" s="384"/>
      <c r="E165" s="384"/>
      <c r="F165" s="384"/>
      <c r="G165" s="384"/>
      <c r="H165" s="384"/>
      <c r="I165" s="384"/>
      <c r="J165" s="384"/>
      <c r="K165" s="384"/>
      <c r="L165" s="384"/>
      <c r="M165" s="384"/>
      <c r="N165" s="384"/>
      <c r="O165" s="384"/>
      <c r="P165" s="384"/>
      <c r="Q165" s="384"/>
      <c r="R165" s="384"/>
      <c r="S165" s="384"/>
      <c r="T165" s="384"/>
      <c r="U165" s="384"/>
      <c r="V165" s="384"/>
    </row>
    <row r="166" spans="1:22" x14ac:dyDescent="0.25">
      <c r="A166" s="384"/>
      <c r="B166" s="384"/>
      <c r="C166" s="384"/>
      <c r="D166" s="384"/>
      <c r="E166" s="384"/>
      <c r="F166" s="384"/>
      <c r="G166" s="384"/>
      <c r="H166" s="384"/>
      <c r="I166" s="384"/>
      <c r="J166" s="384"/>
      <c r="K166" s="384"/>
      <c r="L166" s="384"/>
      <c r="M166" s="384"/>
      <c r="N166" s="384"/>
      <c r="O166" s="384"/>
      <c r="P166" s="384"/>
      <c r="Q166" s="384"/>
      <c r="R166" s="384"/>
      <c r="S166" s="384"/>
      <c r="T166" s="384"/>
      <c r="U166" s="384"/>
      <c r="V166" s="384"/>
    </row>
    <row r="167" spans="1:22" x14ac:dyDescent="0.25">
      <c r="A167" s="384"/>
      <c r="B167" s="384"/>
      <c r="C167" s="384"/>
      <c r="D167" s="384"/>
      <c r="E167" s="384"/>
      <c r="F167" s="384"/>
      <c r="G167" s="384"/>
      <c r="H167" s="384"/>
      <c r="I167" s="384"/>
      <c r="J167" s="384"/>
      <c r="K167" s="384"/>
      <c r="L167" s="384"/>
      <c r="M167" s="384"/>
      <c r="N167" s="384"/>
      <c r="O167" s="384"/>
      <c r="P167" s="384"/>
      <c r="Q167" s="384"/>
      <c r="R167" s="384"/>
      <c r="S167" s="384"/>
      <c r="T167" s="384"/>
      <c r="U167" s="384"/>
      <c r="V167" s="384"/>
    </row>
    <row r="168" spans="1:22" x14ac:dyDescent="0.25">
      <c r="A168" s="384"/>
      <c r="B168" s="384"/>
      <c r="C168" s="384"/>
      <c r="D168" s="384"/>
      <c r="E168" s="384"/>
      <c r="F168" s="384"/>
      <c r="G168" s="384"/>
      <c r="H168" s="384"/>
      <c r="I168" s="384"/>
      <c r="J168" s="384"/>
      <c r="K168" s="384"/>
      <c r="L168" s="384"/>
      <c r="M168" s="384"/>
      <c r="N168" s="384"/>
      <c r="O168" s="384"/>
      <c r="P168" s="384"/>
      <c r="Q168" s="384"/>
      <c r="R168" s="384"/>
      <c r="S168" s="384"/>
      <c r="T168" s="384"/>
      <c r="U168" s="384"/>
      <c r="V168" s="384"/>
    </row>
    <row r="169" spans="1:22" x14ac:dyDescent="0.25">
      <c r="A169" s="384"/>
      <c r="B169" s="384"/>
      <c r="C169" s="384"/>
      <c r="D169" s="384"/>
      <c r="E169" s="384"/>
      <c r="F169" s="384"/>
      <c r="G169" s="384"/>
      <c r="H169" s="384"/>
      <c r="I169" s="384"/>
      <c r="J169" s="384"/>
      <c r="K169" s="384"/>
      <c r="L169" s="384"/>
      <c r="M169" s="384"/>
      <c r="N169" s="384"/>
      <c r="O169" s="384"/>
      <c r="P169" s="384"/>
      <c r="Q169" s="384"/>
      <c r="R169" s="384"/>
      <c r="S169" s="384"/>
      <c r="T169" s="384"/>
      <c r="U169" s="384"/>
      <c r="V169" s="384"/>
    </row>
    <row r="170" spans="1:22" x14ac:dyDescent="0.25">
      <c r="A170" s="384"/>
      <c r="B170" s="384"/>
      <c r="C170" s="384"/>
      <c r="D170" s="384"/>
      <c r="E170" s="384"/>
      <c r="F170" s="384"/>
      <c r="G170" s="384"/>
      <c r="H170" s="384"/>
      <c r="I170" s="384"/>
      <c r="J170" s="384"/>
      <c r="K170" s="384"/>
      <c r="L170" s="384"/>
      <c r="M170" s="384"/>
      <c r="N170" s="384"/>
      <c r="O170" s="384"/>
      <c r="P170" s="384"/>
      <c r="Q170" s="384"/>
      <c r="R170" s="384"/>
      <c r="S170" s="384"/>
      <c r="T170" s="384"/>
      <c r="U170" s="384"/>
      <c r="V170" s="384"/>
    </row>
    <row r="171" spans="1:22" x14ac:dyDescent="0.25">
      <c r="A171" s="384"/>
      <c r="B171" s="384"/>
      <c r="C171" s="384"/>
      <c r="D171" s="384"/>
      <c r="E171" s="384"/>
      <c r="F171" s="384"/>
      <c r="G171" s="384"/>
      <c r="H171" s="384"/>
      <c r="I171" s="384"/>
      <c r="J171" s="384"/>
      <c r="K171" s="384"/>
      <c r="L171" s="384"/>
      <c r="M171" s="384"/>
      <c r="N171" s="384"/>
      <c r="O171" s="384"/>
      <c r="P171" s="384"/>
      <c r="Q171" s="384"/>
      <c r="R171" s="384"/>
      <c r="S171" s="384"/>
      <c r="T171" s="384"/>
      <c r="U171" s="384"/>
      <c r="V171" s="384"/>
    </row>
    <row r="172" spans="1:22" x14ac:dyDescent="0.25">
      <c r="A172" s="384"/>
      <c r="B172" s="384"/>
      <c r="C172" s="384"/>
      <c r="D172" s="384"/>
      <c r="E172" s="384"/>
      <c r="F172" s="384"/>
      <c r="G172" s="384"/>
      <c r="H172" s="384"/>
      <c r="I172" s="384"/>
      <c r="J172" s="384"/>
      <c r="K172" s="384"/>
      <c r="L172" s="384"/>
      <c r="M172" s="384"/>
      <c r="N172" s="384"/>
      <c r="O172" s="384"/>
      <c r="P172" s="384"/>
      <c r="Q172" s="384"/>
      <c r="R172" s="384"/>
      <c r="S172" s="384"/>
      <c r="T172" s="384"/>
      <c r="U172" s="384"/>
      <c r="V172" s="384"/>
    </row>
    <row r="173" spans="1:22" x14ac:dyDescent="0.25">
      <c r="A173" s="384"/>
      <c r="B173" s="384"/>
      <c r="C173" s="384"/>
      <c r="D173" s="384"/>
      <c r="E173" s="384"/>
      <c r="F173" s="384"/>
      <c r="G173" s="384"/>
      <c r="H173" s="384"/>
      <c r="I173" s="384"/>
      <c r="J173" s="384"/>
      <c r="K173" s="384"/>
      <c r="L173" s="384"/>
      <c r="M173" s="384"/>
      <c r="N173" s="384"/>
      <c r="O173" s="384"/>
      <c r="P173" s="384"/>
      <c r="Q173" s="384"/>
      <c r="R173" s="384"/>
      <c r="S173" s="384"/>
      <c r="T173" s="384"/>
      <c r="U173" s="384"/>
      <c r="V173" s="384"/>
    </row>
    <row r="174" spans="1:22" x14ac:dyDescent="0.25">
      <c r="A174" s="384"/>
      <c r="B174" s="384"/>
      <c r="C174" s="384"/>
      <c r="D174" s="384"/>
      <c r="E174" s="384"/>
      <c r="F174" s="384"/>
      <c r="G174" s="384"/>
      <c r="H174" s="384"/>
      <c r="I174" s="384"/>
      <c r="J174" s="384"/>
      <c r="K174" s="384"/>
      <c r="L174" s="384"/>
      <c r="M174" s="384"/>
      <c r="N174" s="384"/>
      <c r="O174" s="384"/>
      <c r="P174" s="384"/>
      <c r="Q174" s="384"/>
      <c r="R174" s="384"/>
      <c r="S174" s="384"/>
      <c r="T174" s="384"/>
      <c r="U174" s="384"/>
      <c r="V174" s="384"/>
    </row>
    <row r="175" spans="1:22" x14ac:dyDescent="0.25">
      <c r="A175" s="384"/>
      <c r="B175" s="384"/>
      <c r="C175" s="384"/>
      <c r="D175" s="384"/>
      <c r="E175" s="384"/>
      <c r="F175" s="384"/>
      <c r="G175" s="384"/>
      <c r="H175" s="384"/>
      <c r="I175" s="384"/>
      <c r="J175" s="384"/>
      <c r="K175" s="384"/>
      <c r="L175" s="384"/>
      <c r="M175" s="384"/>
      <c r="N175" s="384"/>
      <c r="O175" s="384"/>
      <c r="P175" s="384"/>
      <c r="Q175" s="384"/>
      <c r="R175" s="384"/>
      <c r="S175" s="384"/>
      <c r="T175" s="384"/>
      <c r="U175" s="384"/>
      <c r="V175" s="384"/>
    </row>
    <row r="176" spans="1:22" x14ac:dyDescent="0.25">
      <c r="A176" s="384"/>
      <c r="B176" s="384"/>
      <c r="C176" s="384"/>
      <c r="D176" s="384"/>
      <c r="E176" s="384"/>
      <c r="F176" s="384"/>
      <c r="G176" s="384"/>
      <c r="H176" s="384"/>
      <c r="I176" s="384"/>
      <c r="J176" s="384"/>
      <c r="K176" s="384"/>
      <c r="L176" s="384"/>
      <c r="M176" s="384"/>
      <c r="N176" s="384"/>
      <c r="O176" s="384"/>
      <c r="P176" s="384"/>
      <c r="Q176" s="384"/>
      <c r="R176" s="384"/>
      <c r="S176" s="384"/>
      <c r="T176" s="384"/>
      <c r="U176" s="384"/>
      <c r="V176" s="384"/>
    </row>
    <row r="177" spans="1:22" x14ac:dyDescent="0.25">
      <c r="A177" s="384"/>
      <c r="B177" s="384"/>
      <c r="C177" s="384"/>
      <c r="D177" s="384"/>
      <c r="E177" s="384"/>
      <c r="F177" s="384"/>
      <c r="G177" s="384"/>
      <c r="H177" s="384"/>
      <c r="I177" s="384"/>
      <c r="J177" s="384"/>
      <c r="K177" s="384"/>
      <c r="L177" s="384"/>
      <c r="M177" s="384"/>
      <c r="N177" s="384"/>
      <c r="O177" s="384"/>
      <c r="P177" s="384"/>
      <c r="Q177" s="384"/>
      <c r="R177" s="384"/>
      <c r="S177" s="384"/>
      <c r="T177" s="384"/>
      <c r="U177" s="384"/>
      <c r="V177" s="384"/>
    </row>
    <row r="178" spans="1:22" x14ac:dyDescent="0.25">
      <c r="A178" s="384"/>
      <c r="B178" s="384"/>
      <c r="C178" s="384"/>
      <c r="D178" s="384"/>
      <c r="E178" s="384"/>
      <c r="F178" s="384"/>
      <c r="G178" s="384"/>
      <c r="H178" s="384"/>
      <c r="I178" s="384"/>
      <c r="J178" s="384"/>
      <c r="K178" s="384"/>
      <c r="L178" s="384"/>
      <c r="M178" s="384"/>
      <c r="N178" s="384"/>
      <c r="O178" s="384"/>
      <c r="P178" s="384"/>
      <c r="Q178" s="384"/>
      <c r="R178" s="384"/>
      <c r="S178" s="384"/>
      <c r="T178" s="384"/>
      <c r="U178" s="384"/>
      <c r="V178" s="384"/>
    </row>
    <row r="179" spans="1:22" x14ac:dyDescent="0.25">
      <c r="A179" s="384"/>
      <c r="B179" s="384"/>
      <c r="C179" s="384"/>
      <c r="D179" s="384"/>
      <c r="E179" s="384"/>
      <c r="F179" s="384"/>
      <c r="G179" s="384"/>
      <c r="H179" s="384"/>
      <c r="I179" s="384"/>
      <c r="J179" s="384"/>
      <c r="K179" s="384"/>
      <c r="L179" s="384"/>
      <c r="M179" s="384"/>
      <c r="N179" s="384"/>
      <c r="O179" s="384"/>
      <c r="P179" s="384"/>
      <c r="Q179" s="384"/>
      <c r="R179" s="384"/>
      <c r="S179" s="384"/>
      <c r="T179" s="384"/>
      <c r="U179" s="384"/>
      <c r="V179" s="384"/>
    </row>
    <row r="180" spans="1:22" x14ac:dyDescent="0.25">
      <c r="A180" s="384"/>
      <c r="B180" s="384"/>
      <c r="C180" s="384"/>
      <c r="D180" s="384"/>
      <c r="E180" s="384"/>
      <c r="F180" s="384"/>
      <c r="G180" s="384"/>
      <c r="H180" s="384"/>
      <c r="I180" s="384"/>
      <c r="J180" s="384"/>
      <c r="K180" s="384"/>
      <c r="L180" s="384"/>
      <c r="M180" s="384"/>
      <c r="N180" s="384"/>
      <c r="O180" s="384"/>
      <c r="P180" s="384"/>
      <c r="Q180" s="384"/>
      <c r="R180" s="384"/>
      <c r="S180" s="384"/>
      <c r="T180" s="384"/>
      <c r="U180" s="384"/>
      <c r="V180" s="384"/>
    </row>
    <row r="181" spans="1:22" x14ac:dyDescent="0.25">
      <c r="A181" s="384"/>
      <c r="B181" s="384"/>
      <c r="C181" s="384"/>
      <c r="D181" s="384"/>
      <c r="E181" s="384"/>
      <c r="F181" s="384"/>
      <c r="G181" s="384"/>
      <c r="H181" s="384"/>
      <c r="I181" s="384"/>
      <c r="J181" s="384"/>
      <c r="K181" s="384"/>
      <c r="L181" s="384"/>
      <c r="M181" s="384"/>
      <c r="N181" s="384"/>
      <c r="O181" s="384"/>
      <c r="P181" s="384"/>
      <c r="Q181" s="384"/>
      <c r="R181" s="384"/>
      <c r="S181" s="384"/>
      <c r="T181" s="384"/>
      <c r="U181" s="384"/>
      <c r="V181" s="384"/>
    </row>
    <row r="182" spans="1:22" x14ac:dyDescent="0.25">
      <c r="A182" s="384"/>
      <c r="B182" s="384"/>
      <c r="C182" s="384"/>
      <c r="D182" s="384"/>
      <c r="E182" s="384"/>
      <c r="F182" s="384"/>
      <c r="G182" s="384"/>
      <c r="H182" s="384"/>
      <c r="I182" s="384"/>
      <c r="J182" s="384"/>
      <c r="K182" s="384"/>
      <c r="L182" s="384"/>
      <c r="M182" s="384"/>
      <c r="N182" s="384"/>
      <c r="O182" s="384"/>
      <c r="P182" s="384"/>
      <c r="Q182" s="384"/>
      <c r="R182" s="384"/>
      <c r="S182" s="384"/>
      <c r="T182" s="384"/>
      <c r="U182" s="384"/>
      <c r="V182" s="384"/>
    </row>
    <row r="183" spans="1:22" x14ac:dyDescent="0.25">
      <c r="A183" s="384"/>
      <c r="B183" s="384"/>
      <c r="C183" s="384"/>
      <c r="D183" s="384"/>
      <c r="E183" s="384"/>
      <c r="F183" s="384"/>
      <c r="G183" s="384"/>
      <c r="H183" s="384"/>
      <c r="I183" s="384"/>
      <c r="J183" s="384"/>
      <c r="K183" s="384"/>
      <c r="L183" s="384"/>
      <c r="M183" s="384"/>
      <c r="N183" s="384"/>
      <c r="O183" s="384"/>
      <c r="P183" s="384"/>
      <c r="Q183" s="384"/>
      <c r="R183" s="384"/>
      <c r="S183" s="384"/>
      <c r="T183" s="384"/>
      <c r="U183" s="384"/>
      <c r="V183" s="384"/>
    </row>
    <row r="184" spans="1:22" x14ac:dyDescent="0.25">
      <c r="A184" s="384"/>
      <c r="B184" s="384"/>
      <c r="C184" s="384"/>
      <c r="D184" s="384"/>
      <c r="E184" s="384"/>
      <c r="F184" s="384"/>
      <c r="G184" s="384"/>
      <c r="H184" s="384"/>
      <c r="I184" s="384"/>
      <c r="J184" s="384"/>
      <c r="K184" s="384"/>
      <c r="L184" s="384"/>
      <c r="M184" s="384"/>
      <c r="N184" s="384"/>
      <c r="O184" s="384"/>
      <c r="P184" s="384"/>
      <c r="Q184" s="384"/>
      <c r="R184" s="384"/>
      <c r="S184" s="384"/>
      <c r="T184" s="384"/>
      <c r="U184" s="384"/>
      <c r="V184" s="384"/>
    </row>
    <row r="185" spans="1:22" x14ac:dyDescent="0.25">
      <c r="A185" s="384"/>
      <c r="B185" s="384"/>
      <c r="C185" s="384"/>
      <c r="D185" s="384"/>
      <c r="E185" s="384"/>
      <c r="F185" s="384"/>
      <c r="G185" s="384"/>
      <c r="H185" s="384"/>
      <c r="I185" s="384"/>
      <c r="J185" s="384"/>
      <c r="K185" s="384"/>
      <c r="L185" s="384"/>
      <c r="M185" s="384"/>
      <c r="N185" s="384"/>
      <c r="O185" s="384"/>
      <c r="P185" s="384"/>
      <c r="Q185" s="384"/>
      <c r="R185" s="384"/>
      <c r="S185" s="384"/>
      <c r="T185" s="384"/>
      <c r="U185" s="384"/>
      <c r="V185" s="384"/>
    </row>
    <row r="186" spans="1:22" x14ac:dyDescent="0.25">
      <c r="A186" s="384"/>
      <c r="B186" s="384"/>
      <c r="C186" s="384"/>
      <c r="D186" s="384"/>
      <c r="E186" s="384"/>
      <c r="F186" s="384"/>
      <c r="G186" s="384"/>
      <c r="H186" s="384"/>
      <c r="I186" s="384"/>
      <c r="J186" s="384"/>
      <c r="K186" s="384"/>
      <c r="L186" s="384"/>
      <c r="M186" s="384"/>
      <c r="N186" s="384"/>
      <c r="O186" s="384"/>
      <c r="P186" s="384"/>
      <c r="Q186" s="384"/>
      <c r="R186" s="384"/>
      <c r="S186" s="384"/>
      <c r="T186" s="384"/>
      <c r="U186" s="384"/>
      <c r="V186" s="384"/>
    </row>
    <row r="187" spans="1:22" x14ac:dyDescent="0.25">
      <c r="A187" s="384"/>
      <c r="B187" s="384"/>
      <c r="C187" s="384"/>
      <c r="D187" s="384"/>
      <c r="E187" s="384"/>
      <c r="F187" s="384"/>
      <c r="G187" s="384"/>
      <c r="H187" s="384"/>
      <c r="I187" s="384"/>
      <c r="J187" s="384"/>
      <c r="K187" s="384"/>
      <c r="L187" s="384"/>
      <c r="M187" s="384"/>
      <c r="N187" s="384"/>
      <c r="O187" s="384"/>
      <c r="P187" s="384"/>
      <c r="Q187" s="384"/>
      <c r="R187" s="384"/>
      <c r="S187" s="384"/>
      <c r="T187" s="384"/>
      <c r="U187" s="384"/>
      <c r="V187" s="384"/>
    </row>
    <row r="188" spans="1:22" x14ac:dyDescent="0.25">
      <c r="A188" s="384"/>
      <c r="B188" s="384"/>
      <c r="C188" s="384"/>
      <c r="D188" s="384"/>
      <c r="E188" s="384"/>
      <c r="F188" s="384"/>
      <c r="G188" s="384"/>
      <c r="H188" s="384"/>
      <c r="I188" s="384"/>
      <c r="J188" s="384"/>
      <c r="K188" s="384"/>
      <c r="L188" s="384"/>
      <c r="M188" s="384"/>
      <c r="N188" s="384"/>
      <c r="O188" s="384"/>
      <c r="P188" s="384"/>
      <c r="Q188" s="384"/>
      <c r="R188" s="384"/>
      <c r="S188" s="384"/>
      <c r="T188" s="384"/>
      <c r="U188" s="384"/>
      <c r="V188" s="384"/>
    </row>
    <row r="189" spans="1:22" x14ac:dyDescent="0.25">
      <c r="A189" s="384"/>
      <c r="B189" s="384"/>
      <c r="C189" s="384"/>
      <c r="D189" s="384"/>
      <c r="E189" s="384"/>
      <c r="F189" s="384"/>
      <c r="G189" s="384"/>
      <c r="H189" s="384"/>
      <c r="I189" s="384"/>
      <c r="J189" s="384"/>
      <c r="K189" s="384"/>
      <c r="L189" s="384"/>
      <c r="M189" s="384"/>
      <c r="N189" s="384"/>
      <c r="O189" s="384"/>
      <c r="P189" s="384"/>
      <c r="Q189" s="384"/>
      <c r="R189" s="384"/>
      <c r="S189" s="384"/>
      <c r="T189" s="384"/>
      <c r="U189" s="384"/>
      <c r="V189" s="384"/>
    </row>
    <row r="190" spans="1:22" x14ac:dyDescent="0.25">
      <c r="A190" s="384"/>
      <c r="B190" s="384"/>
      <c r="C190" s="384"/>
      <c r="D190" s="384"/>
      <c r="E190" s="384"/>
      <c r="F190" s="384"/>
      <c r="G190" s="384"/>
      <c r="H190" s="384"/>
      <c r="I190" s="384"/>
      <c r="J190" s="384"/>
      <c r="K190" s="384"/>
      <c r="L190" s="384"/>
      <c r="M190" s="384"/>
      <c r="N190" s="384"/>
      <c r="O190" s="384"/>
      <c r="P190" s="384"/>
      <c r="Q190" s="384"/>
      <c r="R190" s="384"/>
      <c r="S190" s="384"/>
      <c r="T190" s="384"/>
      <c r="U190" s="384"/>
      <c r="V190" s="384"/>
    </row>
    <row r="191" spans="1:22" x14ac:dyDescent="0.25">
      <c r="A191" s="384"/>
      <c r="B191" s="384"/>
      <c r="C191" s="384"/>
      <c r="D191" s="384"/>
      <c r="E191" s="384"/>
      <c r="F191" s="384"/>
      <c r="G191" s="384"/>
      <c r="H191" s="384"/>
      <c r="I191" s="384"/>
      <c r="J191" s="384"/>
      <c r="K191" s="384"/>
      <c r="L191" s="384"/>
      <c r="M191" s="384"/>
      <c r="N191" s="384"/>
      <c r="O191" s="384"/>
      <c r="P191" s="384"/>
      <c r="Q191" s="384"/>
      <c r="R191" s="384"/>
      <c r="S191" s="384"/>
      <c r="T191" s="384"/>
      <c r="U191" s="384"/>
      <c r="V191" s="384"/>
    </row>
    <row r="192" spans="1:22" x14ac:dyDescent="0.25">
      <c r="A192" s="384"/>
      <c r="B192" s="384"/>
      <c r="C192" s="384"/>
      <c r="D192" s="384"/>
      <c r="E192" s="384"/>
      <c r="F192" s="384"/>
      <c r="G192" s="384"/>
      <c r="H192" s="384"/>
      <c r="I192" s="384"/>
      <c r="J192" s="384"/>
      <c r="K192" s="384"/>
      <c r="L192" s="384"/>
      <c r="M192" s="384"/>
      <c r="N192" s="384"/>
      <c r="O192" s="384"/>
      <c r="P192" s="384"/>
      <c r="Q192" s="384"/>
      <c r="R192" s="384"/>
      <c r="S192" s="384"/>
      <c r="T192" s="384"/>
      <c r="U192" s="384"/>
      <c r="V192" s="384"/>
    </row>
    <row r="193" spans="1:22" x14ac:dyDescent="0.25">
      <c r="A193" s="384"/>
      <c r="B193" s="384"/>
      <c r="C193" s="384"/>
      <c r="D193" s="384"/>
      <c r="E193" s="384"/>
      <c r="F193" s="384"/>
      <c r="G193" s="384"/>
      <c r="H193" s="384"/>
      <c r="I193" s="384"/>
      <c r="J193" s="384"/>
      <c r="K193" s="384"/>
      <c r="L193" s="384"/>
      <c r="M193" s="384"/>
      <c r="N193" s="384"/>
      <c r="O193" s="384"/>
      <c r="P193" s="384"/>
      <c r="Q193" s="384"/>
      <c r="R193" s="384"/>
      <c r="S193" s="384"/>
      <c r="T193" s="384"/>
      <c r="U193" s="384"/>
      <c r="V193" s="384"/>
    </row>
    <row r="194" spans="1:22" x14ac:dyDescent="0.25">
      <c r="A194" s="384"/>
      <c r="B194" s="384"/>
      <c r="C194" s="384"/>
      <c r="D194" s="384"/>
      <c r="E194" s="384"/>
      <c r="F194" s="384"/>
      <c r="G194" s="384"/>
      <c r="H194" s="384"/>
      <c r="I194" s="384"/>
      <c r="J194" s="384"/>
      <c r="K194" s="384"/>
      <c r="L194" s="384"/>
      <c r="M194" s="384"/>
      <c r="N194" s="384"/>
      <c r="O194" s="384"/>
      <c r="P194" s="384"/>
      <c r="Q194" s="384"/>
      <c r="R194" s="384"/>
      <c r="S194" s="384"/>
      <c r="T194" s="384"/>
      <c r="U194" s="384"/>
      <c r="V194" s="384"/>
    </row>
    <row r="195" spans="1:22" x14ac:dyDescent="0.25">
      <c r="A195" s="384"/>
      <c r="B195" s="384"/>
      <c r="C195" s="384"/>
      <c r="D195" s="384"/>
      <c r="E195" s="384"/>
      <c r="F195" s="384"/>
      <c r="G195" s="384"/>
      <c r="H195" s="384"/>
      <c r="I195" s="384"/>
      <c r="J195" s="384"/>
      <c r="K195" s="384"/>
      <c r="L195" s="384"/>
      <c r="M195" s="384"/>
      <c r="N195" s="384"/>
      <c r="O195" s="384"/>
      <c r="P195" s="384"/>
      <c r="Q195" s="384"/>
      <c r="R195" s="384"/>
      <c r="S195" s="384"/>
      <c r="T195" s="384"/>
      <c r="U195" s="384"/>
      <c r="V195" s="384"/>
    </row>
    <row r="196" spans="1:22" x14ac:dyDescent="0.25">
      <c r="A196" s="384"/>
      <c r="B196" s="384"/>
      <c r="C196" s="384"/>
      <c r="D196" s="384"/>
      <c r="E196" s="384"/>
      <c r="F196" s="384"/>
      <c r="G196" s="384"/>
      <c r="H196" s="384"/>
      <c r="I196" s="384"/>
      <c r="J196" s="384"/>
      <c r="K196" s="384"/>
      <c r="L196" s="384"/>
      <c r="M196" s="384"/>
      <c r="N196" s="384"/>
      <c r="O196" s="384"/>
      <c r="P196" s="384"/>
      <c r="Q196" s="384"/>
      <c r="R196" s="384"/>
      <c r="S196" s="384"/>
      <c r="T196" s="384"/>
      <c r="U196" s="384"/>
      <c r="V196" s="384"/>
    </row>
    <row r="197" spans="1:22" x14ac:dyDescent="0.25">
      <c r="A197" s="384"/>
      <c r="B197" s="384"/>
      <c r="C197" s="384"/>
      <c r="D197" s="384"/>
      <c r="E197" s="384"/>
      <c r="F197" s="384"/>
      <c r="G197" s="384"/>
      <c r="H197" s="384"/>
      <c r="I197" s="384"/>
      <c r="J197" s="384"/>
      <c r="K197" s="384"/>
      <c r="L197" s="384"/>
      <c r="M197" s="384"/>
      <c r="N197" s="384"/>
      <c r="O197" s="384"/>
      <c r="P197" s="384"/>
      <c r="Q197" s="384"/>
      <c r="R197" s="384"/>
      <c r="S197" s="384"/>
      <c r="T197" s="384"/>
      <c r="U197" s="384"/>
      <c r="V197" s="384"/>
    </row>
    <row r="198" spans="1:22" x14ac:dyDescent="0.25">
      <c r="A198" s="384"/>
      <c r="B198" s="384"/>
      <c r="C198" s="384"/>
      <c r="D198" s="384"/>
      <c r="E198" s="384"/>
      <c r="F198" s="384"/>
      <c r="G198" s="384"/>
      <c r="H198" s="384"/>
      <c r="I198" s="384"/>
      <c r="J198" s="384"/>
      <c r="K198" s="384"/>
      <c r="L198" s="384"/>
      <c r="M198" s="384"/>
      <c r="N198" s="384"/>
      <c r="O198" s="384"/>
      <c r="P198" s="384"/>
      <c r="Q198" s="384"/>
      <c r="R198" s="384"/>
      <c r="S198" s="384"/>
      <c r="T198" s="384"/>
      <c r="U198" s="384"/>
      <c r="V198" s="384"/>
    </row>
    <row r="199" spans="1:22" x14ac:dyDescent="0.25">
      <c r="A199" s="384"/>
      <c r="B199" s="384"/>
      <c r="C199" s="384"/>
      <c r="D199" s="384"/>
      <c r="E199" s="384"/>
      <c r="F199" s="384"/>
      <c r="G199" s="384"/>
      <c r="H199" s="384"/>
      <c r="I199" s="384"/>
      <c r="J199" s="384"/>
      <c r="K199" s="384"/>
      <c r="L199" s="384"/>
      <c r="M199" s="384"/>
      <c r="N199" s="384"/>
      <c r="O199" s="384"/>
      <c r="P199" s="384"/>
      <c r="Q199" s="384"/>
      <c r="R199" s="384"/>
      <c r="S199" s="384"/>
      <c r="T199" s="384"/>
      <c r="U199" s="384"/>
      <c r="V199" s="384"/>
    </row>
    <row r="200" spans="1:22" x14ac:dyDescent="0.25">
      <c r="A200" s="384"/>
      <c r="B200" s="384"/>
      <c r="C200" s="384"/>
      <c r="D200" s="384"/>
      <c r="E200" s="384"/>
      <c r="F200" s="384"/>
      <c r="G200" s="384"/>
      <c r="H200" s="384"/>
      <c r="I200" s="384"/>
      <c r="J200" s="384"/>
      <c r="K200" s="384"/>
      <c r="L200" s="384"/>
      <c r="M200" s="384"/>
      <c r="N200" s="384"/>
      <c r="O200" s="384"/>
      <c r="P200" s="384"/>
      <c r="Q200" s="384"/>
      <c r="R200" s="384"/>
      <c r="S200" s="384"/>
      <c r="T200" s="384"/>
      <c r="U200" s="384"/>
      <c r="V200" s="384"/>
    </row>
    <row r="201" spans="1:22" x14ac:dyDescent="0.25">
      <c r="A201" s="384"/>
      <c r="B201" s="384"/>
      <c r="C201" s="384"/>
      <c r="D201" s="384"/>
      <c r="E201" s="384"/>
      <c r="F201" s="384"/>
      <c r="G201" s="384"/>
      <c r="H201" s="384"/>
      <c r="I201" s="384"/>
      <c r="J201" s="384"/>
      <c r="K201" s="384"/>
      <c r="L201" s="384"/>
      <c r="M201" s="384"/>
      <c r="N201" s="384"/>
      <c r="O201" s="384"/>
      <c r="P201" s="384"/>
      <c r="Q201" s="384"/>
      <c r="R201" s="384"/>
      <c r="S201" s="384"/>
      <c r="T201" s="384"/>
      <c r="U201" s="384"/>
      <c r="V201" s="384"/>
    </row>
    <row r="202" spans="1:22" x14ac:dyDescent="0.25">
      <c r="A202" s="384"/>
      <c r="B202" s="384"/>
      <c r="C202" s="384"/>
      <c r="D202" s="384"/>
      <c r="E202" s="384"/>
      <c r="F202" s="384"/>
      <c r="G202" s="384"/>
      <c r="H202" s="384"/>
      <c r="I202" s="384"/>
      <c r="J202" s="384"/>
      <c r="K202" s="384"/>
      <c r="L202" s="384"/>
      <c r="M202" s="384"/>
      <c r="N202" s="384"/>
      <c r="O202" s="384"/>
      <c r="P202" s="384"/>
      <c r="Q202" s="384"/>
      <c r="R202" s="384"/>
      <c r="S202" s="384"/>
      <c r="T202" s="384"/>
      <c r="U202" s="384"/>
      <c r="V202" s="384"/>
    </row>
    <row r="203" spans="1:22" x14ac:dyDescent="0.25">
      <c r="A203" s="384"/>
      <c r="B203" s="384"/>
      <c r="C203" s="384"/>
      <c r="D203" s="384"/>
      <c r="E203" s="384"/>
      <c r="F203" s="384"/>
      <c r="G203" s="384"/>
      <c r="H203" s="384"/>
      <c r="I203" s="384"/>
      <c r="J203" s="384"/>
      <c r="K203" s="384"/>
      <c r="L203" s="384"/>
      <c r="M203" s="384"/>
      <c r="N203" s="384"/>
      <c r="O203" s="384"/>
      <c r="P203" s="384"/>
      <c r="Q203" s="384"/>
      <c r="R203" s="384"/>
      <c r="S203" s="384"/>
      <c r="T203" s="384"/>
      <c r="U203" s="384"/>
      <c r="V203" s="384"/>
    </row>
    <row r="204" spans="1:22" x14ac:dyDescent="0.25">
      <c r="A204" s="384"/>
      <c r="B204" s="384"/>
      <c r="C204" s="384"/>
      <c r="D204" s="384"/>
      <c r="E204" s="384"/>
      <c r="F204" s="384"/>
      <c r="G204" s="384"/>
      <c r="H204" s="384"/>
      <c r="I204" s="384"/>
      <c r="J204" s="384"/>
      <c r="K204" s="384"/>
      <c r="L204" s="384"/>
      <c r="M204" s="384"/>
      <c r="N204" s="384"/>
      <c r="O204" s="384"/>
      <c r="P204" s="384"/>
      <c r="Q204" s="384"/>
      <c r="R204" s="384"/>
      <c r="S204" s="384"/>
      <c r="T204" s="384"/>
      <c r="U204" s="384"/>
      <c r="V204" s="384"/>
    </row>
    <row r="205" spans="1:22" x14ac:dyDescent="0.25">
      <c r="A205" s="384"/>
      <c r="B205" s="384"/>
      <c r="C205" s="384"/>
      <c r="D205" s="384"/>
      <c r="E205" s="384"/>
      <c r="F205" s="384"/>
      <c r="G205" s="384"/>
      <c r="H205" s="384"/>
      <c r="I205" s="384"/>
      <c r="J205" s="384"/>
      <c r="K205" s="384"/>
      <c r="L205" s="384"/>
      <c r="M205" s="384"/>
      <c r="N205" s="384"/>
      <c r="O205" s="384"/>
      <c r="P205" s="384"/>
      <c r="Q205" s="384"/>
      <c r="R205" s="384"/>
      <c r="S205" s="384"/>
      <c r="T205" s="384"/>
      <c r="U205" s="384"/>
      <c r="V205" s="384"/>
    </row>
    <row r="206" spans="1:22" x14ac:dyDescent="0.25">
      <c r="A206" s="384"/>
      <c r="B206" s="384"/>
      <c r="C206" s="384"/>
      <c r="D206" s="384"/>
      <c r="E206" s="384"/>
      <c r="F206" s="384"/>
      <c r="G206" s="384"/>
      <c r="H206" s="384"/>
      <c r="I206" s="384"/>
      <c r="J206" s="384"/>
      <c r="K206" s="384"/>
      <c r="L206" s="384"/>
      <c r="M206" s="384"/>
      <c r="N206" s="384"/>
      <c r="O206" s="384"/>
      <c r="P206" s="384"/>
      <c r="Q206" s="384"/>
      <c r="R206" s="384"/>
      <c r="S206" s="384"/>
      <c r="T206" s="384"/>
      <c r="U206" s="384"/>
      <c r="V206" s="384"/>
    </row>
    <row r="207" spans="1:22" x14ac:dyDescent="0.25">
      <c r="A207" s="384"/>
      <c r="B207" s="384"/>
      <c r="C207" s="384"/>
      <c r="D207" s="384"/>
      <c r="E207" s="384"/>
      <c r="F207" s="384"/>
      <c r="G207" s="384"/>
      <c r="H207" s="384"/>
      <c r="I207" s="384"/>
      <c r="J207" s="384"/>
      <c r="K207" s="384"/>
      <c r="L207" s="384"/>
      <c r="M207" s="384"/>
      <c r="N207" s="384"/>
      <c r="O207" s="384"/>
      <c r="P207" s="384"/>
      <c r="Q207" s="384"/>
      <c r="R207" s="384"/>
      <c r="S207" s="384"/>
      <c r="T207" s="384"/>
      <c r="U207" s="384"/>
      <c r="V207" s="384"/>
    </row>
    <row r="208" spans="1:22" x14ac:dyDescent="0.25">
      <c r="A208" s="384"/>
      <c r="B208" s="384"/>
      <c r="C208" s="384"/>
      <c r="D208" s="384"/>
      <c r="E208" s="384"/>
      <c r="F208" s="384"/>
      <c r="G208" s="384"/>
      <c r="H208" s="384"/>
      <c r="I208" s="384"/>
      <c r="J208" s="384"/>
      <c r="K208" s="384"/>
      <c r="L208" s="384"/>
      <c r="M208" s="384"/>
      <c r="N208" s="384"/>
      <c r="O208" s="384"/>
      <c r="P208" s="384"/>
      <c r="Q208" s="384"/>
      <c r="R208" s="384"/>
      <c r="S208" s="384"/>
      <c r="T208" s="384"/>
      <c r="U208" s="384"/>
      <c r="V208" s="384"/>
    </row>
    <row r="209" spans="1:22" x14ac:dyDescent="0.25">
      <c r="A209" s="384"/>
      <c r="B209" s="384"/>
      <c r="C209" s="384"/>
      <c r="D209" s="384"/>
      <c r="E209" s="384"/>
      <c r="F209" s="384"/>
      <c r="G209" s="384"/>
      <c r="H209" s="384"/>
      <c r="I209" s="384"/>
      <c r="J209" s="384"/>
      <c r="K209" s="384"/>
      <c r="L209" s="384"/>
      <c r="M209" s="384"/>
      <c r="N209" s="384"/>
      <c r="O209" s="384"/>
      <c r="P209" s="384"/>
      <c r="Q209" s="384"/>
      <c r="R209" s="384"/>
      <c r="S209" s="384"/>
      <c r="T209" s="384"/>
      <c r="U209" s="384"/>
      <c r="V209" s="384"/>
    </row>
    <row r="210" spans="1:22" x14ac:dyDescent="0.25">
      <c r="A210" s="384"/>
      <c r="B210" s="384"/>
      <c r="C210" s="384"/>
      <c r="D210" s="384"/>
      <c r="E210" s="384"/>
      <c r="F210" s="384"/>
      <c r="G210" s="384"/>
      <c r="H210" s="384"/>
      <c r="I210" s="384"/>
      <c r="J210" s="384"/>
      <c r="K210" s="384"/>
      <c r="L210" s="384"/>
      <c r="M210" s="384"/>
      <c r="N210" s="384"/>
      <c r="O210" s="384"/>
      <c r="P210" s="384"/>
      <c r="Q210" s="384"/>
      <c r="R210" s="384"/>
      <c r="S210" s="384"/>
      <c r="T210" s="384"/>
      <c r="U210" s="384"/>
      <c r="V210" s="384"/>
    </row>
    <row r="211" spans="1:22" x14ac:dyDescent="0.25">
      <c r="A211" s="384"/>
      <c r="B211" s="384"/>
      <c r="C211" s="384"/>
      <c r="D211" s="384"/>
      <c r="E211" s="384"/>
      <c r="F211" s="384"/>
      <c r="G211" s="384"/>
      <c r="H211" s="384"/>
      <c r="I211" s="384"/>
      <c r="J211" s="384"/>
      <c r="K211" s="384"/>
      <c r="L211" s="384"/>
      <c r="M211" s="384"/>
      <c r="N211" s="384"/>
      <c r="O211" s="384"/>
      <c r="P211" s="384"/>
      <c r="Q211" s="384"/>
      <c r="R211" s="384"/>
      <c r="S211" s="384"/>
      <c r="T211" s="384"/>
      <c r="U211" s="384"/>
      <c r="V211" s="384"/>
    </row>
    <row r="212" spans="1:22" x14ac:dyDescent="0.25">
      <c r="A212" s="384"/>
      <c r="B212" s="384"/>
      <c r="C212" s="384"/>
      <c r="D212" s="384"/>
      <c r="E212" s="384"/>
      <c r="F212" s="384"/>
      <c r="G212" s="384"/>
      <c r="H212" s="384"/>
      <c r="I212" s="384"/>
      <c r="J212" s="384"/>
      <c r="K212" s="384"/>
      <c r="L212" s="384"/>
      <c r="M212" s="384"/>
      <c r="N212" s="384"/>
      <c r="O212" s="384"/>
      <c r="P212" s="384"/>
      <c r="Q212" s="384"/>
      <c r="R212" s="384"/>
      <c r="S212" s="384"/>
      <c r="T212" s="384"/>
      <c r="U212" s="384"/>
      <c r="V212" s="384"/>
    </row>
    <row r="213" spans="1:22" x14ac:dyDescent="0.25">
      <c r="A213" s="384"/>
      <c r="B213" s="384"/>
      <c r="C213" s="384"/>
      <c r="D213" s="384"/>
      <c r="E213" s="384"/>
      <c r="F213" s="384"/>
      <c r="G213" s="384"/>
      <c r="H213" s="384"/>
      <c r="I213" s="384"/>
      <c r="J213" s="384"/>
      <c r="K213" s="384"/>
      <c r="L213" s="384"/>
      <c r="M213" s="384"/>
      <c r="N213" s="384"/>
      <c r="O213" s="384"/>
      <c r="P213" s="384"/>
      <c r="Q213" s="384"/>
      <c r="R213" s="384"/>
      <c r="S213" s="384"/>
      <c r="T213" s="384"/>
      <c r="U213" s="384"/>
      <c r="V213" s="384"/>
    </row>
    <row r="214" spans="1:22" x14ac:dyDescent="0.25">
      <c r="A214" s="384"/>
      <c r="B214" s="384"/>
      <c r="C214" s="384"/>
      <c r="D214" s="384"/>
      <c r="E214" s="384"/>
      <c r="F214" s="384"/>
      <c r="G214" s="384"/>
      <c r="H214" s="384"/>
      <c r="I214" s="384"/>
      <c r="J214" s="384"/>
      <c r="K214" s="384"/>
      <c r="L214" s="384"/>
      <c r="M214" s="384"/>
      <c r="N214" s="384"/>
      <c r="O214" s="384"/>
      <c r="P214" s="384"/>
      <c r="Q214" s="384"/>
      <c r="R214" s="384"/>
      <c r="S214" s="384"/>
      <c r="T214" s="384"/>
      <c r="U214" s="384"/>
      <c r="V214" s="384"/>
    </row>
    <row r="215" spans="1:22" x14ac:dyDescent="0.25">
      <c r="A215" s="384"/>
      <c r="B215" s="384"/>
      <c r="C215" s="384"/>
      <c r="D215" s="384"/>
      <c r="E215" s="384"/>
      <c r="F215" s="384"/>
      <c r="G215" s="384"/>
      <c r="H215" s="384"/>
      <c r="I215" s="384"/>
      <c r="J215" s="384"/>
      <c r="K215" s="384"/>
      <c r="L215" s="384"/>
      <c r="M215" s="384"/>
      <c r="N215" s="384"/>
      <c r="O215" s="384"/>
      <c r="P215" s="384"/>
      <c r="Q215" s="384"/>
      <c r="R215" s="384"/>
      <c r="S215" s="384"/>
      <c r="T215" s="384"/>
      <c r="U215" s="384"/>
      <c r="V215" s="384"/>
    </row>
    <row r="216" spans="1:22" x14ac:dyDescent="0.25">
      <c r="A216" s="384"/>
      <c r="B216" s="384"/>
      <c r="C216" s="384"/>
      <c r="D216" s="384"/>
      <c r="E216" s="384"/>
      <c r="F216" s="384"/>
      <c r="G216" s="384"/>
      <c r="H216" s="384"/>
      <c r="I216" s="384"/>
      <c r="J216" s="384"/>
      <c r="K216" s="384"/>
      <c r="L216" s="384"/>
      <c r="M216" s="384"/>
      <c r="N216" s="384"/>
      <c r="O216" s="384"/>
      <c r="P216" s="384"/>
      <c r="Q216" s="384"/>
      <c r="R216" s="384"/>
      <c r="S216" s="384"/>
      <c r="T216" s="384"/>
      <c r="U216" s="384"/>
      <c r="V216" s="384"/>
    </row>
    <row r="217" spans="1:22" x14ac:dyDescent="0.25">
      <c r="A217" s="384"/>
      <c r="B217" s="384"/>
      <c r="C217" s="384"/>
      <c r="D217" s="384"/>
      <c r="E217" s="384"/>
      <c r="F217" s="384"/>
      <c r="G217" s="384"/>
      <c r="H217" s="384"/>
      <c r="I217" s="384"/>
      <c r="J217" s="384"/>
      <c r="K217" s="384"/>
      <c r="L217" s="384"/>
      <c r="M217" s="384"/>
      <c r="N217" s="384"/>
      <c r="O217" s="384"/>
      <c r="P217" s="384"/>
      <c r="Q217" s="384"/>
      <c r="R217" s="384"/>
      <c r="S217" s="384"/>
      <c r="T217" s="384"/>
      <c r="U217" s="384"/>
      <c r="V217" s="384"/>
    </row>
    <row r="218" spans="1:22" x14ac:dyDescent="0.25">
      <c r="A218" s="384"/>
      <c r="B218" s="384"/>
      <c r="C218" s="384"/>
      <c r="D218" s="384"/>
      <c r="E218" s="384"/>
      <c r="F218" s="384"/>
      <c r="G218" s="384"/>
      <c r="H218" s="384"/>
      <c r="I218" s="384"/>
      <c r="J218" s="384"/>
      <c r="K218" s="384"/>
      <c r="L218" s="384"/>
      <c r="M218" s="384"/>
      <c r="N218" s="384"/>
      <c r="O218" s="384"/>
      <c r="P218" s="384"/>
      <c r="Q218" s="384"/>
      <c r="R218" s="384"/>
      <c r="S218" s="384"/>
      <c r="T218" s="384"/>
      <c r="U218" s="384"/>
      <c r="V218" s="384"/>
    </row>
    <row r="219" spans="1:22" x14ac:dyDescent="0.25">
      <c r="A219" s="384"/>
      <c r="B219" s="384"/>
      <c r="C219" s="384"/>
      <c r="D219" s="384"/>
      <c r="E219" s="384"/>
      <c r="F219" s="384"/>
      <c r="G219" s="384"/>
      <c r="H219" s="384"/>
      <c r="I219" s="384"/>
      <c r="J219" s="384"/>
      <c r="K219" s="384"/>
      <c r="L219" s="384"/>
      <c r="M219" s="384"/>
      <c r="N219" s="384"/>
      <c r="O219" s="384"/>
      <c r="P219" s="384"/>
      <c r="Q219" s="384"/>
      <c r="R219" s="384"/>
      <c r="S219" s="384"/>
      <c r="T219" s="384"/>
      <c r="U219" s="384"/>
      <c r="V219" s="384"/>
    </row>
    <row r="220" spans="1:22" x14ac:dyDescent="0.25">
      <c r="A220" s="384"/>
      <c r="B220" s="384"/>
      <c r="C220" s="384"/>
      <c r="D220" s="384"/>
      <c r="E220" s="384"/>
      <c r="F220" s="384"/>
      <c r="G220" s="384"/>
      <c r="H220" s="384"/>
      <c r="I220" s="384"/>
      <c r="J220" s="384"/>
      <c r="K220" s="384"/>
      <c r="L220" s="384"/>
      <c r="M220" s="384"/>
      <c r="N220" s="384"/>
      <c r="O220" s="384"/>
      <c r="P220" s="384"/>
      <c r="Q220" s="384"/>
      <c r="R220" s="384"/>
      <c r="S220" s="384"/>
      <c r="T220" s="384"/>
      <c r="U220" s="384"/>
      <c r="V220" s="384"/>
    </row>
    <row r="221" spans="1:22" x14ac:dyDescent="0.25">
      <c r="A221" s="384"/>
      <c r="B221" s="384"/>
      <c r="C221" s="384"/>
      <c r="D221" s="384"/>
      <c r="E221" s="384"/>
      <c r="F221" s="384"/>
      <c r="G221" s="384"/>
      <c r="H221" s="384"/>
      <c r="I221" s="384"/>
      <c r="J221" s="384"/>
      <c r="K221" s="384"/>
      <c r="L221" s="384"/>
      <c r="M221" s="384"/>
      <c r="N221" s="384"/>
      <c r="O221" s="384"/>
      <c r="P221" s="384"/>
      <c r="Q221" s="384"/>
      <c r="R221" s="384"/>
      <c r="S221" s="384"/>
      <c r="T221" s="384"/>
      <c r="U221" s="384"/>
      <c r="V221" s="384"/>
    </row>
    <row r="222" spans="1:22" x14ac:dyDescent="0.25">
      <c r="A222" s="384"/>
      <c r="B222" s="384"/>
      <c r="C222" s="384"/>
      <c r="D222" s="384"/>
      <c r="E222" s="384"/>
      <c r="F222" s="384"/>
      <c r="G222" s="384"/>
      <c r="H222" s="384"/>
      <c r="I222" s="384"/>
      <c r="J222" s="384"/>
      <c r="K222" s="384"/>
      <c r="L222" s="384"/>
      <c r="M222" s="384"/>
      <c r="N222" s="384"/>
      <c r="O222" s="384"/>
      <c r="P222" s="384"/>
      <c r="Q222" s="384"/>
      <c r="R222" s="384"/>
      <c r="S222" s="384"/>
      <c r="T222" s="384"/>
      <c r="U222" s="384"/>
      <c r="V222" s="384"/>
    </row>
    <row r="223" spans="1:22" x14ac:dyDescent="0.25">
      <c r="A223" s="384"/>
      <c r="B223" s="384"/>
      <c r="C223" s="384"/>
      <c r="D223" s="384"/>
      <c r="E223" s="384"/>
      <c r="F223" s="384"/>
      <c r="G223" s="384"/>
      <c r="H223" s="384"/>
      <c r="I223" s="384"/>
      <c r="J223" s="384"/>
      <c r="K223" s="384"/>
      <c r="L223" s="384"/>
      <c r="M223" s="384"/>
      <c r="N223" s="384"/>
      <c r="O223" s="384"/>
      <c r="P223" s="384"/>
      <c r="Q223" s="384"/>
      <c r="R223" s="384"/>
      <c r="S223" s="384"/>
      <c r="T223" s="384"/>
      <c r="U223" s="384"/>
      <c r="V223" s="384"/>
    </row>
    <row r="224" spans="1:22" x14ac:dyDescent="0.25">
      <c r="A224" s="384"/>
      <c r="B224" s="384"/>
      <c r="C224" s="384"/>
      <c r="D224" s="384"/>
      <c r="E224" s="384"/>
      <c r="F224" s="384"/>
      <c r="G224" s="384"/>
      <c r="H224" s="384"/>
      <c r="I224" s="384"/>
      <c r="J224" s="384"/>
      <c r="K224" s="384"/>
      <c r="L224" s="384"/>
      <c r="M224" s="384"/>
      <c r="N224" s="384"/>
      <c r="O224" s="384"/>
      <c r="P224" s="384"/>
      <c r="Q224" s="384"/>
      <c r="R224" s="384"/>
      <c r="S224" s="384"/>
      <c r="T224" s="384"/>
      <c r="U224" s="384"/>
      <c r="V224" s="384"/>
    </row>
    <row r="225" spans="1:22" x14ac:dyDescent="0.25">
      <c r="A225" s="384"/>
      <c r="B225" s="384"/>
      <c r="C225" s="384"/>
      <c r="D225" s="384"/>
      <c r="E225" s="384"/>
      <c r="F225" s="384"/>
      <c r="G225" s="384"/>
      <c r="H225" s="384"/>
      <c r="I225" s="384"/>
      <c r="J225" s="384"/>
      <c r="K225" s="384"/>
      <c r="L225" s="384"/>
      <c r="M225" s="384"/>
      <c r="N225" s="384"/>
      <c r="O225" s="384"/>
      <c r="P225" s="384"/>
      <c r="Q225" s="384"/>
      <c r="R225" s="384"/>
      <c r="S225" s="384"/>
      <c r="T225" s="384"/>
      <c r="U225" s="384"/>
      <c r="V225" s="384"/>
    </row>
    <row r="226" spans="1:22" x14ac:dyDescent="0.25">
      <c r="A226" s="384"/>
      <c r="B226" s="384"/>
      <c r="C226" s="384"/>
      <c r="D226" s="384"/>
      <c r="E226" s="384"/>
      <c r="F226" s="384"/>
      <c r="G226" s="384"/>
      <c r="H226" s="384"/>
      <c r="I226" s="384"/>
      <c r="J226" s="384"/>
      <c r="K226" s="384"/>
      <c r="L226" s="384"/>
      <c r="M226" s="384"/>
      <c r="N226" s="384"/>
      <c r="O226" s="384"/>
      <c r="P226" s="384"/>
      <c r="Q226" s="384"/>
      <c r="R226" s="384"/>
      <c r="S226" s="384"/>
      <c r="T226" s="384"/>
      <c r="U226" s="384"/>
      <c r="V226" s="384"/>
    </row>
    <row r="227" spans="1:22" x14ac:dyDescent="0.25">
      <c r="A227" s="384"/>
      <c r="B227" s="384"/>
      <c r="C227" s="384"/>
      <c r="D227" s="384"/>
      <c r="E227" s="384"/>
      <c r="F227" s="384"/>
      <c r="G227" s="384"/>
      <c r="H227" s="384"/>
      <c r="I227" s="384"/>
      <c r="J227" s="384"/>
      <c r="K227" s="384"/>
      <c r="L227" s="384"/>
      <c r="M227" s="384"/>
      <c r="N227" s="384"/>
      <c r="O227" s="384"/>
      <c r="P227" s="384"/>
      <c r="Q227" s="384"/>
      <c r="R227" s="384"/>
      <c r="S227" s="384"/>
      <c r="T227" s="384"/>
      <c r="U227" s="384"/>
      <c r="V227" s="384"/>
    </row>
    <row r="228" spans="1:22" x14ac:dyDescent="0.25">
      <c r="A228" s="384"/>
      <c r="B228" s="384"/>
      <c r="C228" s="384"/>
      <c r="D228" s="384"/>
      <c r="E228" s="384"/>
      <c r="F228" s="384"/>
      <c r="G228" s="384"/>
      <c r="H228" s="384"/>
      <c r="I228" s="384"/>
      <c r="J228" s="384"/>
      <c r="K228" s="384"/>
      <c r="L228" s="384"/>
      <c r="M228" s="384"/>
      <c r="N228" s="384"/>
      <c r="O228" s="384"/>
      <c r="P228" s="384"/>
      <c r="Q228" s="384"/>
      <c r="R228" s="384"/>
      <c r="S228" s="384"/>
      <c r="T228" s="384"/>
      <c r="U228" s="384"/>
      <c r="V228" s="384"/>
    </row>
    <row r="229" spans="1:22" x14ac:dyDescent="0.25">
      <c r="A229" s="384"/>
      <c r="B229" s="384"/>
      <c r="C229" s="384"/>
      <c r="D229" s="384"/>
      <c r="E229" s="384"/>
      <c r="F229" s="384"/>
      <c r="G229" s="384"/>
      <c r="H229" s="384"/>
      <c r="I229" s="384"/>
      <c r="J229" s="384"/>
      <c r="K229" s="384"/>
      <c r="L229" s="384"/>
      <c r="M229" s="384"/>
      <c r="N229" s="384"/>
      <c r="O229" s="384"/>
      <c r="P229" s="384"/>
      <c r="Q229" s="384"/>
      <c r="R229" s="384"/>
      <c r="S229" s="384"/>
      <c r="T229" s="384"/>
      <c r="U229" s="384"/>
      <c r="V229" s="384"/>
    </row>
    <row r="230" spans="1:22" x14ac:dyDescent="0.25">
      <c r="A230" s="384"/>
      <c r="B230" s="384"/>
      <c r="C230" s="384"/>
      <c r="D230" s="384"/>
      <c r="E230" s="384"/>
      <c r="F230" s="384"/>
      <c r="G230" s="384"/>
      <c r="H230" s="384"/>
      <c r="I230" s="384"/>
      <c r="J230" s="384"/>
      <c r="K230" s="384"/>
      <c r="L230" s="384"/>
      <c r="M230" s="384"/>
      <c r="N230" s="384"/>
      <c r="O230" s="384"/>
      <c r="P230" s="384"/>
      <c r="Q230" s="384"/>
      <c r="R230" s="384"/>
      <c r="S230" s="384"/>
      <c r="T230" s="384"/>
      <c r="U230" s="384"/>
      <c r="V230" s="384"/>
    </row>
    <row r="231" spans="1:22" x14ac:dyDescent="0.25">
      <c r="A231" s="384"/>
      <c r="B231" s="384"/>
      <c r="C231" s="384"/>
      <c r="D231" s="384"/>
      <c r="E231" s="384"/>
      <c r="F231" s="384"/>
      <c r="G231" s="384"/>
      <c r="H231" s="384"/>
      <c r="I231" s="384"/>
      <c r="J231" s="384"/>
      <c r="K231" s="384"/>
      <c r="L231" s="384"/>
      <c r="M231" s="384"/>
      <c r="N231" s="384"/>
      <c r="O231" s="384"/>
      <c r="P231" s="384"/>
      <c r="Q231" s="384"/>
      <c r="R231" s="384"/>
      <c r="S231" s="384"/>
      <c r="T231" s="384"/>
      <c r="U231" s="384"/>
      <c r="V231" s="384"/>
    </row>
    <row r="232" spans="1:22" x14ac:dyDescent="0.25">
      <c r="A232" s="384"/>
      <c r="B232" s="384"/>
      <c r="C232" s="384"/>
      <c r="D232" s="384"/>
      <c r="E232" s="384"/>
      <c r="F232" s="384"/>
      <c r="G232" s="384"/>
      <c r="H232" s="384"/>
      <c r="I232" s="384"/>
      <c r="J232" s="384"/>
      <c r="K232" s="384"/>
      <c r="L232" s="384"/>
      <c r="M232" s="384"/>
      <c r="N232" s="384"/>
      <c r="O232" s="384"/>
      <c r="P232" s="384"/>
      <c r="Q232" s="384"/>
      <c r="R232" s="384"/>
      <c r="S232" s="384"/>
      <c r="T232" s="384"/>
      <c r="U232" s="384"/>
      <c r="V232" s="384"/>
    </row>
    <row r="233" spans="1:22" x14ac:dyDescent="0.25">
      <c r="A233" s="384"/>
      <c r="B233" s="384"/>
      <c r="C233" s="384"/>
      <c r="D233" s="384"/>
      <c r="E233" s="384"/>
      <c r="F233" s="384"/>
      <c r="G233" s="384"/>
      <c r="H233" s="384"/>
      <c r="I233" s="384"/>
      <c r="J233" s="384"/>
      <c r="K233" s="384"/>
      <c r="L233" s="384"/>
      <c r="M233" s="384"/>
      <c r="N233" s="384"/>
      <c r="O233" s="384"/>
      <c r="P233" s="384"/>
      <c r="Q233" s="384"/>
      <c r="R233" s="384"/>
      <c r="S233" s="384"/>
      <c r="T233" s="384"/>
      <c r="U233" s="384"/>
      <c r="V233" s="384"/>
    </row>
    <row r="234" spans="1:22" x14ac:dyDescent="0.25">
      <c r="A234" s="384"/>
      <c r="B234" s="384"/>
      <c r="C234" s="384"/>
      <c r="D234" s="384"/>
      <c r="E234" s="384"/>
      <c r="F234" s="384"/>
      <c r="G234" s="384"/>
      <c r="H234" s="384"/>
      <c r="I234" s="384"/>
      <c r="J234" s="384"/>
      <c r="K234" s="384"/>
      <c r="L234" s="384"/>
      <c r="M234" s="384"/>
      <c r="N234" s="384"/>
      <c r="O234" s="384"/>
      <c r="P234" s="384"/>
      <c r="Q234" s="384"/>
      <c r="R234" s="384"/>
      <c r="S234" s="384"/>
      <c r="T234" s="384"/>
      <c r="U234" s="384"/>
      <c r="V234" s="384"/>
    </row>
    <row r="235" spans="1:22" x14ac:dyDescent="0.25">
      <c r="A235" s="384"/>
      <c r="B235" s="384"/>
      <c r="C235" s="384"/>
      <c r="D235" s="384"/>
      <c r="E235" s="384"/>
      <c r="F235" s="384"/>
      <c r="G235" s="384"/>
      <c r="H235" s="384"/>
      <c r="I235" s="384"/>
      <c r="J235" s="384"/>
      <c r="K235" s="384"/>
      <c r="L235" s="384"/>
      <c r="M235" s="384"/>
      <c r="N235" s="384"/>
      <c r="O235" s="384"/>
      <c r="P235" s="384"/>
      <c r="Q235" s="384"/>
      <c r="R235" s="384"/>
      <c r="S235" s="384"/>
      <c r="T235" s="384"/>
      <c r="U235" s="384"/>
      <c r="V235" s="384"/>
    </row>
    <row r="236" spans="1:22" x14ac:dyDescent="0.25">
      <c r="A236" s="384"/>
      <c r="B236" s="384"/>
      <c r="C236" s="384"/>
      <c r="D236" s="384"/>
      <c r="E236" s="384"/>
      <c r="F236" s="384"/>
      <c r="G236" s="384"/>
      <c r="H236" s="384"/>
      <c r="I236" s="384"/>
      <c r="J236" s="384"/>
      <c r="K236" s="384"/>
      <c r="L236" s="384"/>
      <c r="M236" s="384"/>
      <c r="N236" s="384"/>
      <c r="O236" s="384"/>
      <c r="P236" s="384"/>
      <c r="Q236" s="384"/>
      <c r="R236" s="384"/>
      <c r="S236" s="384"/>
      <c r="T236" s="384"/>
      <c r="U236" s="384"/>
      <c r="V236" s="384"/>
    </row>
    <row r="237" spans="1:22" x14ac:dyDescent="0.25">
      <c r="A237" s="384"/>
      <c r="B237" s="384"/>
      <c r="C237" s="384"/>
      <c r="D237" s="384"/>
      <c r="E237" s="384"/>
      <c r="F237" s="384"/>
      <c r="G237" s="384"/>
      <c r="H237" s="384"/>
      <c r="I237" s="384"/>
      <c r="J237" s="384"/>
      <c r="K237" s="384"/>
      <c r="L237" s="384"/>
      <c r="M237" s="384"/>
      <c r="N237" s="384"/>
      <c r="O237" s="384"/>
      <c r="P237" s="384"/>
      <c r="Q237" s="384"/>
      <c r="R237" s="384"/>
      <c r="S237" s="384"/>
      <c r="T237" s="384"/>
      <c r="U237" s="384"/>
      <c r="V237" s="384"/>
    </row>
    <row r="238" spans="1:22" x14ac:dyDescent="0.25">
      <c r="A238" s="384"/>
      <c r="B238" s="384"/>
      <c r="C238" s="384"/>
      <c r="D238" s="384"/>
      <c r="E238" s="384"/>
      <c r="F238" s="384"/>
      <c r="G238" s="384"/>
      <c r="H238" s="384"/>
      <c r="I238" s="384"/>
      <c r="J238" s="384"/>
      <c r="K238" s="384"/>
      <c r="L238" s="384"/>
      <c r="M238" s="384"/>
      <c r="N238" s="384"/>
      <c r="O238" s="384"/>
      <c r="P238" s="384"/>
      <c r="Q238" s="384"/>
      <c r="R238" s="384"/>
      <c r="S238" s="384"/>
      <c r="T238" s="384"/>
      <c r="U238" s="384"/>
      <c r="V238" s="384"/>
    </row>
    <row r="239" spans="1:22" x14ac:dyDescent="0.25">
      <c r="A239" s="384"/>
      <c r="B239" s="384"/>
      <c r="C239" s="384"/>
      <c r="D239" s="384"/>
      <c r="E239" s="384"/>
      <c r="F239" s="384"/>
      <c r="G239" s="384"/>
      <c r="H239" s="384"/>
      <c r="I239" s="384"/>
      <c r="J239" s="384"/>
      <c r="K239" s="384"/>
      <c r="L239" s="384"/>
      <c r="M239" s="384"/>
      <c r="N239" s="384"/>
      <c r="O239" s="384"/>
      <c r="P239" s="384"/>
      <c r="Q239" s="384"/>
      <c r="R239" s="384"/>
      <c r="S239" s="384"/>
      <c r="T239" s="384"/>
      <c r="U239" s="384"/>
      <c r="V239" s="384"/>
    </row>
    <row r="240" spans="1:22" x14ac:dyDescent="0.25">
      <c r="A240" s="384"/>
      <c r="B240" s="384"/>
      <c r="C240" s="384"/>
      <c r="D240" s="384"/>
      <c r="E240" s="384"/>
      <c r="F240" s="384"/>
      <c r="G240" s="384"/>
      <c r="H240" s="384"/>
      <c r="I240" s="384"/>
      <c r="J240" s="384"/>
      <c r="K240" s="384"/>
      <c r="L240" s="384"/>
      <c r="M240" s="384"/>
      <c r="N240" s="384"/>
      <c r="O240" s="384"/>
      <c r="P240" s="384"/>
      <c r="Q240" s="384"/>
      <c r="R240" s="384"/>
      <c r="S240" s="384"/>
      <c r="T240" s="384"/>
      <c r="U240" s="384"/>
      <c r="V240" s="384"/>
    </row>
    <row r="241" spans="1:22" x14ac:dyDescent="0.25">
      <c r="A241" s="384"/>
      <c r="B241" s="384"/>
      <c r="C241" s="384"/>
      <c r="D241" s="384"/>
      <c r="E241" s="384"/>
      <c r="F241" s="384"/>
      <c r="G241" s="384"/>
      <c r="H241" s="384"/>
      <c r="I241" s="384"/>
      <c r="J241" s="384"/>
      <c r="K241" s="384"/>
      <c r="L241" s="384"/>
      <c r="M241" s="384"/>
      <c r="N241" s="384"/>
      <c r="O241" s="384"/>
      <c r="P241" s="384"/>
      <c r="Q241" s="384"/>
      <c r="R241" s="384"/>
      <c r="S241" s="384"/>
      <c r="T241" s="384"/>
      <c r="U241" s="384"/>
      <c r="V241" s="384"/>
    </row>
    <row r="242" spans="1:22" x14ac:dyDescent="0.25">
      <c r="A242" s="384"/>
      <c r="B242" s="384"/>
      <c r="C242" s="384"/>
      <c r="D242" s="384"/>
      <c r="E242" s="384"/>
      <c r="F242" s="384"/>
      <c r="G242" s="384"/>
      <c r="H242" s="384"/>
      <c r="I242" s="384"/>
      <c r="J242" s="384"/>
      <c r="K242" s="384"/>
      <c r="L242" s="384"/>
      <c r="M242" s="384"/>
      <c r="N242" s="384"/>
      <c r="O242" s="384"/>
      <c r="P242" s="384"/>
      <c r="Q242" s="384"/>
      <c r="R242" s="384"/>
      <c r="S242" s="384"/>
      <c r="T242" s="384"/>
      <c r="U242" s="384"/>
      <c r="V242" s="384"/>
    </row>
    <row r="243" spans="1:22" x14ac:dyDescent="0.25">
      <c r="A243" s="384"/>
      <c r="B243" s="384"/>
      <c r="C243" s="384"/>
      <c r="D243" s="384"/>
      <c r="E243" s="384"/>
      <c r="F243" s="384"/>
      <c r="G243" s="384"/>
      <c r="H243" s="384"/>
      <c r="I243" s="384"/>
      <c r="J243" s="384"/>
      <c r="K243" s="384"/>
      <c r="L243" s="384"/>
      <c r="M243" s="384"/>
      <c r="N243" s="384"/>
      <c r="O243" s="384"/>
      <c r="P243" s="384"/>
      <c r="Q243" s="384"/>
      <c r="R243" s="384"/>
      <c r="S243" s="384"/>
      <c r="T243" s="384"/>
      <c r="U243" s="384"/>
      <c r="V243" s="384"/>
    </row>
    <row r="244" spans="1:22" x14ac:dyDescent="0.25">
      <c r="A244" s="384"/>
      <c r="B244" s="384"/>
      <c r="C244" s="384"/>
      <c r="D244" s="384"/>
      <c r="E244" s="384"/>
      <c r="F244" s="384"/>
      <c r="G244" s="384"/>
      <c r="H244" s="384"/>
      <c r="I244" s="384"/>
      <c r="J244" s="384"/>
      <c r="K244" s="384"/>
      <c r="L244" s="384"/>
      <c r="M244" s="384"/>
      <c r="N244" s="384"/>
      <c r="O244" s="384"/>
      <c r="P244" s="384"/>
      <c r="Q244" s="384"/>
      <c r="R244" s="384"/>
      <c r="S244" s="384"/>
      <c r="T244" s="384"/>
      <c r="U244" s="384"/>
      <c r="V244" s="384"/>
    </row>
    <row r="245" spans="1:22" x14ac:dyDescent="0.25">
      <c r="A245" s="384"/>
      <c r="B245" s="384"/>
      <c r="C245" s="384"/>
      <c r="D245" s="384"/>
      <c r="E245" s="384"/>
      <c r="F245" s="384"/>
      <c r="G245" s="384"/>
      <c r="H245" s="384"/>
      <c r="I245" s="384"/>
      <c r="J245" s="384"/>
      <c r="K245" s="384"/>
      <c r="L245" s="384"/>
      <c r="M245" s="384"/>
      <c r="N245" s="384"/>
      <c r="O245" s="384"/>
      <c r="P245" s="384"/>
      <c r="Q245" s="384"/>
      <c r="R245" s="384"/>
      <c r="S245" s="384"/>
      <c r="T245" s="384"/>
      <c r="U245" s="384"/>
      <c r="V245" s="384"/>
    </row>
    <row r="246" spans="1:22" x14ac:dyDescent="0.25">
      <c r="A246" s="384"/>
      <c r="B246" s="384"/>
      <c r="C246" s="384"/>
      <c r="D246" s="384"/>
      <c r="E246" s="384"/>
      <c r="F246" s="384"/>
      <c r="G246" s="384"/>
      <c r="H246" s="384"/>
      <c r="I246" s="384"/>
      <c r="J246" s="384"/>
      <c r="K246" s="384"/>
      <c r="L246" s="384"/>
      <c r="M246" s="384"/>
      <c r="N246" s="384"/>
      <c r="O246" s="384"/>
      <c r="P246" s="384"/>
      <c r="Q246" s="384"/>
      <c r="R246" s="384"/>
      <c r="S246" s="384"/>
      <c r="T246" s="384"/>
      <c r="U246" s="384"/>
      <c r="V246" s="384"/>
    </row>
    <row r="247" spans="1:22" x14ac:dyDescent="0.25">
      <c r="A247" s="384"/>
      <c r="B247" s="384"/>
      <c r="C247" s="384"/>
      <c r="D247" s="384"/>
      <c r="E247" s="384"/>
      <c r="F247" s="384"/>
      <c r="G247" s="384"/>
      <c r="H247" s="384"/>
      <c r="I247" s="384"/>
      <c r="J247" s="384"/>
      <c r="K247" s="384"/>
      <c r="L247" s="384"/>
      <c r="M247" s="384"/>
      <c r="N247" s="384"/>
      <c r="O247" s="384"/>
      <c r="P247" s="384"/>
      <c r="Q247" s="384"/>
      <c r="R247" s="384"/>
      <c r="S247" s="384"/>
      <c r="T247" s="384"/>
      <c r="U247" s="384"/>
      <c r="V247" s="384"/>
    </row>
    <row r="248" spans="1:22" x14ac:dyDescent="0.25">
      <c r="A248" s="384"/>
      <c r="B248" s="384"/>
      <c r="C248" s="384"/>
      <c r="D248" s="384"/>
      <c r="E248" s="384"/>
      <c r="F248" s="384"/>
      <c r="G248" s="384"/>
      <c r="H248" s="384"/>
      <c r="I248" s="384"/>
      <c r="J248" s="384"/>
      <c r="K248" s="384"/>
      <c r="L248" s="384"/>
      <c r="M248" s="384"/>
      <c r="N248" s="384"/>
      <c r="O248" s="384"/>
      <c r="P248" s="384"/>
      <c r="Q248" s="384"/>
      <c r="R248" s="384"/>
      <c r="S248" s="384"/>
      <c r="T248" s="384"/>
      <c r="U248" s="384"/>
      <c r="V248" s="384"/>
    </row>
    <row r="249" spans="1:22" x14ac:dyDescent="0.25">
      <c r="A249" s="384"/>
      <c r="B249" s="384"/>
      <c r="C249" s="384"/>
      <c r="D249" s="384"/>
      <c r="E249" s="384"/>
      <c r="F249" s="384"/>
      <c r="G249" s="384"/>
      <c r="H249" s="384"/>
      <c r="I249" s="384"/>
      <c r="J249" s="384"/>
      <c r="K249" s="384"/>
      <c r="L249" s="384"/>
      <c r="M249" s="384"/>
      <c r="N249" s="384"/>
      <c r="O249" s="384"/>
      <c r="P249" s="384"/>
      <c r="Q249" s="384"/>
      <c r="R249" s="384"/>
      <c r="S249" s="384"/>
      <c r="T249" s="384"/>
      <c r="U249" s="384"/>
      <c r="V249" s="384"/>
    </row>
    <row r="250" spans="1:22" x14ac:dyDescent="0.25">
      <c r="A250" s="384"/>
      <c r="B250" s="384"/>
      <c r="C250" s="384"/>
      <c r="D250" s="384"/>
      <c r="E250" s="384"/>
      <c r="F250" s="384"/>
      <c r="G250" s="384"/>
      <c r="H250" s="384"/>
      <c r="I250" s="384"/>
      <c r="J250" s="384"/>
      <c r="K250" s="384"/>
      <c r="L250" s="384"/>
      <c r="M250" s="384"/>
      <c r="N250" s="384"/>
      <c r="O250" s="384"/>
      <c r="P250" s="384"/>
      <c r="Q250" s="384"/>
      <c r="R250" s="384"/>
      <c r="S250" s="384"/>
      <c r="T250" s="384"/>
      <c r="U250" s="384"/>
      <c r="V250" s="384"/>
    </row>
    <row r="251" spans="1:22" x14ac:dyDescent="0.25">
      <c r="A251" s="384"/>
      <c r="B251" s="384"/>
      <c r="C251" s="384"/>
      <c r="D251" s="384"/>
      <c r="E251" s="384"/>
      <c r="F251" s="384"/>
      <c r="G251" s="384"/>
      <c r="H251" s="384"/>
      <c r="I251" s="384"/>
      <c r="J251" s="384"/>
      <c r="K251" s="384"/>
      <c r="L251" s="384"/>
      <c r="M251" s="384"/>
      <c r="N251" s="384"/>
      <c r="O251" s="384"/>
      <c r="P251" s="384"/>
      <c r="Q251" s="384"/>
      <c r="R251" s="384"/>
      <c r="S251" s="384"/>
      <c r="T251" s="384"/>
      <c r="U251" s="384"/>
      <c r="V251" s="384"/>
    </row>
    <row r="252" spans="1:22" x14ac:dyDescent="0.25">
      <c r="A252" s="384"/>
      <c r="B252" s="384"/>
      <c r="C252" s="384"/>
      <c r="D252" s="384"/>
      <c r="E252" s="384"/>
      <c r="F252" s="384"/>
      <c r="G252" s="384"/>
      <c r="H252" s="384"/>
      <c r="I252" s="384"/>
      <c r="J252" s="384"/>
      <c r="K252" s="384"/>
      <c r="L252" s="384"/>
      <c r="M252" s="384"/>
      <c r="N252" s="384"/>
      <c r="O252" s="384"/>
      <c r="P252" s="384"/>
      <c r="Q252" s="384"/>
      <c r="R252" s="384"/>
      <c r="S252" s="384"/>
      <c r="T252" s="384"/>
      <c r="U252" s="384"/>
      <c r="V252" s="384"/>
    </row>
    <row r="253" spans="1:22" x14ac:dyDescent="0.25">
      <c r="A253" s="384"/>
      <c r="B253" s="384"/>
      <c r="C253" s="384"/>
      <c r="D253" s="384"/>
      <c r="E253" s="384"/>
      <c r="F253" s="384"/>
      <c r="G253" s="384"/>
      <c r="H253" s="384"/>
      <c r="I253" s="384"/>
      <c r="J253" s="384"/>
      <c r="K253" s="384"/>
      <c r="L253" s="384"/>
      <c r="M253" s="384"/>
      <c r="N253" s="384"/>
      <c r="O253" s="384"/>
      <c r="P253" s="384"/>
      <c r="Q253" s="384"/>
      <c r="R253" s="384"/>
      <c r="S253" s="384"/>
      <c r="T253" s="384"/>
      <c r="U253" s="384"/>
      <c r="V253" s="384"/>
    </row>
    <row r="254" spans="1:22" x14ac:dyDescent="0.25">
      <c r="A254" s="384"/>
      <c r="B254" s="384"/>
      <c r="C254" s="384"/>
      <c r="D254" s="384"/>
      <c r="E254" s="384"/>
      <c r="F254" s="384"/>
      <c r="G254" s="384"/>
      <c r="H254" s="384"/>
      <c r="I254" s="384"/>
      <c r="J254" s="384"/>
      <c r="K254" s="384"/>
      <c r="L254" s="384"/>
      <c r="M254" s="384"/>
      <c r="N254" s="384"/>
      <c r="O254" s="384"/>
      <c r="P254" s="384"/>
      <c r="Q254" s="384"/>
      <c r="R254" s="384"/>
      <c r="S254" s="384"/>
      <c r="T254" s="384"/>
      <c r="U254" s="384"/>
      <c r="V254" s="384"/>
    </row>
    <row r="255" spans="1:22" x14ac:dyDescent="0.25">
      <c r="A255" s="384"/>
      <c r="B255" s="384"/>
      <c r="C255" s="384"/>
      <c r="D255" s="384"/>
      <c r="E255" s="384"/>
      <c r="F255" s="384"/>
      <c r="G255" s="384"/>
      <c r="H255" s="384"/>
      <c r="I255" s="384"/>
      <c r="J255" s="384"/>
      <c r="K255" s="384"/>
      <c r="L255" s="384"/>
      <c r="M255" s="384"/>
      <c r="N255" s="384"/>
      <c r="O255" s="384"/>
      <c r="P255" s="384"/>
      <c r="Q255" s="384"/>
      <c r="R255" s="384"/>
      <c r="S255" s="384"/>
      <c r="T255" s="384"/>
      <c r="U255" s="384"/>
      <c r="V255" s="384"/>
    </row>
    <row r="256" spans="1:22" x14ac:dyDescent="0.25">
      <c r="A256" s="384"/>
      <c r="B256" s="384"/>
      <c r="C256" s="384"/>
      <c r="D256" s="384"/>
      <c r="E256" s="384"/>
      <c r="F256" s="384"/>
      <c r="G256" s="384"/>
      <c r="H256" s="384"/>
      <c r="I256" s="384"/>
      <c r="J256" s="384"/>
      <c r="K256" s="384"/>
      <c r="L256" s="384"/>
      <c r="M256" s="384"/>
      <c r="N256" s="384"/>
      <c r="O256" s="384"/>
      <c r="P256" s="384"/>
      <c r="Q256" s="384"/>
      <c r="R256" s="384"/>
      <c r="S256" s="384"/>
      <c r="T256" s="384"/>
      <c r="U256" s="384"/>
      <c r="V256" s="384"/>
    </row>
    <row r="257" spans="1:22" x14ac:dyDescent="0.25">
      <c r="A257" s="384"/>
      <c r="B257" s="384"/>
      <c r="C257" s="384"/>
      <c r="D257" s="384"/>
      <c r="E257" s="384"/>
      <c r="F257" s="384"/>
      <c r="G257" s="384"/>
      <c r="H257" s="384"/>
      <c r="I257" s="384"/>
      <c r="J257" s="384"/>
      <c r="K257" s="384"/>
      <c r="L257" s="384"/>
      <c r="M257" s="384"/>
      <c r="N257" s="384"/>
      <c r="O257" s="384"/>
      <c r="P257" s="384"/>
      <c r="Q257" s="384"/>
      <c r="R257" s="384"/>
      <c r="S257" s="384"/>
      <c r="T257" s="384"/>
      <c r="U257" s="384"/>
      <c r="V257" s="384"/>
    </row>
    <row r="258" spans="1:22" x14ac:dyDescent="0.25">
      <c r="A258" s="384"/>
      <c r="B258" s="384"/>
      <c r="C258" s="384"/>
      <c r="D258" s="384"/>
      <c r="E258" s="384"/>
      <c r="F258" s="384"/>
      <c r="G258" s="384"/>
      <c r="H258" s="384"/>
      <c r="I258" s="384"/>
      <c r="J258" s="384"/>
      <c r="K258" s="384"/>
      <c r="L258" s="384"/>
      <c r="M258" s="384"/>
      <c r="N258" s="384"/>
      <c r="O258" s="384"/>
      <c r="P258" s="384"/>
      <c r="Q258" s="384"/>
      <c r="R258" s="384"/>
      <c r="S258" s="384"/>
      <c r="T258" s="384"/>
      <c r="U258" s="384"/>
      <c r="V258" s="384"/>
    </row>
    <row r="259" spans="1:22" x14ac:dyDescent="0.25">
      <c r="A259" s="384"/>
      <c r="B259" s="384"/>
      <c r="C259" s="384"/>
      <c r="D259" s="384"/>
      <c r="E259" s="384"/>
      <c r="F259" s="384"/>
      <c r="G259" s="384"/>
      <c r="H259" s="384"/>
      <c r="I259" s="384"/>
      <c r="J259" s="384"/>
      <c r="K259" s="384"/>
      <c r="L259" s="384"/>
      <c r="M259" s="384"/>
      <c r="N259" s="384"/>
      <c r="O259" s="384"/>
      <c r="P259" s="384"/>
      <c r="Q259" s="384"/>
      <c r="R259" s="384"/>
      <c r="S259" s="384"/>
      <c r="T259" s="384"/>
      <c r="U259" s="384"/>
      <c r="V259" s="384"/>
    </row>
    <row r="260" spans="1:22" x14ac:dyDescent="0.25">
      <c r="A260" s="384"/>
      <c r="B260" s="384"/>
      <c r="C260" s="384"/>
      <c r="D260" s="384"/>
      <c r="E260" s="384"/>
      <c r="F260" s="384"/>
      <c r="G260" s="384"/>
      <c r="H260" s="384"/>
      <c r="I260" s="384"/>
      <c r="J260" s="384"/>
      <c r="K260" s="384"/>
      <c r="L260" s="384"/>
      <c r="M260" s="384"/>
      <c r="N260" s="384"/>
      <c r="O260" s="384"/>
      <c r="P260" s="384"/>
      <c r="Q260" s="384"/>
      <c r="R260" s="384"/>
      <c r="S260" s="384"/>
      <c r="T260" s="384"/>
      <c r="U260" s="384"/>
      <c r="V260" s="384"/>
    </row>
    <row r="261" spans="1:22" x14ac:dyDescent="0.25">
      <c r="A261" s="384"/>
      <c r="B261" s="384"/>
      <c r="C261" s="384"/>
      <c r="D261" s="384"/>
      <c r="E261" s="384"/>
      <c r="F261" s="384"/>
      <c r="G261" s="384"/>
      <c r="H261" s="384"/>
      <c r="I261" s="384"/>
      <c r="J261" s="384"/>
      <c r="K261" s="384"/>
      <c r="L261" s="384"/>
      <c r="M261" s="384"/>
      <c r="N261" s="384"/>
      <c r="O261" s="384"/>
      <c r="P261" s="384"/>
      <c r="Q261" s="384"/>
      <c r="R261" s="384"/>
      <c r="S261" s="384"/>
      <c r="T261" s="384"/>
      <c r="U261" s="384"/>
      <c r="V261" s="384"/>
    </row>
    <row r="262" spans="1:22" x14ac:dyDescent="0.25">
      <c r="A262" s="384"/>
      <c r="B262" s="384"/>
      <c r="C262" s="384"/>
      <c r="D262" s="384"/>
      <c r="E262" s="384"/>
      <c r="F262" s="384"/>
      <c r="G262" s="384"/>
      <c r="H262" s="384"/>
      <c r="I262" s="384"/>
      <c r="J262" s="384"/>
      <c r="K262" s="384"/>
      <c r="L262" s="384"/>
      <c r="M262" s="384"/>
      <c r="N262" s="384"/>
      <c r="O262" s="384"/>
      <c r="P262" s="384"/>
      <c r="Q262" s="384"/>
      <c r="R262" s="384"/>
      <c r="S262" s="384"/>
      <c r="T262" s="384"/>
      <c r="U262" s="384"/>
      <c r="V262" s="384"/>
    </row>
    <row r="263" spans="1:22" x14ac:dyDescent="0.25">
      <c r="A263" s="384"/>
      <c r="B263" s="384"/>
      <c r="C263" s="384"/>
      <c r="D263" s="384"/>
      <c r="E263" s="384"/>
      <c r="F263" s="384"/>
      <c r="G263" s="384"/>
      <c r="H263" s="384"/>
      <c r="I263" s="384"/>
      <c r="J263" s="384"/>
      <c r="K263" s="384"/>
      <c r="L263" s="384"/>
      <c r="M263" s="384"/>
      <c r="N263" s="384"/>
      <c r="O263" s="384"/>
      <c r="P263" s="384"/>
      <c r="Q263" s="384"/>
      <c r="R263" s="384"/>
      <c r="S263" s="384"/>
      <c r="T263" s="384"/>
      <c r="U263" s="384"/>
      <c r="V263" s="384"/>
    </row>
    <row r="264" spans="1:22" x14ac:dyDescent="0.25">
      <c r="A264" s="384"/>
      <c r="B264" s="384"/>
      <c r="C264" s="384"/>
      <c r="D264" s="384"/>
      <c r="E264" s="384"/>
      <c r="F264" s="384"/>
      <c r="G264" s="384"/>
      <c r="H264" s="384"/>
      <c r="I264" s="384"/>
      <c r="J264" s="384"/>
      <c r="K264" s="384"/>
      <c r="L264" s="384"/>
      <c r="M264" s="384"/>
      <c r="N264" s="384"/>
      <c r="O264" s="384"/>
      <c r="P264" s="384"/>
      <c r="Q264" s="384"/>
      <c r="R264" s="384"/>
      <c r="S264" s="384"/>
      <c r="T264" s="384"/>
      <c r="U264" s="384"/>
      <c r="V264" s="384"/>
    </row>
    <row r="265" spans="1:22" x14ac:dyDescent="0.25">
      <c r="A265" s="384"/>
      <c r="B265" s="384"/>
      <c r="C265" s="384"/>
      <c r="D265" s="384"/>
      <c r="E265" s="384"/>
      <c r="F265" s="384"/>
      <c r="G265" s="384"/>
      <c r="H265" s="384"/>
      <c r="I265" s="384"/>
      <c r="J265" s="384"/>
      <c r="K265" s="384"/>
      <c r="L265" s="384"/>
      <c r="M265" s="384"/>
      <c r="N265" s="384"/>
      <c r="O265" s="384"/>
      <c r="P265" s="384"/>
      <c r="Q265" s="384"/>
      <c r="R265" s="384"/>
      <c r="S265" s="384"/>
      <c r="T265" s="384"/>
      <c r="U265" s="384"/>
      <c r="V265" s="384"/>
    </row>
    <row r="266" spans="1:22" x14ac:dyDescent="0.25">
      <c r="A266" s="384"/>
      <c r="B266" s="384"/>
      <c r="C266" s="384"/>
      <c r="D266" s="384"/>
      <c r="E266" s="384"/>
      <c r="F266" s="384"/>
      <c r="G266" s="384"/>
      <c r="H266" s="384"/>
      <c r="I266" s="384"/>
      <c r="J266" s="384"/>
      <c r="K266" s="384"/>
      <c r="L266" s="384"/>
      <c r="M266" s="384"/>
      <c r="N266" s="384"/>
      <c r="O266" s="384"/>
      <c r="P266" s="384"/>
      <c r="Q266" s="384"/>
      <c r="R266" s="384"/>
      <c r="S266" s="384"/>
      <c r="T266" s="384"/>
      <c r="U266" s="384"/>
      <c r="V266" s="384"/>
    </row>
    <row r="267" spans="1:22" x14ac:dyDescent="0.25">
      <c r="A267" s="384"/>
      <c r="B267" s="384"/>
      <c r="C267" s="384"/>
      <c r="D267" s="384"/>
      <c r="E267" s="384"/>
      <c r="F267" s="384"/>
      <c r="G267" s="384"/>
      <c r="H267" s="384"/>
      <c r="I267" s="384"/>
      <c r="J267" s="384"/>
      <c r="K267" s="384"/>
      <c r="L267" s="384"/>
      <c r="M267" s="384"/>
      <c r="N267" s="384"/>
      <c r="O267" s="384"/>
      <c r="P267" s="384"/>
      <c r="Q267" s="384"/>
      <c r="R267" s="384"/>
      <c r="S267" s="384"/>
      <c r="T267" s="384"/>
      <c r="U267" s="384"/>
      <c r="V267" s="384"/>
    </row>
    <row r="268" spans="1:22" x14ac:dyDescent="0.25">
      <c r="A268" s="384"/>
      <c r="B268" s="384"/>
      <c r="C268" s="384"/>
      <c r="D268" s="384"/>
      <c r="E268" s="384"/>
      <c r="F268" s="384"/>
      <c r="G268" s="384"/>
      <c r="H268" s="384"/>
      <c r="I268" s="384"/>
      <c r="J268" s="384"/>
      <c r="K268" s="384"/>
      <c r="L268" s="384"/>
      <c r="M268" s="384"/>
      <c r="N268" s="384"/>
      <c r="O268" s="384"/>
      <c r="P268" s="384"/>
      <c r="Q268" s="384"/>
      <c r="R268" s="384"/>
      <c r="S268" s="384"/>
      <c r="T268" s="384"/>
      <c r="U268" s="384"/>
      <c r="V268" s="384"/>
    </row>
    <row r="269" spans="1:22" x14ac:dyDescent="0.25">
      <c r="A269" s="384"/>
      <c r="B269" s="384"/>
      <c r="C269" s="384"/>
      <c r="D269" s="384"/>
      <c r="E269" s="384"/>
      <c r="F269" s="384"/>
      <c r="G269" s="384"/>
      <c r="H269" s="384"/>
      <c r="I269" s="384"/>
      <c r="J269" s="384"/>
      <c r="K269" s="384"/>
      <c r="L269" s="384"/>
      <c r="M269" s="384"/>
      <c r="N269" s="384"/>
      <c r="O269" s="384"/>
      <c r="P269" s="384"/>
      <c r="Q269" s="384"/>
      <c r="R269" s="384"/>
      <c r="S269" s="384"/>
      <c r="T269" s="384"/>
      <c r="U269" s="384"/>
      <c r="V269" s="384"/>
    </row>
    <row r="270" spans="1:22" x14ac:dyDescent="0.25">
      <c r="A270" s="384"/>
      <c r="B270" s="384"/>
      <c r="C270" s="384"/>
      <c r="D270" s="384"/>
      <c r="E270" s="384"/>
      <c r="F270" s="384"/>
      <c r="G270" s="384"/>
      <c r="H270" s="384"/>
      <c r="I270" s="384"/>
      <c r="J270" s="384"/>
      <c r="K270" s="384"/>
      <c r="L270" s="384"/>
      <c r="M270" s="384"/>
      <c r="N270" s="384"/>
      <c r="O270" s="384"/>
      <c r="P270" s="384"/>
      <c r="Q270" s="384"/>
      <c r="R270" s="384"/>
      <c r="S270" s="384"/>
      <c r="T270" s="384"/>
      <c r="U270" s="384"/>
      <c r="V270" s="384"/>
    </row>
    <row r="271" spans="1:22" x14ac:dyDescent="0.25">
      <c r="A271" s="384"/>
      <c r="B271" s="384"/>
      <c r="C271" s="384"/>
      <c r="D271" s="384"/>
      <c r="E271" s="384"/>
      <c r="F271" s="384"/>
      <c r="G271" s="384"/>
      <c r="H271" s="384"/>
      <c r="I271" s="384"/>
      <c r="J271" s="384"/>
      <c r="K271" s="384"/>
      <c r="L271" s="384"/>
      <c r="M271" s="384"/>
      <c r="N271" s="384"/>
      <c r="O271" s="384"/>
      <c r="P271" s="384"/>
      <c r="Q271" s="384"/>
      <c r="R271" s="384"/>
      <c r="S271" s="384"/>
      <c r="T271" s="384"/>
      <c r="U271" s="384"/>
      <c r="V271" s="384"/>
    </row>
    <row r="272" spans="1:22" x14ac:dyDescent="0.25">
      <c r="A272" s="384"/>
      <c r="B272" s="384"/>
      <c r="C272" s="384"/>
      <c r="D272" s="384"/>
      <c r="E272" s="384"/>
      <c r="F272" s="384"/>
      <c r="G272" s="384"/>
      <c r="H272" s="384"/>
      <c r="I272" s="384"/>
      <c r="J272" s="384"/>
      <c r="K272" s="384"/>
      <c r="L272" s="384"/>
      <c r="M272" s="384"/>
      <c r="N272" s="384"/>
      <c r="O272" s="384"/>
      <c r="P272" s="384"/>
      <c r="Q272" s="384"/>
      <c r="R272" s="384"/>
      <c r="S272" s="384"/>
      <c r="T272" s="384"/>
      <c r="U272" s="384"/>
      <c r="V272" s="384"/>
    </row>
    <row r="273" spans="1:22" x14ac:dyDescent="0.25">
      <c r="A273" s="384"/>
      <c r="B273" s="384"/>
      <c r="C273" s="384"/>
      <c r="D273" s="384"/>
      <c r="E273" s="384"/>
      <c r="F273" s="384"/>
      <c r="G273" s="384"/>
      <c r="H273" s="384"/>
      <c r="I273" s="384"/>
      <c r="J273" s="384"/>
      <c r="K273" s="384"/>
      <c r="L273" s="384"/>
      <c r="M273" s="384"/>
      <c r="N273" s="384"/>
      <c r="O273" s="384"/>
      <c r="P273" s="384"/>
      <c r="Q273" s="384"/>
      <c r="R273" s="384"/>
      <c r="S273" s="384"/>
      <c r="T273" s="384"/>
      <c r="U273" s="384"/>
      <c r="V273" s="384"/>
    </row>
    <row r="274" spans="1:22" x14ac:dyDescent="0.25">
      <c r="A274" s="384"/>
      <c r="B274" s="384"/>
      <c r="C274" s="384"/>
      <c r="D274" s="384"/>
      <c r="E274" s="384"/>
      <c r="F274" s="384"/>
      <c r="G274" s="384"/>
      <c r="H274" s="384"/>
      <c r="I274" s="384"/>
      <c r="J274" s="384"/>
      <c r="K274" s="384"/>
      <c r="L274" s="384"/>
      <c r="M274" s="384"/>
      <c r="N274" s="384"/>
      <c r="O274" s="384"/>
      <c r="P274" s="384"/>
      <c r="Q274" s="384"/>
      <c r="R274" s="384"/>
      <c r="S274" s="384"/>
      <c r="T274" s="384"/>
      <c r="U274" s="384"/>
      <c r="V274" s="384"/>
    </row>
    <row r="275" spans="1:22" x14ac:dyDescent="0.25">
      <c r="A275" s="384"/>
      <c r="B275" s="384"/>
      <c r="C275" s="384"/>
      <c r="D275" s="384"/>
      <c r="E275" s="384"/>
      <c r="F275" s="384"/>
      <c r="G275" s="384"/>
      <c r="H275" s="384"/>
      <c r="I275" s="384"/>
      <c r="J275" s="384"/>
      <c r="K275" s="384"/>
      <c r="L275" s="384"/>
      <c r="M275" s="384"/>
      <c r="N275" s="384"/>
      <c r="O275" s="384"/>
      <c r="P275" s="384"/>
      <c r="Q275" s="384"/>
      <c r="R275" s="384"/>
      <c r="S275" s="384"/>
      <c r="T275" s="384"/>
      <c r="U275" s="384"/>
      <c r="V275" s="384"/>
    </row>
    <row r="276" spans="1:22" x14ac:dyDescent="0.25">
      <c r="A276" s="384"/>
      <c r="B276" s="384"/>
      <c r="C276" s="384"/>
      <c r="D276" s="384"/>
      <c r="E276" s="384"/>
      <c r="F276" s="384"/>
      <c r="G276" s="384"/>
      <c r="H276" s="384"/>
      <c r="I276" s="384"/>
      <c r="J276" s="384"/>
      <c r="K276" s="384"/>
      <c r="L276" s="384"/>
      <c r="M276" s="384"/>
      <c r="N276" s="384"/>
      <c r="O276" s="384"/>
      <c r="P276" s="384"/>
      <c r="Q276" s="384"/>
      <c r="R276" s="384"/>
      <c r="S276" s="384"/>
      <c r="T276" s="384"/>
      <c r="U276" s="384"/>
      <c r="V276" s="384"/>
    </row>
    <row r="277" spans="1:22" x14ac:dyDescent="0.25">
      <c r="A277" s="384"/>
      <c r="B277" s="384"/>
      <c r="C277" s="384"/>
      <c r="D277" s="384"/>
      <c r="E277" s="384"/>
      <c r="F277" s="384"/>
      <c r="G277" s="384"/>
      <c r="H277" s="384"/>
      <c r="I277" s="384"/>
      <c r="J277" s="384"/>
      <c r="K277" s="384"/>
      <c r="L277" s="384"/>
      <c r="M277" s="384"/>
      <c r="N277" s="384"/>
      <c r="O277" s="384"/>
      <c r="P277" s="384"/>
      <c r="Q277" s="384"/>
      <c r="R277" s="384"/>
      <c r="S277" s="384"/>
      <c r="T277" s="384"/>
      <c r="U277" s="384"/>
      <c r="V277" s="384"/>
    </row>
    <row r="278" spans="1:22" x14ac:dyDescent="0.25">
      <c r="A278" s="384"/>
      <c r="B278" s="384"/>
      <c r="C278" s="384"/>
      <c r="D278" s="384"/>
      <c r="E278" s="384"/>
      <c r="F278" s="384"/>
      <c r="G278" s="384"/>
      <c r="H278" s="384"/>
      <c r="I278" s="384"/>
      <c r="J278" s="384"/>
      <c r="K278" s="384"/>
      <c r="L278" s="384"/>
      <c r="M278" s="384"/>
      <c r="N278" s="384"/>
      <c r="O278" s="384"/>
      <c r="P278" s="384"/>
      <c r="Q278" s="384"/>
      <c r="R278" s="384"/>
      <c r="S278" s="384"/>
      <c r="T278" s="384"/>
      <c r="U278" s="384"/>
      <c r="V278" s="384"/>
    </row>
    <row r="279" spans="1:22" x14ac:dyDescent="0.25">
      <c r="A279" s="384"/>
      <c r="B279" s="384"/>
      <c r="C279" s="384"/>
      <c r="D279" s="384"/>
      <c r="E279" s="384"/>
      <c r="F279" s="384"/>
      <c r="G279" s="384"/>
      <c r="H279" s="384"/>
      <c r="I279" s="384"/>
      <c r="J279" s="384"/>
      <c r="K279" s="384"/>
      <c r="L279" s="384"/>
      <c r="M279" s="384"/>
      <c r="N279" s="384"/>
      <c r="O279" s="384"/>
      <c r="P279" s="384"/>
      <c r="Q279" s="384"/>
      <c r="R279" s="384"/>
      <c r="S279" s="384"/>
      <c r="T279" s="384"/>
      <c r="U279" s="384"/>
      <c r="V279" s="384"/>
    </row>
    <row r="280" spans="1:22" x14ac:dyDescent="0.25">
      <c r="A280" s="384"/>
      <c r="B280" s="384"/>
      <c r="C280" s="384"/>
      <c r="D280" s="384"/>
      <c r="E280" s="384"/>
      <c r="F280" s="384"/>
      <c r="G280" s="384"/>
      <c r="H280" s="384"/>
      <c r="I280" s="384"/>
      <c r="J280" s="384"/>
      <c r="K280" s="384"/>
      <c r="L280" s="384"/>
      <c r="M280" s="384"/>
      <c r="N280" s="384"/>
      <c r="O280" s="384"/>
      <c r="P280" s="384"/>
      <c r="Q280" s="384"/>
      <c r="R280" s="384"/>
      <c r="S280" s="384"/>
      <c r="T280" s="384"/>
      <c r="U280" s="384"/>
      <c r="V280" s="384"/>
    </row>
    <row r="281" spans="1:22" x14ac:dyDescent="0.25">
      <c r="A281" s="384"/>
      <c r="B281" s="384"/>
      <c r="C281" s="384"/>
      <c r="D281" s="384"/>
      <c r="E281" s="384"/>
      <c r="F281" s="384"/>
      <c r="G281" s="384"/>
      <c r="H281" s="384"/>
      <c r="I281" s="384"/>
      <c r="J281" s="384"/>
      <c r="K281" s="384"/>
      <c r="L281" s="384"/>
      <c r="M281" s="384"/>
      <c r="N281" s="384"/>
      <c r="O281" s="384"/>
      <c r="P281" s="384"/>
      <c r="Q281" s="384"/>
      <c r="R281" s="384"/>
      <c r="S281" s="384"/>
      <c r="T281" s="384"/>
      <c r="U281" s="384"/>
      <c r="V281" s="384"/>
    </row>
    <row r="282" spans="1:22" x14ac:dyDescent="0.25">
      <c r="A282" s="384"/>
      <c r="B282" s="384"/>
      <c r="C282" s="384"/>
      <c r="D282" s="384"/>
      <c r="E282" s="384"/>
      <c r="F282" s="384"/>
      <c r="G282" s="384"/>
      <c r="H282" s="384"/>
      <c r="I282" s="384"/>
      <c r="J282" s="384"/>
      <c r="K282" s="384"/>
      <c r="L282" s="384"/>
      <c r="M282" s="384"/>
      <c r="N282" s="384"/>
      <c r="O282" s="384"/>
      <c r="P282" s="384"/>
      <c r="Q282" s="384"/>
      <c r="R282" s="384"/>
      <c r="S282" s="384"/>
      <c r="T282" s="384"/>
      <c r="U282" s="384"/>
      <c r="V282" s="384"/>
    </row>
    <row r="283" spans="1:22" x14ac:dyDescent="0.25">
      <c r="A283" s="384"/>
      <c r="B283" s="384"/>
      <c r="C283" s="384"/>
      <c r="D283" s="384"/>
      <c r="E283" s="384"/>
      <c r="F283" s="384"/>
      <c r="G283" s="384"/>
      <c r="H283" s="384"/>
      <c r="I283" s="384"/>
      <c r="J283" s="384"/>
      <c r="K283" s="384"/>
      <c r="L283" s="384"/>
      <c r="M283" s="384"/>
      <c r="N283" s="384"/>
      <c r="O283" s="384"/>
      <c r="P283" s="384"/>
      <c r="Q283" s="384"/>
      <c r="R283" s="384"/>
      <c r="S283" s="384"/>
      <c r="T283" s="384"/>
      <c r="U283" s="384"/>
      <c r="V283" s="384"/>
    </row>
    <row r="284" spans="1:22" x14ac:dyDescent="0.25">
      <c r="A284" s="384"/>
      <c r="B284" s="384"/>
      <c r="C284" s="384"/>
      <c r="D284" s="384"/>
      <c r="E284" s="384"/>
      <c r="F284" s="384"/>
      <c r="G284" s="384"/>
      <c r="H284" s="384"/>
      <c r="I284" s="384"/>
      <c r="J284" s="384"/>
      <c r="K284" s="384"/>
      <c r="L284" s="384"/>
      <c r="M284" s="384"/>
      <c r="N284" s="384"/>
      <c r="O284" s="384"/>
      <c r="P284" s="384"/>
      <c r="Q284" s="384"/>
      <c r="R284" s="384"/>
      <c r="S284" s="384"/>
      <c r="T284" s="384"/>
      <c r="U284" s="384"/>
      <c r="V284" s="384"/>
    </row>
    <row r="285" spans="1:22" x14ac:dyDescent="0.25">
      <c r="A285" s="384"/>
      <c r="B285" s="384"/>
      <c r="C285" s="384"/>
      <c r="D285" s="384"/>
      <c r="E285" s="384"/>
      <c r="F285" s="384"/>
      <c r="G285" s="384"/>
      <c r="H285" s="384"/>
      <c r="I285" s="384"/>
      <c r="J285" s="384"/>
      <c r="K285" s="384"/>
      <c r="L285" s="384"/>
      <c r="M285" s="384"/>
      <c r="N285" s="384"/>
      <c r="O285" s="384"/>
      <c r="P285" s="384"/>
      <c r="Q285" s="384"/>
      <c r="R285" s="384"/>
      <c r="S285" s="384"/>
      <c r="T285" s="384"/>
      <c r="U285" s="384"/>
      <c r="V285" s="384"/>
    </row>
    <row r="286" spans="1:22" x14ac:dyDescent="0.25">
      <c r="A286" s="384"/>
      <c r="B286" s="384"/>
      <c r="C286" s="384"/>
      <c r="D286" s="384"/>
      <c r="E286" s="384"/>
      <c r="F286" s="384"/>
      <c r="G286" s="384"/>
      <c r="H286" s="384"/>
      <c r="I286" s="384"/>
      <c r="J286" s="384"/>
      <c r="K286" s="384"/>
      <c r="L286" s="384"/>
      <c r="M286" s="384"/>
      <c r="N286" s="384"/>
      <c r="O286" s="384"/>
      <c r="P286" s="384"/>
      <c r="Q286" s="384"/>
      <c r="R286" s="384"/>
      <c r="S286" s="384"/>
      <c r="T286" s="384"/>
      <c r="U286" s="384"/>
      <c r="V286" s="384"/>
    </row>
    <row r="287" spans="1:22" x14ac:dyDescent="0.25">
      <c r="A287" s="384"/>
      <c r="B287" s="384"/>
      <c r="C287" s="384"/>
      <c r="D287" s="384"/>
      <c r="E287" s="384"/>
      <c r="F287" s="384"/>
      <c r="G287" s="384"/>
      <c r="H287" s="384"/>
      <c r="I287" s="384"/>
      <c r="J287" s="384"/>
      <c r="K287" s="384"/>
      <c r="L287" s="384"/>
      <c r="M287" s="384"/>
      <c r="N287" s="384"/>
      <c r="O287" s="384"/>
      <c r="P287" s="384"/>
      <c r="Q287" s="384"/>
      <c r="R287" s="384"/>
      <c r="S287" s="384"/>
      <c r="T287" s="384"/>
      <c r="U287" s="384"/>
      <c r="V287" s="384"/>
    </row>
    <row r="288" spans="1:22" x14ac:dyDescent="0.25">
      <c r="A288" s="384"/>
      <c r="B288" s="384"/>
      <c r="C288" s="384"/>
      <c r="D288" s="384"/>
      <c r="E288" s="384"/>
      <c r="F288" s="384"/>
      <c r="G288" s="384"/>
      <c r="H288" s="384"/>
      <c r="I288" s="384"/>
      <c r="J288" s="384"/>
      <c r="K288" s="384"/>
      <c r="L288" s="384"/>
      <c r="M288" s="384"/>
      <c r="N288" s="384"/>
      <c r="O288" s="384"/>
      <c r="P288" s="384"/>
      <c r="Q288" s="384"/>
      <c r="R288" s="384"/>
      <c r="S288" s="384"/>
      <c r="T288" s="384"/>
      <c r="U288" s="384"/>
      <c r="V288" s="384"/>
    </row>
    <row r="289" spans="1:22" x14ac:dyDescent="0.25">
      <c r="A289" s="384"/>
      <c r="B289" s="384"/>
      <c r="C289" s="384"/>
      <c r="D289" s="384"/>
      <c r="E289" s="384"/>
      <c r="F289" s="384"/>
      <c r="G289" s="384"/>
      <c r="H289" s="384"/>
      <c r="I289" s="384"/>
      <c r="J289" s="384"/>
      <c r="K289" s="384"/>
      <c r="L289" s="384"/>
      <c r="M289" s="384"/>
      <c r="N289" s="384"/>
      <c r="O289" s="384"/>
      <c r="P289" s="384"/>
      <c r="Q289" s="384"/>
      <c r="R289" s="384"/>
      <c r="S289" s="384"/>
      <c r="T289" s="384"/>
      <c r="U289" s="384"/>
      <c r="V289" s="384"/>
    </row>
    <row r="290" spans="1:22" x14ac:dyDescent="0.25">
      <c r="A290" s="384"/>
      <c r="B290" s="384"/>
      <c r="C290" s="384"/>
      <c r="D290" s="384"/>
      <c r="E290" s="384"/>
      <c r="F290" s="384"/>
      <c r="G290" s="384"/>
      <c r="H290" s="384"/>
      <c r="I290" s="384"/>
      <c r="J290" s="384"/>
      <c r="K290" s="384"/>
      <c r="L290" s="384"/>
      <c r="M290" s="384"/>
      <c r="N290" s="384"/>
      <c r="O290" s="384"/>
      <c r="P290" s="384"/>
      <c r="Q290" s="384"/>
      <c r="R290" s="384"/>
      <c r="S290" s="384"/>
      <c r="T290" s="384"/>
      <c r="U290" s="384"/>
      <c r="V290" s="384"/>
    </row>
    <row r="291" spans="1:22" x14ac:dyDescent="0.25">
      <c r="A291" s="384"/>
      <c r="B291" s="384"/>
      <c r="C291" s="384"/>
      <c r="D291" s="384"/>
      <c r="E291" s="384"/>
      <c r="F291" s="384"/>
      <c r="G291" s="384"/>
      <c r="H291" s="384"/>
      <c r="I291" s="384"/>
      <c r="J291" s="384"/>
      <c r="K291" s="384"/>
      <c r="L291" s="384"/>
      <c r="M291" s="384"/>
      <c r="N291" s="384"/>
      <c r="O291" s="384"/>
      <c r="P291" s="384"/>
      <c r="Q291" s="384"/>
      <c r="R291" s="384"/>
      <c r="S291" s="384"/>
      <c r="T291" s="384"/>
      <c r="U291" s="384"/>
      <c r="V291" s="384"/>
    </row>
    <row r="292" spans="1:22" x14ac:dyDescent="0.25">
      <c r="A292" s="384"/>
      <c r="B292" s="384"/>
      <c r="C292" s="384"/>
      <c r="D292" s="384"/>
      <c r="E292" s="384"/>
      <c r="F292" s="384"/>
      <c r="G292" s="384"/>
      <c r="H292" s="384"/>
      <c r="I292" s="384"/>
      <c r="J292" s="384"/>
      <c r="K292" s="384"/>
      <c r="L292" s="384"/>
      <c r="M292" s="384"/>
      <c r="N292" s="384"/>
      <c r="O292" s="384"/>
      <c r="P292" s="384"/>
      <c r="Q292" s="384"/>
      <c r="R292" s="384"/>
      <c r="S292" s="384"/>
      <c r="T292" s="384"/>
      <c r="U292" s="384"/>
      <c r="V292" s="384"/>
    </row>
    <row r="293" spans="1:22" x14ac:dyDescent="0.25">
      <c r="A293" s="384"/>
      <c r="B293" s="384"/>
      <c r="C293" s="384"/>
      <c r="D293" s="384"/>
      <c r="E293" s="384"/>
      <c r="F293" s="384"/>
      <c r="G293" s="384"/>
      <c r="H293" s="384"/>
      <c r="I293" s="384"/>
      <c r="J293" s="384"/>
      <c r="K293" s="384"/>
      <c r="L293" s="384"/>
      <c r="M293" s="384"/>
      <c r="N293" s="384"/>
      <c r="O293" s="384"/>
      <c r="P293" s="384"/>
      <c r="Q293" s="384"/>
      <c r="R293" s="384"/>
      <c r="S293" s="384"/>
      <c r="T293" s="384"/>
      <c r="U293" s="384"/>
      <c r="V293" s="384"/>
    </row>
    <row r="294" spans="1:22" x14ac:dyDescent="0.25">
      <c r="A294" s="384"/>
      <c r="B294" s="384"/>
      <c r="C294" s="384"/>
      <c r="D294" s="384"/>
      <c r="E294" s="384"/>
      <c r="F294" s="384"/>
      <c r="G294" s="384"/>
      <c r="H294" s="384"/>
      <c r="I294" s="384"/>
      <c r="J294" s="384"/>
      <c r="K294" s="384"/>
      <c r="L294" s="384"/>
      <c r="M294" s="384"/>
      <c r="N294" s="384"/>
      <c r="O294" s="384"/>
      <c r="P294" s="384"/>
      <c r="Q294" s="384"/>
      <c r="R294" s="384"/>
      <c r="S294" s="384"/>
      <c r="T294" s="384"/>
      <c r="U294" s="384"/>
      <c r="V294" s="384"/>
    </row>
    <row r="295" spans="1:22" x14ac:dyDescent="0.25">
      <c r="A295" s="384"/>
      <c r="B295" s="384"/>
      <c r="C295" s="384"/>
      <c r="D295" s="384"/>
      <c r="E295" s="384"/>
      <c r="F295" s="384"/>
      <c r="G295" s="384"/>
      <c r="H295" s="384"/>
      <c r="I295" s="384"/>
      <c r="J295" s="384"/>
      <c r="K295" s="384"/>
      <c r="L295" s="384"/>
      <c r="M295" s="384"/>
      <c r="N295" s="384"/>
      <c r="O295" s="384"/>
      <c r="P295" s="384"/>
      <c r="Q295" s="384"/>
      <c r="R295" s="384"/>
      <c r="S295" s="384"/>
      <c r="T295" s="384"/>
      <c r="U295" s="384"/>
      <c r="V295" s="384"/>
    </row>
    <row r="296" spans="1:22" x14ac:dyDescent="0.25">
      <c r="A296" s="384"/>
      <c r="B296" s="384"/>
      <c r="C296" s="384"/>
      <c r="D296" s="384"/>
      <c r="E296" s="384"/>
      <c r="F296" s="384"/>
      <c r="G296" s="384"/>
      <c r="H296" s="384"/>
      <c r="I296" s="384"/>
      <c r="J296" s="384"/>
      <c r="K296" s="384"/>
      <c r="L296" s="384"/>
      <c r="M296" s="384"/>
      <c r="N296" s="384"/>
      <c r="O296" s="384"/>
      <c r="P296" s="384"/>
      <c r="Q296" s="384"/>
      <c r="R296" s="384"/>
      <c r="S296" s="384"/>
      <c r="T296" s="384"/>
      <c r="U296" s="384"/>
      <c r="V296" s="384"/>
    </row>
    <row r="297" spans="1:22" x14ac:dyDescent="0.25">
      <c r="A297" s="384"/>
      <c r="B297" s="384"/>
      <c r="C297" s="384"/>
      <c r="D297" s="384"/>
      <c r="E297" s="384"/>
      <c r="F297" s="384"/>
      <c r="G297" s="384"/>
      <c r="H297" s="384"/>
      <c r="I297" s="384"/>
      <c r="J297" s="384"/>
      <c r="K297" s="384"/>
      <c r="L297" s="384"/>
      <c r="M297" s="384"/>
      <c r="N297" s="384"/>
      <c r="O297" s="384"/>
      <c r="P297" s="384"/>
      <c r="Q297" s="384"/>
      <c r="R297" s="384"/>
      <c r="S297" s="384"/>
      <c r="T297" s="384"/>
      <c r="U297" s="384"/>
      <c r="V297" s="384"/>
    </row>
    <row r="298" spans="1:22" x14ac:dyDescent="0.25">
      <c r="A298" s="384"/>
      <c r="B298" s="384"/>
      <c r="C298" s="384"/>
      <c r="D298" s="384"/>
      <c r="E298" s="384"/>
      <c r="F298" s="384"/>
      <c r="G298" s="384"/>
      <c r="H298" s="384"/>
      <c r="I298" s="384"/>
      <c r="J298" s="384"/>
      <c r="K298" s="384"/>
      <c r="L298" s="384"/>
      <c r="M298" s="384"/>
      <c r="N298" s="384"/>
      <c r="O298" s="384"/>
      <c r="P298" s="384"/>
      <c r="Q298" s="384"/>
      <c r="R298" s="384"/>
      <c r="S298" s="384"/>
      <c r="T298" s="384"/>
      <c r="U298" s="384"/>
      <c r="V298" s="384"/>
    </row>
    <row r="299" spans="1:22" x14ac:dyDescent="0.25">
      <c r="A299" s="384"/>
      <c r="B299" s="384"/>
      <c r="C299" s="384"/>
      <c r="D299" s="384"/>
      <c r="E299" s="384"/>
      <c r="F299" s="384"/>
      <c r="G299" s="384"/>
      <c r="H299" s="384"/>
      <c r="I299" s="384"/>
      <c r="J299" s="384"/>
      <c r="K299" s="384"/>
      <c r="L299" s="384"/>
      <c r="M299" s="384"/>
      <c r="N299" s="384"/>
      <c r="O299" s="384"/>
      <c r="P299" s="384"/>
      <c r="Q299" s="384"/>
      <c r="R299" s="384"/>
      <c r="S299" s="384"/>
      <c r="T299" s="384"/>
      <c r="U299" s="384"/>
      <c r="V299" s="384"/>
    </row>
    <row r="300" spans="1:22" x14ac:dyDescent="0.25">
      <c r="A300" s="384"/>
      <c r="B300" s="384"/>
      <c r="C300" s="384"/>
      <c r="D300" s="384"/>
      <c r="E300" s="384"/>
      <c r="F300" s="384"/>
      <c r="G300" s="384"/>
      <c r="H300" s="384"/>
      <c r="I300" s="384"/>
      <c r="J300" s="384"/>
      <c r="K300" s="384"/>
      <c r="L300" s="384"/>
      <c r="M300" s="384"/>
      <c r="N300" s="384"/>
      <c r="O300" s="384"/>
      <c r="P300" s="384"/>
      <c r="Q300" s="384"/>
      <c r="R300" s="384"/>
      <c r="S300" s="384"/>
      <c r="T300" s="384"/>
      <c r="U300" s="384"/>
      <c r="V300" s="384"/>
    </row>
    <row r="301" spans="1:22" x14ac:dyDescent="0.25">
      <c r="A301" s="384"/>
      <c r="B301" s="384"/>
      <c r="C301" s="384"/>
      <c r="D301" s="384"/>
      <c r="E301" s="384"/>
      <c r="F301" s="384"/>
      <c r="G301" s="384"/>
      <c r="H301" s="384"/>
      <c r="I301" s="384"/>
      <c r="J301" s="384"/>
      <c r="K301" s="384"/>
      <c r="L301" s="384"/>
      <c r="M301" s="384"/>
      <c r="N301" s="384"/>
      <c r="O301" s="384"/>
      <c r="P301" s="384"/>
      <c r="Q301" s="384"/>
      <c r="R301" s="384"/>
      <c r="S301" s="384"/>
      <c r="T301" s="384"/>
      <c r="U301" s="384"/>
      <c r="V301" s="384"/>
    </row>
    <row r="302" spans="1:22" x14ac:dyDescent="0.25">
      <c r="A302" s="384"/>
      <c r="B302" s="384"/>
      <c r="C302" s="384"/>
      <c r="D302" s="384"/>
      <c r="E302" s="384"/>
      <c r="F302" s="384"/>
      <c r="G302" s="384"/>
      <c r="H302" s="384"/>
      <c r="I302" s="384"/>
      <c r="J302" s="384"/>
      <c r="K302" s="384"/>
      <c r="L302" s="384"/>
      <c r="M302" s="384"/>
      <c r="N302" s="384"/>
      <c r="O302" s="384"/>
      <c r="P302" s="384"/>
      <c r="Q302" s="384"/>
      <c r="R302" s="384"/>
      <c r="S302" s="384"/>
      <c r="T302" s="384"/>
      <c r="U302" s="384"/>
      <c r="V302" s="384"/>
    </row>
    <row r="303" spans="1:22" x14ac:dyDescent="0.25">
      <c r="A303" s="384"/>
      <c r="B303" s="384"/>
      <c r="C303" s="384"/>
      <c r="D303" s="384"/>
      <c r="E303" s="384"/>
      <c r="F303" s="384"/>
      <c r="G303" s="384"/>
      <c r="H303" s="384"/>
      <c r="I303" s="384"/>
      <c r="J303" s="384"/>
      <c r="K303" s="384"/>
      <c r="L303" s="384"/>
      <c r="M303" s="384"/>
      <c r="N303" s="384"/>
      <c r="O303" s="384"/>
      <c r="P303" s="384"/>
      <c r="Q303" s="384"/>
      <c r="R303" s="384"/>
      <c r="S303" s="384"/>
      <c r="T303" s="384"/>
      <c r="U303" s="384"/>
      <c r="V303" s="384"/>
    </row>
    <row r="304" spans="1:22" x14ac:dyDescent="0.25">
      <c r="A304" s="384"/>
      <c r="B304" s="384"/>
      <c r="C304" s="384"/>
      <c r="D304" s="384"/>
      <c r="E304" s="384"/>
      <c r="F304" s="384"/>
      <c r="G304" s="384"/>
      <c r="H304" s="384"/>
      <c r="I304" s="384"/>
      <c r="J304" s="384"/>
      <c r="K304" s="384"/>
      <c r="L304" s="384"/>
      <c r="M304" s="384"/>
      <c r="N304" s="384"/>
      <c r="O304" s="384"/>
      <c r="P304" s="384"/>
      <c r="Q304" s="384"/>
      <c r="R304" s="384"/>
      <c r="S304" s="384"/>
      <c r="T304" s="384"/>
      <c r="U304" s="384"/>
      <c r="V304" s="384"/>
    </row>
    <row r="305" spans="1:22" x14ac:dyDescent="0.25">
      <c r="A305" s="384"/>
      <c r="B305" s="384"/>
      <c r="C305" s="384"/>
      <c r="D305" s="384"/>
      <c r="E305" s="384"/>
      <c r="F305" s="384"/>
      <c r="G305" s="384"/>
      <c r="H305" s="384"/>
      <c r="I305" s="384"/>
      <c r="J305" s="384"/>
      <c r="K305" s="384"/>
      <c r="L305" s="384"/>
      <c r="M305" s="384"/>
      <c r="N305" s="384"/>
      <c r="O305" s="384"/>
      <c r="P305" s="384"/>
      <c r="Q305" s="384"/>
      <c r="R305" s="384"/>
      <c r="S305" s="384"/>
      <c r="T305" s="384"/>
      <c r="U305" s="384"/>
      <c r="V305" s="384"/>
    </row>
    <row r="306" spans="1:22" x14ac:dyDescent="0.25">
      <c r="A306" s="384"/>
      <c r="B306" s="384"/>
      <c r="C306" s="384"/>
      <c r="D306" s="384"/>
      <c r="E306" s="384"/>
      <c r="F306" s="384"/>
      <c r="G306" s="384"/>
      <c r="H306" s="384"/>
      <c r="I306" s="384"/>
      <c r="J306" s="384"/>
      <c r="K306" s="384"/>
      <c r="L306" s="384"/>
      <c r="M306" s="384"/>
      <c r="N306" s="384"/>
      <c r="O306" s="384"/>
      <c r="P306" s="384"/>
      <c r="Q306" s="384"/>
      <c r="R306" s="384"/>
      <c r="S306" s="384"/>
      <c r="T306" s="384"/>
      <c r="U306" s="384"/>
      <c r="V306" s="384"/>
    </row>
    <row r="307" spans="1:22" x14ac:dyDescent="0.25">
      <c r="A307" s="384"/>
      <c r="B307" s="384"/>
      <c r="C307" s="384"/>
      <c r="D307" s="384"/>
      <c r="E307" s="384"/>
      <c r="F307" s="384"/>
      <c r="G307" s="384"/>
      <c r="H307" s="384"/>
      <c r="I307" s="384"/>
      <c r="J307" s="384"/>
      <c r="K307" s="384"/>
      <c r="L307" s="384"/>
      <c r="M307" s="384"/>
      <c r="N307" s="384"/>
      <c r="O307" s="384"/>
      <c r="P307" s="384"/>
      <c r="Q307" s="384"/>
      <c r="R307" s="384"/>
      <c r="S307" s="384"/>
      <c r="T307" s="384"/>
      <c r="U307" s="384"/>
      <c r="V307" s="384"/>
    </row>
    <row r="308" spans="1:22" x14ac:dyDescent="0.25">
      <c r="A308" s="384"/>
      <c r="B308" s="384"/>
      <c r="C308" s="384"/>
      <c r="D308" s="384"/>
      <c r="E308" s="384"/>
      <c r="F308" s="384"/>
      <c r="G308" s="384"/>
      <c r="H308" s="384"/>
      <c r="I308" s="384"/>
      <c r="J308" s="384"/>
      <c r="K308" s="384"/>
      <c r="L308" s="384"/>
      <c r="M308" s="384"/>
      <c r="N308" s="384"/>
      <c r="O308" s="384"/>
      <c r="P308" s="384"/>
      <c r="Q308" s="384"/>
      <c r="R308" s="384"/>
      <c r="S308" s="384"/>
      <c r="T308" s="384"/>
      <c r="U308" s="384"/>
      <c r="V308" s="384"/>
    </row>
    <row r="309" spans="1:22" x14ac:dyDescent="0.25">
      <c r="A309" s="384"/>
      <c r="B309" s="384"/>
      <c r="C309" s="384"/>
      <c r="D309" s="384"/>
      <c r="E309" s="384"/>
      <c r="F309" s="384"/>
      <c r="G309" s="384"/>
      <c r="H309" s="384"/>
      <c r="I309" s="384"/>
      <c r="J309" s="384"/>
      <c r="K309" s="384"/>
      <c r="L309" s="384"/>
      <c r="M309" s="384"/>
      <c r="N309" s="384"/>
      <c r="O309" s="384"/>
      <c r="P309" s="384"/>
      <c r="Q309" s="384"/>
      <c r="R309" s="384"/>
      <c r="S309" s="384"/>
      <c r="T309" s="384"/>
      <c r="U309" s="384"/>
      <c r="V309" s="384"/>
    </row>
    <row r="310" spans="1:22" x14ac:dyDescent="0.25">
      <c r="A310" s="384"/>
      <c r="B310" s="384"/>
      <c r="C310" s="384"/>
      <c r="D310" s="384"/>
      <c r="E310" s="384"/>
      <c r="F310" s="384"/>
      <c r="G310" s="384"/>
      <c r="H310" s="384"/>
      <c r="I310" s="384"/>
      <c r="J310" s="384"/>
      <c r="K310" s="384"/>
      <c r="L310" s="384"/>
      <c r="M310" s="384"/>
      <c r="N310" s="384"/>
      <c r="O310" s="384"/>
      <c r="P310" s="384"/>
      <c r="Q310" s="384"/>
      <c r="R310" s="384"/>
      <c r="S310" s="384"/>
      <c r="T310" s="384"/>
      <c r="U310" s="384"/>
      <c r="V310" s="384"/>
    </row>
    <row r="311" spans="1:22" x14ac:dyDescent="0.25">
      <c r="A311" s="384"/>
      <c r="B311" s="384"/>
      <c r="C311" s="384"/>
      <c r="D311" s="384"/>
      <c r="E311" s="384"/>
      <c r="F311" s="384"/>
      <c r="G311" s="384"/>
      <c r="H311" s="384"/>
      <c r="I311" s="384"/>
      <c r="J311" s="384"/>
      <c r="K311" s="384"/>
      <c r="L311" s="384"/>
      <c r="M311" s="384"/>
      <c r="N311" s="384"/>
      <c r="O311" s="384"/>
      <c r="P311" s="384"/>
      <c r="Q311" s="384"/>
      <c r="R311" s="384"/>
      <c r="S311" s="384"/>
      <c r="T311" s="384"/>
      <c r="U311" s="384"/>
      <c r="V311" s="384"/>
    </row>
    <row r="312" spans="1:22" x14ac:dyDescent="0.25">
      <c r="A312" s="384"/>
      <c r="B312" s="384"/>
      <c r="C312" s="384"/>
      <c r="D312" s="384"/>
      <c r="E312" s="384"/>
      <c r="F312" s="384"/>
      <c r="G312" s="384"/>
      <c r="H312" s="384"/>
      <c r="I312" s="384"/>
      <c r="J312" s="384"/>
      <c r="K312" s="384"/>
      <c r="L312" s="384"/>
      <c r="M312" s="384"/>
      <c r="N312" s="384"/>
      <c r="O312" s="384"/>
      <c r="P312" s="384"/>
      <c r="Q312" s="384"/>
      <c r="R312" s="384"/>
      <c r="S312" s="384"/>
      <c r="T312" s="384"/>
      <c r="U312" s="384"/>
      <c r="V312" s="384"/>
    </row>
    <row r="313" spans="1:22" x14ac:dyDescent="0.25">
      <c r="A313" s="384"/>
      <c r="B313" s="384"/>
      <c r="C313" s="384"/>
      <c r="D313" s="384"/>
      <c r="E313" s="384"/>
      <c r="F313" s="384"/>
      <c r="G313" s="384"/>
      <c r="H313" s="384"/>
      <c r="I313" s="384"/>
      <c r="J313" s="384"/>
      <c r="K313" s="384"/>
      <c r="L313" s="384"/>
      <c r="M313" s="384"/>
      <c r="N313" s="384"/>
      <c r="O313" s="384"/>
      <c r="P313" s="384"/>
      <c r="Q313" s="384"/>
      <c r="R313" s="384"/>
      <c r="S313" s="384"/>
      <c r="T313" s="384"/>
      <c r="U313" s="384"/>
      <c r="V313" s="384"/>
    </row>
    <row r="314" spans="1:22" x14ac:dyDescent="0.25">
      <c r="A314" s="384"/>
      <c r="B314" s="384"/>
      <c r="C314" s="384"/>
      <c r="D314" s="384"/>
      <c r="E314" s="384"/>
      <c r="F314" s="384"/>
      <c r="G314" s="384"/>
      <c r="H314" s="384"/>
      <c r="I314" s="384"/>
      <c r="J314" s="384"/>
      <c r="K314" s="384"/>
      <c r="L314" s="384"/>
      <c r="M314" s="384"/>
      <c r="N314" s="384"/>
      <c r="O314" s="384"/>
      <c r="P314" s="384"/>
      <c r="Q314" s="384"/>
      <c r="R314" s="384"/>
      <c r="S314" s="384"/>
      <c r="T314" s="384"/>
      <c r="U314" s="384"/>
      <c r="V314" s="384"/>
    </row>
    <row r="315" spans="1:22" x14ac:dyDescent="0.25">
      <c r="A315" s="384"/>
      <c r="B315" s="384"/>
      <c r="C315" s="384"/>
      <c r="D315" s="384"/>
      <c r="E315" s="384"/>
      <c r="F315" s="384"/>
      <c r="G315" s="384"/>
      <c r="H315" s="384"/>
      <c r="I315" s="384"/>
      <c r="J315" s="384"/>
      <c r="K315" s="384"/>
      <c r="L315" s="384"/>
      <c r="M315" s="384"/>
      <c r="N315" s="384"/>
      <c r="O315" s="384"/>
      <c r="P315" s="384"/>
      <c r="Q315" s="384"/>
      <c r="R315" s="384"/>
      <c r="S315" s="384"/>
      <c r="T315" s="384"/>
      <c r="U315" s="384"/>
      <c r="V315" s="384"/>
    </row>
    <row r="316" spans="1:22" x14ac:dyDescent="0.25">
      <c r="A316" s="384"/>
      <c r="B316" s="384"/>
      <c r="C316" s="384"/>
      <c r="D316" s="384"/>
      <c r="E316" s="384"/>
      <c r="F316" s="384"/>
      <c r="G316" s="384"/>
      <c r="H316" s="384"/>
      <c r="I316" s="384"/>
      <c r="J316" s="384"/>
      <c r="K316" s="384"/>
      <c r="L316" s="384"/>
      <c r="M316" s="384"/>
      <c r="N316" s="384"/>
      <c r="O316" s="384"/>
      <c r="P316" s="384"/>
      <c r="Q316" s="384"/>
      <c r="R316" s="384"/>
      <c r="S316" s="384"/>
      <c r="T316" s="384"/>
      <c r="U316" s="384"/>
      <c r="V316" s="384"/>
    </row>
    <row r="317" spans="1:22" x14ac:dyDescent="0.25">
      <c r="A317" s="384"/>
      <c r="B317" s="384"/>
      <c r="C317" s="384"/>
      <c r="D317" s="384"/>
      <c r="E317" s="384"/>
      <c r="F317" s="384"/>
      <c r="G317" s="384"/>
      <c r="H317" s="384"/>
      <c r="I317" s="384"/>
      <c r="J317" s="384"/>
      <c r="K317" s="384"/>
      <c r="L317" s="384"/>
      <c r="M317" s="384"/>
      <c r="N317" s="384"/>
      <c r="O317" s="384"/>
      <c r="P317" s="384"/>
      <c r="Q317" s="384"/>
      <c r="R317" s="384"/>
      <c r="S317" s="384"/>
      <c r="T317" s="384"/>
      <c r="U317" s="384"/>
      <c r="V317" s="384"/>
    </row>
    <row r="318" spans="1:22" x14ac:dyDescent="0.25">
      <c r="A318" s="384"/>
      <c r="B318" s="384"/>
      <c r="C318" s="384"/>
      <c r="D318" s="384"/>
      <c r="E318" s="384"/>
      <c r="F318" s="384"/>
      <c r="G318" s="384"/>
      <c r="H318" s="384"/>
      <c r="I318" s="384"/>
      <c r="J318" s="384"/>
      <c r="K318" s="384"/>
      <c r="L318" s="384"/>
      <c r="M318" s="384"/>
      <c r="N318" s="384"/>
      <c r="O318" s="384"/>
      <c r="P318" s="384"/>
      <c r="Q318" s="384"/>
      <c r="R318" s="384"/>
      <c r="S318" s="384"/>
      <c r="T318" s="384"/>
      <c r="U318" s="384"/>
      <c r="V318" s="384"/>
    </row>
    <row r="319" spans="1:22" x14ac:dyDescent="0.25">
      <c r="A319" s="384"/>
      <c r="B319" s="384"/>
      <c r="C319" s="384"/>
      <c r="D319" s="384"/>
      <c r="E319" s="384"/>
      <c r="F319" s="384"/>
      <c r="G319" s="384"/>
      <c r="H319" s="384"/>
      <c r="I319" s="384"/>
      <c r="J319" s="384"/>
      <c r="K319" s="384"/>
      <c r="L319" s="384"/>
      <c r="M319" s="384"/>
      <c r="N319" s="384"/>
      <c r="O319" s="384"/>
      <c r="P319" s="384"/>
      <c r="Q319" s="384"/>
      <c r="R319" s="384"/>
      <c r="S319" s="384"/>
      <c r="T319" s="384"/>
      <c r="U319" s="384"/>
      <c r="V319" s="384"/>
    </row>
    <row r="320" spans="1:22" x14ac:dyDescent="0.25">
      <c r="A320" s="384"/>
      <c r="B320" s="384"/>
      <c r="C320" s="384"/>
      <c r="D320" s="384"/>
      <c r="E320" s="384"/>
      <c r="F320" s="384"/>
      <c r="G320" s="384"/>
      <c r="H320" s="384"/>
      <c r="I320" s="384"/>
      <c r="J320" s="384"/>
      <c r="K320" s="384"/>
      <c r="L320" s="384"/>
      <c r="M320" s="384"/>
      <c r="N320" s="384"/>
      <c r="O320" s="384"/>
      <c r="P320" s="384"/>
      <c r="Q320" s="384"/>
      <c r="R320" s="384"/>
      <c r="S320" s="384"/>
      <c r="T320" s="384"/>
      <c r="U320" s="384"/>
      <c r="V320" s="384"/>
    </row>
    <row r="321" spans="1:22" x14ac:dyDescent="0.25">
      <c r="A321" s="384"/>
      <c r="B321" s="384"/>
      <c r="C321" s="384"/>
      <c r="D321" s="384"/>
      <c r="E321" s="384"/>
      <c r="F321" s="384"/>
      <c r="G321" s="384"/>
      <c r="H321" s="384"/>
      <c r="I321" s="384"/>
      <c r="J321" s="384"/>
      <c r="K321" s="384"/>
      <c r="L321" s="384"/>
      <c r="M321" s="384"/>
      <c r="N321" s="384"/>
      <c r="O321" s="384"/>
      <c r="P321" s="384"/>
      <c r="Q321" s="384"/>
      <c r="R321" s="384"/>
      <c r="S321" s="384"/>
      <c r="T321" s="384"/>
      <c r="U321" s="384"/>
      <c r="V321" s="384"/>
    </row>
    <row r="322" spans="1:22" x14ac:dyDescent="0.25">
      <c r="A322" s="384"/>
      <c r="B322" s="384"/>
      <c r="C322" s="384"/>
      <c r="D322" s="384"/>
      <c r="E322" s="384"/>
      <c r="F322" s="384"/>
      <c r="G322" s="384"/>
      <c r="H322" s="384"/>
      <c r="I322" s="384"/>
      <c r="J322" s="384"/>
      <c r="K322" s="384"/>
      <c r="L322" s="384"/>
      <c r="M322" s="384"/>
      <c r="N322" s="384"/>
      <c r="O322" s="384"/>
      <c r="P322" s="384"/>
      <c r="Q322" s="384"/>
      <c r="R322" s="384"/>
      <c r="S322" s="384"/>
      <c r="T322" s="384"/>
      <c r="U322" s="384"/>
      <c r="V322" s="384"/>
    </row>
    <row r="323" spans="1:22" x14ac:dyDescent="0.25">
      <c r="A323" s="384"/>
      <c r="B323" s="384"/>
      <c r="C323" s="384"/>
      <c r="D323" s="384"/>
      <c r="E323" s="384"/>
      <c r="F323" s="384"/>
      <c r="G323" s="384"/>
      <c r="H323" s="384"/>
      <c r="I323" s="384"/>
      <c r="J323" s="384"/>
      <c r="K323" s="384"/>
      <c r="L323" s="384"/>
      <c r="M323" s="384"/>
      <c r="N323" s="384"/>
      <c r="O323" s="384"/>
      <c r="P323" s="384"/>
      <c r="Q323" s="384"/>
      <c r="R323" s="384"/>
      <c r="S323" s="384"/>
      <c r="T323" s="384"/>
      <c r="U323" s="384"/>
      <c r="V323" s="384"/>
    </row>
    <row r="324" spans="1:22" x14ac:dyDescent="0.25">
      <c r="A324" s="384"/>
      <c r="B324" s="384"/>
      <c r="C324" s="384"/>
      <c r="D324" s="384"/>
      <c r="E324" s="384"/>
      <c r="F324" s="384"/>
      <c r="G324" s="384"/>
      <c r="H324" s="384"/>
      <c r="I324" s="384"/>
      <c r="J324" s="384"/>
      <c r="K324" s="384"/>
      <c r="L324" s="384"/>
      <c r="M324" s="384"/>
      <c r="N324" s="384"/>
      <c r="O324" s="384"/>
      <c r="P324" s="384"/>
      <c r="Q324" s="384"/>
      <c r="R324" s="384"/>
      <c r="S324" s="384"/>
      <c r="T324" s="384"/>
      <c r="U324" s="384"/>
      <c r="V324" s="384"/>
    </row>
    <row r="325" spans="1:22" x14ac:dyDescent="0.25">
      <c r="A325" s="384"/>
      <c r="B325" s="384"/>
      <c r="C325" s="384"/>
      <c r="D325" s="384"/>
      <c r="E325" s="384"/>
      <c r="F325" s="384"/>
      <c r="G325" s="384"/>
      <c r="H325" s="384"/>
      <c r="I325" s="384"/>
      <c r="J325" s="384"/>
      <c r="K325" s="384"/>
      <c r="L325" s="384"/>
      <c r="M325" s="384"/>
      <c r="N325" s="384"/>
      <c r="O325" s="384"/>
      <c r="P325" s="384"/>
      <c r="Q325" s="384"/>
      <c r="R325" s="384"/>
      <c r="S325" s="384"/>
      <c r="T325" s="384"/>
      <c r="U325" s="384"/>
      <c r="V325" s="384"/>
    </row>
    <row r="326" spans="1:22" x14ac:dyDescent="0.25">
      <c r="A326" s="384"/>
      <c r="B326" s="384"/>
      <c r="C326" s="384"/>
      <c r="D326" s="384"/>
      <c r="E326" s="384"/>
      <c r="F326" s="384"/>
      <c r="G326" s="384"/>
      <c r="H326" s="384"/>
      <c r="I326" s="384"/>
      <c r="J326" s="384"/>
      <c r="K326" s="384"/>
      <c r="L326" s="384"/>
      <c r="M326" s="384"/>
      <c r="N326" s="384"/>
      <c r="O326" s="384"/>
      <c r="P326" s="384"/>
      <c r="Q326" s="384"/>
      <c r="R326" s="384"/>
      <c r="S326" s="384"/>
      <c r="T326" s="384"/>
      <c r="U326" s="384"/>
      <c r="V326" s="384"/>
    </row>
    <row r="327" spans="1:22" x14ac:dyDescent="0.25">
      <c r="A327" s="384"/>
      <c r="B327" s="384"/>
      <c r="C327" s="384"/>
      <c r="D327" s="384"/>
      <c r="E327" s="384"/>
      <c r="F327" s="384"/>
      <c r="G327" s="384"/>
      <c r="H327" s="384"/>
      <c r="I327" s="384"/>
      <c r="J327" s="384"/>
      <c r="K327" s="384"/>
      <c r="L327" s="384"/>
      <c r="M327" s="384"/>
      <c r="N327" s="384"/>
      <c r="O327" s="384"/>
      <c r="P327" s="384"/>
      <c r="Q327" s="384"/>
      <c r="R327" s="384"/>
      <c r="S327" s="384"/>
      <c r="T327" s="384"/>
      <c r="U327" s="384"/>
      <c r="V327" s="384"/>
    </row>
    <row r="328" spans="1:22" x14ac:dyDescent="0.25">
      <c r="A328" s="384"/>
      <c r="B328" s="384"/>
      <c r="C328" s="384"/>
      <c r="D328" s="384"/>
      <c r="E328" s="384"/>
      <c r="F328" s="384"/>
      <c r="G328" s="384"/>
      <c r="H328" s="384"/>
      <c r="I328" s="384"/>
      <c r="J328" s="384"/>
      <c r="K328" s="384"/>
      <c r="L328" s="384"/>
      <c r="M328" s="384"/>
      <c r="N328" s="384"/>
      <c r="O328" s="384"/>
      <c r="P328" s="384"/>
      <c r="Q328" s="384"/>
      <c r="R328" s="384"/>
      <c r="S328" s="384"/>
      <c r="T328" s="384"/>
      <c r="U328" s="384"/>
      <c r="V328" s="384"/>
    </row>
    <row r="329" spans="1:22" x14ac:dyDescent="0.25">
      <c r="A329" s="384"/>
      <c r="B329" s="384"/>
      <c r="C329" s="384"/>
      <c r="D329" s="384"/>
      <c r="E329" s="384"/>
      <c r="F329" s="384"/>
      <c r="G329" s="384"/>
      <c r="H329" s="384"/>
      <c r="I329" s="384"/>
      <c r="J329" s="384"/>
      <c r="K329" s="384"/>
      <c r="L329" s="384"/>
      <c r="M329" s="384"/>
      <c r="N329" s="384"/>
      <c r="O329" s="384"/>
      <c r="P329" s="384"/>
      <c r="Q329" s="384"/>
      <c r="R329" s="384"/>
      <c r="S329" s="384"/>
      <c r="T329" s="384"/>
      <c r="U329" s="384"/>
      <c r="V329" s="384"/>
    </row>
    <row r="330" spans="1:22" x14ac:dyDescent="0.25">
      <c r="A330" s="384"/>
      <c r="B330" s="384"/>
      <c r="C330" s="384"/>
      <c r="D330" s="384"/>
      <c r="E330" s="384"/>
      <c r="F330" s="384"/>
      <c r="G330" s="384"/>
      <c r="H330" s="384"/>
      <c r="I330" s="384"/>
      <c r="J330" s="384"/>
      <c r="K330" s="384"/>
      <c r="L330" s="384"/>
      <c r="M330" s="384"/>
      <c r="N330" s="384"/>
      <c r="O330" s="384"/>
      <c r="P330" s="384"/>
      <c r="Q330" s="384"/>
      <c r="R330" s="384"/>
      <c r="S330" s="384"/>
      <c r="T330" s="384"/>
      <c r="U330" s="384"/>
      <c r="V330" s="384"/>
    </row>
    <row r="331" spans="1:22" x14ac:dyDescent="0.25">
      <c r="A331" s="384"/>
      <c r="B331" s="384"/>
      <c r="C331" s="384"/>
      <c r="D331" s="384"/>
      <c r="E331" s="384"/>
      <c r="F331" s="384"/>
      <c r="G331" s="384"/>
      <c r="H331" s="384"/>
      <c r="I331" s="384"/>
      <c r="J331" s="384"/>
      <c r="K331" s="384"/>
      <c r="L331" s="384"/>
      <c r="M331" s="384"/>
      <c r="N331" s="384"/>
      <c r="O331" s="384"/>
      <c r="P331" s="384"/>
      <c r="Q331" s="384"/>
      <c r="R331" s="384"/>
      <c r="S331" s="384"/>
      <c r="T331" s="384"/>
      <c r="U331" s="384"/>
      <c r="V331" s="384"/>
    </row>
    <row r="332" spans="1:22" x14ac:dyDescent="0.25">
      <c r="A332" s="384"/>
      <c r="B332" s="384"/>
      <c r="C332" s="384"/>
      <c r="D332" s="384"/>
      <c r="E332" s="384"/>
      <c r="F332" s="384"/>
      <c r="G332" s="384"/>
      <c r="H332" s="384"/>
      <c r="I332" s="384"/>
      <c r="J332" s="384"/>
      <c r="K332" s="384"/>
      <c r="L332" s="384"/>
      <c r="M332" s="384"/>
      <c r="N332" s="384"/>
      <c r="O332" s="384"/>
      <c r="P332" s="384"/>
      <c r="Q332" s="384"/>
      <c r="R332" s="384"/>
      <c r="S332" s="384"/>
      <c r="T332" s="384"/>
      <c r="U332" s="384"/>
      <c r="V332" s="384"/>
    </row>
    <row r="333" spans="1:22" x14ac:dyDescent="0.25">
      <c r="A333" s="384"/>
      <c r="B333" s="384"/>
      <c r="C333" s="384"/>
      <c r="D333" s="384"/>
      <c r="E333" s="384"/>
      <c r="F333" s="384"/>
      <c r="G333" s="384"/>
      <c r="H333" s="384"/>
      <c r="I333" s="384"/>
      <c r="J333" s="384"/>
      <c r="K333" s="384"/>
      <c r="L333" s="384"/>
      <c r="M333" s="384"/>
      <c r="N333" s="384"/>
      <c r="O333" s="384"/>
      <c r="P333" s="384"/>
      <c r="Q333" s="384"/>
      <c r="R333" s="384"/>
      <c r="S333" s="384"/>
      <c r="T333" s="384"/>
      <c r="U333" s="384"/>
      <c r="V333" s="384"/>
    </row>
    <row r="334" spans="1:22" x14ac:dyDescent="0.25">
      <c r="A334" s="384"/>
      <c r="B334" s="384"/>
      <c r="C334" s="384"/>
      <c r="D334" s="384"/>
      <c r="E334" s="384"/>
      <c r="F334" s="384"/>
      <c r="G334" s="384"/>
      <c r="H334" s="384"/>
      <c r="I334" s="384"/>
      <c r="J334" s="384"/>
      <c r="K334" s="384"/>
      <c r="L334" s="384"/>
      <c r="M334" s="384"/>
      <c r="N334" s="384"/>
      <c r="O334" s="384"/>
      <c r="P334" s="384"/>
      <c r="Q334" s="384"/>
      <c r="R334" s="384"/>
      <c r="S334" s="384"/>
      <c r="T334" s="384"/>
      <c r="U334" s="384"/>
      <c r="V334" s="384"/>
    </row>
    <row r="335" spans="1:22" x14ac:dyDescent="0.25">
      <c r="A335" s="384"/>
      <c r="B335" s="384"/>
      <c r="C335" s="384"/>
      <c r="D335" s="384"/>
      <c r="E335" s="384"/>
      <c r="F335" s="384"/>
      <c r="G335" s="384"/>
      <c r="H335" s="384"/>
      <c r="I335" s="384"/>
      <c r="J335" s="384"/>
      <c r="K335" s="384"/>
      <c r="L335" s="384"/>
      <c r="M335" s="384"/>
      <c r="N335" s="384"/>
      <c r="O335" s="384"/>
      <c r="P335" s="384"/>
      <c r="Q335" s="384"/>
      <c r="R335" s="384"/>
      <c r="S335" s="384"/>
      <c r="T335" s="384"/>
      <c r="U335" s="384"/>
      <c r="V335" s="384"/>
    </row>
    <row r="336" spans="1:22" x14ac:dyDescent="0.25">
      <c r="A336" s="384"/>
      <c r="B336" s="384"/>
      <c r="C336" s="384"/>
      <c r="D336" s="384"/>
      <c r="E336" s="384"/>
      <c r="F336" s="384"/>
      <c r="G336" s="384"/>
      <c r="H336" s="384"/>
      <c r="I336" s="384"/>
      <c r="J336" s="384"/>
      <c r="K336" s="384"/>
      <c r="L336" s="384"/>
      <c r="M336" s="384"/>
      <c r="N336" s="384"/>
      <c r="O336" s="384"/>
      <c r="P336" s="384"/>
      <c r="Q336" s="384"/>
      <c r="R336" s="384"/>
      <c r="S336" s="384"/>
      <c r="T336" s="384"/>
      <c r="U336" s="384"/>
      <c r="V336" s="384"/>
    </row>
    <row r="337" spans="1:22" x14ac:dyDescent="0.25">
      <c r="A337" s="384"/>
      <c r="B337" s="384"/>
      <c r="C337" s="384"/>
      <c r="D337" s="384"/>
      <c r="E337" s="384"/>
      <c r="F337" s="384"/>
      <c r="G337" s="384"/>
      <c r="H337" s="384"/>
      <c r="I337" s="384"/>
      <c r="J337" s="384"/>
      <c r="K337" s="384"/>
      <c r="L337" s="384"/>
      <c r="M337" s="384"/>
      <c r="N337" s="384"/>
      <c r="O337" s="384"/>
      <c r="P337" s="384"/>
      <c r="Q337" s="384"/>
      <c r="R337" s="384"/>
      <c r="S337" s="384"/>
      <c r="T337" s="384"/>
      <c r="U337" s="384"/>
      <c r="V337" s="384"/>
    </row>
    <row r="338" spans="1:22" x14ac:dyDescent="0.25">
      <c r="A338" s="384"/>
      <c r="B338" s="384"/>
      <c r="C338" s="384"/>
      <c r="D338" s="384"/>
      <c r="E338" s="384"/>
      <c r="F338" s="384"/>
      <c r="G338" s="384"/>
      <c r="H338" s="384"/>
      <c r="I338" s="384"/>
      <c r="J338" s="384"/>
      <c r="K338" s="384"/>
      <c r="L338" s="384"/>
      <c r="M338" s="384"/>
      <c r="N338" s="384"/>
      <c r="O338" s="384"/>
      <c r="P338" s="384"/>
      <c r="Q338" s="384"/>
      <c r="R338" s="384"/>
      <c r="S338" s="384"/>
      <c r="T338" s="384"/>
      <c r="U338" s="384"/>
      <c r="V338" s="38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K28" sqref="K28"/>
      <selection pane="topRight" activeCell="K28" sqref="K28"/>
      <selection pane="bottomLeft" activeCell="K28" sqref="K28"/>
      <selection pane="bottomRight" activeCell="Q24" sqref="Q24"/>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8" style="65" customWidth="1"/>
    <col min="9" max="9" width="8.140625" style="65" customWidth="1"/>
    <col min="10" max="11" width="6.7109375" style="65" customWidth="1"/>
    <col min="12" max="12" width="8" style="64" customWidth="1"/>
    <col min="13" max="15" width="6.7109375" style="64" customWidth="1"/>
    <col min="16" max="16" width="7.7109375" style="64" customWidth="1"/>
    <col min="17"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9"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row>
    <row r="5" spans="1:29" ht="18.75" x14ac:dyDescent="0.3">
      <c r="A5" s="338"/>
      <c r="B5" s="338"/>
      <c r="C5" s="338"/>
      <c r="D5" s="338"/>
      <c r="E5" s="338"/>
      <c r="F5" s="338"/>
      <c r="G5" s="338"/>
      <c r="H5" s="338"/>
      <c r="I5" s="338"/>
      <c r="J5" s="338"/>
      <c r="K5" s="338"/>
      <c r="L5" s="338"/>
      <c r="M5" s="338"/>
      <c r="N5" s="337"/>
      <c r="O5" s="337"/>
      <c r="P5" s="337"/>
      <c r="Q5" s="337"/>
      <c r="R5" s="337"/>
      <c r="S5" s="337"/>
      <c r="T5" s="337"/>
      <c r="U5" s="337"/>
      <c r="V5" s="337"/>
      <c r="W5" s="337"/>
      <c r="X5" s="337"/>
      <c r="Y5" s="337"/>
      <c r="Z5" s="337"/>
      <c r="AA5" s="337"/>
      <c r="AB5" s="337"/>
      <c r="AC5" s="336"/>
    </row>
    <row r="6" spans="1:29" ht="18.75" x14ac:dyDescent="0.25">
      <c r="A6" s="494" t="s">
        <v>9</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row>
    <row r="7" spans="1:29" ht="18.75" x14ac:dyDescent="0.25">
      <c r="A7" s="326"/>
      <c r="B7" s="326"/>
      <c r="C7" s="326"/>
      <c r="D7" s="326"/>
      <c r="E7" s="326"/>
      <c r="F7" s="326"/>
      <c r="G7" s="326"/>
      <c r="H7" s="326"/>
      <c r="I7" s="326"/>
      <c r="J7" s="327"/>
      <c r="K7" s="327"/>
      <c r="L7" s="327"/>
      <c r="M7" s="327"/>
      <c r="N7" s="327"/>
      <c r="O7" s="327"/>
      <c r="P7" s="327"/>
      <c r="Q7" s="327"/>
      <c r="R7" s="327"/>
      <c r="S7" s="327"/>
      <c r="T7" s="327"/>
      <c r="U7" s="327"/>
      <c r="V7" s="327"/>
      <c r="W7" s="327"/>
      <c r="X7" s="327"/>
      <c r="Y7" s="327"/>
      <c r="Z7" s="327"/>
      <c r="AA7" s="327"/>
      <c r="AB7" s="327"/>
      <c r="AC7" s="327"/>
    </row>
    <row r="8" spans="1:29" x14ac:dyDescent="0.25">
      <c r="A8" s="495" t="str">
        <f>'1. паспорт местоположение'!A9:C9</f>
        <v>Акционерное общество "Янтарьэнерго" ДЗО  ПАО "Россети"</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row>
    <row r="9" spans="1:29" ht="18.75" customHeight="1" x14ac:dyDescent="0.25">
      <c r="A9" s="493" t="s">
        <v>8</v>
      </c>
      <c r="B9" s="493"/>
      <c r="C9" s="493"/>
      <c r="D9" s="493"/>
      <c r="E9" s="493"/>
      <c r="F9" s="493"/>
      <c r="G9" s="493"/>
      <c r="H9" s="493"/>
      <c r="I9" s="493"/>
      <c r="J9" s="493"/>
      <c r="K9" s="493"/>
      <c r="L9" s="493"/>
      <c r="M9" s="493"/>
      <c r="N9" s="493"/>
      <c r="O9" s="493"/>
      <c r="P9" s="493"/>
      <c r="Q9" s="493"/>
      <c r="R9" s="493"/>
      <c r="S9" s="493"/>
      <c r="T9" s="493"/>
      <c r="U9" s="493"/>
      <c r="V9" s="493"/>
      <c r="W9" s="493"/>
      <c r="X9" s="493"/>
      <c r="Y9" s="493"/>
      <c r="Z9" s="493"/>
      <c r="AA9" s="493"/>
      <c r="AB9" s="493"/>
      <c r="AC9" s="493"/>
    </row>
    <row r="10" spans="1:29" ht="18.75" x14ac:dyDescent="0.25">
      <c r="A10" s="326"/>
      <c r="B10" s="326"/>
      <c r="C10" s="326"/>
      <c r="D10" s="326"/>
      <c r="E10" s="326"/>
      <c r="F10" s="326"/>
      <c r="G10" s="326"/>
      <c r="H10" s="326"/>
      <c r="I10" s="326"/>
      <c r="J10" s="327"/>
      <c r="K10" s="327"/>
      <c r="L10" s="327"/>
      <c r="M10" s="327"/>
      <c r="N10" s="327"/>
      <c r="O10" s="327"/>
      <c r="P10" s="327"/>
      <c r="Q10" s="327"/>
      <c r="R10" s="327"/>
      <c r="S10" s="327"/>
      <c r="T10" s="327"/>
      <c r="U10" s="327"/>
      <c r="V10" s="327"/>
      <c r="W10" s="327"/>
      <c r="X10" s="327"/>
      <c r="Y10" s="327"/>
      <c r="Z10" s="327"/>
      <c r="AA10" s="327"/>
      <c r="AB10" s="327"/>
      <c r="AC10" s="327"/>
    </row>
    <row r="11" spans="1:29" x14ac:dyDescent="0.25">
      <c r="A11" s="495" t="str">
        <f>'1. паспорт местоположение'!A12:C12</f>
        <v>F_obj_111001_3110</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row>
    <row r="12" spans="1:29" x14ac:dyDescent="0.25">
      <c r="A12" s="493" t="s">
        <v>7</v>
      </c>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493"/>
      <c r="AB12" s="493"/>
      <c r="AC12" s="493"/>
    </row>
    <row r="13" spans="1:29" ht="16.5" customHeight="1" x14ac:dyDescent="0.3">
      <c r="A13" s="328"/>
      <c r="B13" s="328"/>
      <c r="C13" s="328"/>
      <c r="D13" s="328"/>
      <c r="E13" s="328"/>
      <c r="F13" s="328"/>
      <c r="G13" s="328"/>
      <c r="H13" s="328"/>
      <c r="I13" s="328"/>
      <c r="J13" s="341"/>
      <c r="K13" s="341"/>
      <c r="L13" s="341"/>
      <c r="M13" s="341"/>
      <c r="N13" s="341"/>
      <c r="O13" s="341"/>
      <c r="P13" s="341"/>
      <c r="Q13" s="341"/>
      <c r="R13" s="341"/>
      <c r="S13" s="341"/>
      <c r="T13" s="341"/>
      <c r="U13" s="341"/>
      <c r="V13" s="341"/>
      <c r="W13" s="341"/>
      <c r="X13" s="341"/>
      <c r="Y13" s="341"/>
      <c r="Z13" s="341"/>
      <c r="AA13" s="341"/>
      <c r="AB13" s="341"/>
      <c r="AC13" s="341"/>
    </row>
    <row r="14" spans="1:29" x14ac:dyDescent="0.25">
      <c r="A14" s="482" t="str">
        <f>'1. паспорт местоположение'!A15:C15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row>
    <row r="15" spans="1:29" ht="15.75" customHeight="1" x14ac:dyDescent="0.25">
      <c r="A15" s="409" t="s">
        <v>6</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4" t="s">
        <v>514</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5" t="s">
        <v>196</v>
      </c>
      <c r="B20" s="485" t="s">
        <v>195</v>
      </c>
      <c r="C20" s="468" t="s">
        <v>194</v>
      </c>
      <c r="D20" s="468"/>
      <c r="E20" s="488" t="s">
        <v>193</v>
      </c>
      <c r="F20" s="488"/>
      <c r="G20" s="489" t="s">
        <v>549</v>
      </c>
      <c r="H20" s="479" t="s">
        <v>550</v>
      </c>
      <c r="I20" s="480"/>
      <c r="J20" s="480"/>
      <c r="K20" s="480"/>
      <c r="L20" s="479" t="s">
        <v>551</v>
      </c>
      <c r="M20" s="480"/>
      <c r="N20" s="480"/>
      <c r="O20" s="480"/>
      <c r="P20" s="479" t="s">
        <v>552</v>
      </c>
      <c r="Q20" s="480"/>
      <c r="R20" s="480"/>
      <c r="S20" s="480"/>
      <c r="T20" s="479" t="s">
        <v>553</v>
      </c>
      <c r="U20" s="480"/>
      <c r="V20" s="480"/>
      <c r="W20" s="480"/>
      <c r="X20" s="479" t="s">
        <v>554</v>
      </c>
      <c r="Y20" s="480"/>
      <c r="Z20" s="480"/>
      <c r="AA20" s="480"/>
      <c r="AB20" s="492" t="s">
        <v>192</v>
      </c>
      <c r="AC20" s="492"/>
      <c r="AD20" s="80"/>
      <c r="AE20" s="80"/>
      <c r="AF20" s="80"/>
    </row>
    <row r="21" spans="1:32" ht="99.75" customHeight="1" x14ac:dyDescent="0.25">
      <c r="A21" s="486"/>
      <c r="B21" s="486"/>
      <c r="C21" s="468"/>
      <c r="D21" s="468"/>
      <c r="E21" s="488"/>
      <c r="F21" s="488"/>
      <c r="G21" s="490"/>
      <c r="H21" s="481" t="s">
        <v>2</v>
      </c>
      <c r="I21" s="481"/>
      <c r="J21" s="481" t="s">
        <v>609</v>
      </c>
      <c r="K21" s="481"/>
      <c r="L21" s="481" t="s">
        <v>2</v>
      </c>
      <c r="M21" s="481"/>
      <c r="N21" s="481" t="s">
        <v>609</v>
      </c>
      <c r="O21" s="481"/>
      <c r="P21" s="481" t="s">
        <v>2</v>
      </c>
      <c r="Q21" s="481"/>
      <c r="R21" s="481" t="s">
        <v>609</v>
      </c>
      <c r="S21" s="481"/>
      <c r="T21" s="481" t="s">
        <v>2</v>
      </c>
      <c r="U21" s="481"/>
      <c r="V21" s="481" t="s">
        <v>609</v>
      </c>
      <c r="W21" s="481"/>
      <c r="X21" s="481" t="s">
        <v>2</v>
      </c>
      <c r="Y21" s="481"/>
      <c r="Z21" s="481" t="s">
        <v>609</v>
      </c>
      <c r="AA21" s="481"/>
      <c r="AB21" s="492"/>
      <c r="AC21" s="492"/>
    </row>
    <row r="22" spans="1:32" ht="89.25" customHeight="1" x14ac:dyDescent="0.25">
      <c r="A22" s="487"/>
      <c r="B22" s="487"/>
      <c r="C22" s="348" t="s">
        <v>2</v>
      </c>
      <c r="D22" s="348" t="s">
        <v>191</v>
      </c>
      <c r="E22" s="345" t="s">
        <v>555</v>
      </c>
      <c r="F22" s="340" t="s">
        <v>616</v>
      </c>
      <c r="G22" s="491"/>
      <c r="H22" s="346" t="s">
        <v>493</v>
      </c>
      <c r="I22" s="346" t="s">
        <v>494</v>
      </c>
      <c r="J22" s="346" t="s">
        <v>493</v>
      </c>
      <c r="K22" s="346" t="s">
        <v>494</v>
      </c>
      <c r="L22" s="346" t="s">
        <v>493</v>
      </c>
      <c r="M22" s="346" t="s">
        <v>494</v>
      </c>
      <c r="N22" s="346" t="s">
        <v>493</v>
      </c>
      <c r="O22" s="346" t="s">
        <v>494</v>
      </c>
      <c r="P22" s="346" t="s">
        <v>493</v>
      </c>
      <c r="Q22" s="346" t="s">
        <v>494</v>
      </c>
      <c r="R22" s="346" t="s">
        <v>493</v>
      </c>
      <c r="S22" s="346" t="s">
        <v>494</v>
      </c>
      <c r="T22" s="346" t="s">
        <v>493</v>
      </c>
      <c r="U22" s="346" t="s">
        <v>494</v>
      </c>
      <c r="V22" s="346" t="s">
        <v>493</v>
      </c>
      <c r="W22" s="346" t="s">
        <v>494</v>
      </c>
      <c r="X22" s="346" t="s">
        <v>493</v>
      </c>
      <c r="Y22" s="346" t="s">
        <v>494</v>
      </c>
      <c r="Z22" s="346" t="s">
        <v>493</v>
      </c>
      <c r="AA22" s="346" t="s">
        <v>494</v>
      </c>
      <c r="AB22" s="348" t="s">
        <v>2</v>
      </c>
      <c r="AC22" s="348" t="s">
        <v>11</v>
      </c>
    </row>
    <row r="23" spans="1:32" ht="19.5" customHeight="1" x14ac:dyDescent="0.25">
      <c r="A23" s="174">
        <v>1</v>
      </c>
      <c r="B23" s="174">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ht="47.25" customHeight="1" x14ac:dyDescent="0.25">
      <c r="A24" s="78">
        <v>1</v>
      </c>
      <c r="B24" s="77" t="s">
        <v>190</v>
      </c>
      <c r="C24" s="352">
        <f>SUM(C25:C29)</f>
        <v>5.2489999999999997</v>
      </c>
      <c r="D24" s="352">
        <v>0</v>
      </c>
      <c r="E24" s="352">
        <f t="shared" ref="E24:G24" si="1">SUM(E25:E29)</f>
        <v>5.24864</v>
      </c>
      <c r="F24" s="352">
        <f t="shared" si="1"/>
        <v>5.24864</v>
      </c>
      <c r="G24" s="352">
        <f t="shared" si="1"/>
        <v>0</v>
      </c>
      <c r="H24" s="352">
        <f>SUM(H25:H29)</f>
        <v>0</v>
      </c>
      <c r="I24" s="352">
        <f>SUM(I25:I29)</f>
        <v>0</v>
      </c>
      <c r="J24" s="352">
        <f t="shared" ref="J24" si="2">SUM(J25:J29)</f>
        <v>0</v>
      </c>
      <c r="K24" s="352">
        <f>SUM(K25:K29)</f>
        <v>0</v>
      </c>
      <c r="L24" s="352">
        <f>SUM(L25:L29)</f>
        <v>0</v>
      </c>
      <c r="M24" s="352">
        <f>SUM(M25:M29)</f>
        <v>0</v>
      </c>
      <c r="N24" s="352">
        <f t="shared" ref="N24" si="3">SUM(N25:N29)</f>
        <v>0</v>
      </c>
      <c r="O24" s="352">
        <f t="shared" ref="O24:AA24" si="4">SUM(O25:O29)</f>
        <v>0</v>
      </c>
      <c r="P24" s="352">
        <f t="shared" si="4"/>
        <v>5.24864</v>
      </c>
      <c r="Q24" s="352">
        <f t="shared" si="4"/>
        <v>0</v>
      </c>
      <c r="R24" s="352">
        <f t="shared" si="4"/>
        <v>0</v>
      </c>
      <c r="S24" s="352">
        <f t="shared" si="4"/>
        <v>0</v>
      </c>
      <c r="T24" s="352">
        <f t="shared" si="4"/>
        <v>0</v>
      </c>
      <c r="U24" s="352">
        <f t="shared" si="4"/>
        <v>0</v>
      </c>
      <c r="V24" s="352">
        <f t="shared" si="4"/>
        <v>0</v>
      </c>
      <c r="W24" s="352">
        <f t="shared" si="4"/>
        <v>0</v>
      </c>
      <c r="X24" s="352">
        <f t="shared" si="4"/>
        <v>0</v>
      </c>
      <c r="Y24" s="352">
        <f t="shared" si="4"/>
        <v>0</v>
      </c>
      <c r="Z24" s="352">
        <f t="shared" si="4"/>
        <v>0</v>
      </c>
      <c r="AA24" s="352">
        <f t="shared" si="4"/>
        <v>0</v>
      </c>
      <c r="AB24" s="352">
        <f t="shared" ref="AB24:AB64" si="5">H24+L24+P24+T24+X24</f>
        <v>5.24864</v>
      </c>
      <c r="AC24" s="352">
        <f>J24+N24+R24+V24+Z24</f>
        <v>0</v>
      </c>
    </row>
    <row r="25" spans="1:32" ht="24" customHeight="1" x14ac:dyDescent="0.25">
      <c r="A25" s="75" t="s">
        <v>189</v>
      </c>
      <c r="B25" s="49" t="s">
        <v>188</v>
      </c>
      <c r="C25" s="351">
        <v>0</v>
      </c>
      <c r="D25" s="351">
        <v>0</v>
      </c>
      <c r="E25" s="353">
        <f>G25+H25+L25+P25+T25+X25</f>
        <v>0</v>
      </c>
      <c r="F25" s="352">
        <f t="shared" ref="F25:F64" si="6">AB25-H25</f>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2">
        <f t="shared" si="5"/>
        <v>0</v>
      </c>
      <c r="AC25" s="352">
        <f t="shared" ref="AC25:AC64" si="7">J25+N25+R25+V25+Z25</f>
        <v>0</v>
      </c>
    </row>
    <row r="26" spans="1:32" x14ac:dyDescent="0.25">
      <c r="A26" s="75" t="s">
        <v>187</v>
      </c>
      <c r="B26" s="49" t="s">
        <v>186</v>
      </c>
      <c r="C26" s="351">
        <v>0</v>
      </c>
      <c r="D26" s="351">
        <v>0</v>
      </c>
      <c r="E26" s="353">
        <f>G26+H26+L26+P26+T26+X26</f>
        <v>0</v>
      </c>
      <c r="F26" s="352">
        <f t="shared" si="6"/>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2">
        <f t="shared" si="5"/>
        <v>0</v>
      </c>
      <c r="AC26" s="352">
        <f t="shared" si="7"/>
        <v>0</v>
      </c>
    </row>
    <row r="27" spans="1:32" ht="31.5" x14ac:dyDescent="0.25">
      <c r="A27" s="75" t="s">
        <v>185</v>
      </c>
      <c r="B27" s="49" t="s">
        <v>449</v>
      </c>
      <c r="C27" s="351">
        <v>5.2489999999999997</v>
      </c>
      <c r="D27" s="351">
        <v>0</v>
      </c>
      <c r="E27" s="353">
        <f>G27+H27+L27+P27+T27+X27</f>
        <v>5.24864</v>
      </c>
      <c r="F27" s="352">
        <f t="shared" si="6"/>
        <v>5.24864</v>
      </c>
      <c r="G27" s="354">
        <v>0</v>
      </c>
      <c r="H27" s="354">
        <v>0</v>
      </c>
      <c r="I27" s="354">
        <v>0</v>
      </c>
      <c r="J27" s="354">
        <v>0</v>
      </c>
      <c r="K27" s="354">
        <v>0</v>
      </c>
      <c r="L27" s="354">
        <v>0</v>
      </c>
      <c r="M27" s="354">
        <v>0</v>
      </c>
      <c r="N27" s="354">
        <v>0</v>
      </c>
      <c r="O27" s="354">
        <v>0</v>
      </c>
      <c r="P27" s="354">
        <v>5.24864</v>
      </c>
      <c r="Q27" s="354">
        <v>0</v>
      </c>
      <c r="R27" s="354">
        <v>0</v>
      </c>
      <c r="S27" s="354">
        <v>0</v>
      </c>
      <c r="T27" s="354">
        <v>0</v>
      </c>
      <c r="U27" s="354">
        <v>0</v>
      </c>
      <c r="V27" s="354">
        <v>0</v>
      </c>
      <c r="W27" s="354">
        <v>0</v>
      </c>
      <c r="X27" s="354">
        <v>0</v>
      </c>
      <c r="Y27" s="354">
        <v>0</v>
      </c>
      <c r="Z27" s="354">
        <v>0</v>
      </c>
      <c r="AA27" s="354">
        <v>0</v>
      </c>
      <c r="AB27" s="352">
        <f t="shared" si="5"/>
        <v>5.24864</v>
      </c>
      <c r="AC27" s="352">
        <f t="shared" si="7"/>
        <v>0</v>
      </c>
    </row>
    <row r="28" spans="1:32" x14ac:dyDescent="0.25">
      <c r="A28" s="75" t="s">
        <v>184</v>
      </c>
      <c r="B28" s="49" t="s">
        <v>556</v>
      </c>
      <c r="C28" s="351">
        <v>0</v>
      </c>
      <c r="D28" s="351">
        <v>0</v>
      </c>
      <c r="E28" s="353">
        <f>G28+AB28</f>
        <v>0</v>
      </c>
      <c r="F28" s="352">
        <f t="shared" si="6"/>
        <v>0</v>
      </c>
      <c r="G28" s="354">
        <v>0</v>
      </c>
      <c r="H28" s="354">
        <v>0</v>
      </c>
      <c r="I28" s="354">
        <v>0</v>
      </c>
      <c r="J28" s="354">
        <v>0</v>
      </c>
      <c r="K28" s="354">
        <v>0</v>
      </c>
      <c r="L28" s="354">
        <v>0</v>
      </c>
      <c r="M28" s="354">
        <v>0</v>
      </c>
      <c r="N28" s="354">
        <v>0</v>
      </c>
      <c r="O28" s="354">
        <v>0</v>
      </c>
      <c r="P28" s="354">
        <v>0</v>
      </c>
      <c r="Q28" s="354">
        <v>0</v>
      </c>
      <c r="R28" s="354">
        <v>0</v>
      </c>
      <c r="S28" s="354">
        <v>0</v>
      </c>
      <c r="T28" s="354">
        <v>0</v>
      </c>
      <c r="U28" s="354">
        <v>0</v>
      </c>
      <c r="V28" s="354">
        <v>0</v>
      </c>
      <c r="W28" s="354">
        <v>0</v>
      </c>
      <c r="X28" s="354">
        <v>0</v>
      </c>
      <c r="Y28" s="354">
        <v>0</v>
      </c>
      <c r="Z28" s="354">
        <v>0</v>
      </c>
      <c r="AA28" s="354">
        <v>0</v>
      </c>
      <c r="AB28" s="352">
        <f t="shared" si="5"/>
        <v>0</v>
      </c>
      <c r="AC28" s="352">
        <f t="shared" si="7"/>
        <v>0</v>
      </c>
    </row>
    <row r="29" spans="1:32" x14ac:dyDescent="0.25">
      <c r="A29" s="75" t="s">
        <v>183</v>
      </c>
      <c r="B29" s="79" t="s">
        <v>182</v>
      </c>
      <c r="C29" s="351">
        <v>0</v>
      </c>
      <c r="D29" s="351">
        <v>0</v>
      </c>
      <c r="E29" s="353">
        <v>0</v>
      </c>
      <c r="F29" s="352">
        <f t="shared" si="6"/>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2">
        <f t="shared" si="5"/>
        <v>0</v>
      </c>
      <c r="AC29" s="352">
        <f t="shared" si="7"/>
        <v>0</v>
      </c>
    </row>
    <row r="30" spans="1:32" ht="47.25" x14ac:dyDescent="0.25">
      <c r="A30" s="78" t="s">
        <v>63</v>
      </c>
      <c r="B30" s="77" t="s">
        <v>181</v>
      </c>
      <c r="C30" s="351">
        <v>4.4483050847457628</v>
      </c>
      <c r="D30" s="351">
        <v>0</v>
      </c>
      <c r="E30" s="352">
        <f>G30+AB30</f>
        <v>4.4480000000000004</v>
      </c>
      <c r="F30" s="352">
        <f t="shared" si="6"/>
        <v>4.4480000000000004</v>
      </c>
      <c r="G30" s="351">
        <v>0</v>
      </c>
      <c r="H30" s="351">
        <v>0</v>
      </c>
      <c r="I30" s="351">
        <v>0</v>
      </c>
      <c r="J30" s="351">
        <v>0</v>
      </c>
      <c r="K30" s="351">
        <v>0</v>
      </c>
      <c r="L30" s="351">
        <v>0</v>
      </c>
      <c r="M30" s="351">
        <v>0</v>
      </c>
      <c r="N30" s="351">
        <v>0</v>
      </c>
      <c r="O30" s="351">
        <v>0</v>
      </c>
      <c r="P30" s="351">
        <v>4.4480000000000004</v>
      </c>
      <c r="Q30" s="351">
        <v>0</v>
      </c>
      <c r="R30" s="351">
        <v>0</v>
      </c>
      <c r="S30" s="351">
        <v>0</v>
      </c>
      <c r="T30" s="351">
        <v>0</v>
      </c>
      <c r="U30" s="351">
        <v>0</v>
      </c>
      <c r="V30" s="351">
        <v>0</v>
      </c>
      <c r="W30" s="351">
        <v>0</v>
      </c>
      <c r="X30" s="351">
        <v>0</v>
      </c>
      <c r="Y30" s="351">
        <v>0</v>
      </c>
      <c r="Z30" s="351">
        <v>0</v>
      </c>
      <c r="AA30" s="351">
        <v>0</v>
      </c>
      <c r="AB30" s="352">
        <f t="shared" si="5"/>
        <v>4.4480000000000004</v>
      </c>
      <c r="AC30" s="352">
        <f t="shared" si="7"/>
        <v>0</v>
      </c>
    </row>
    <row r="31" spans="1:32" x14ac:dyDescent="0.25">
      <c r="A31" s="78" t="s">
        <v>180</v>
      </c>
      <c r="B31" s="49" t="s">
        <v>179</v>
      </c>
      <c r="C31" s="351">
        <v>0.28999999999999998</v>
      </c>
      <c r="D31" s="351">
        <v>0</v>
      </c>
      <c r="E31" s="352">
        <f>G31+AB31</f>
        <v>0.28999999999999998</v>
      </c>
      <c r="F31" s="352">
        <f t="shared" si="6"/>
        <v>0.28999999999999998</v>
      </c>
      <c r="G31" s="354">
        <v>0</v>
      </c>
      <c r="H31" s="354">
        <v>0</v>
      </c>
      <c r="I31" s="354">
        <v>0</v>
      </c>
      <c r="J31" s="354">
        <v>0</v>
      </c>
      <c r="K31" s="354">
        <v>0</v>
      </c>
      <c r="L31" s="354">
        <v>0</v>
      </c>
      <c r="M31" s="354">
        <v>0</v>
      </c>
      <c r="N31" s="354">
        <v>0</v>
      </c>
      <c r="O31" s="354">
        <v>0</v>
      </c>
      <c r="P31" s="354">
        <v>0.28999999999999998</v>
      </c>
      <c r="Q31" s="354">
        <v>0</v>
      </c>
      <c r="R31" s="354">
        <v>0</v>
      </c>
      <c r="S31" s="354">
        <v>0</v>
      </c>
      <c r="T31" s="354">
        <v>0</v>
      </c>
      <c r="U31" s="354">
        <v>0</v>
      </c>
      <c r="V31" s="354">
        <v>0</v>
      </c>
      <c r="W31" s="354">
        <v>0</v>
      </c>
      <c r="X31" s="354">
        <v>0</v>
      </c>
      <c r="Y31" s="354">
        <v>0</v>
      </c>
      <c r="Z31" s="354">
        <v>0</v>
      </c>
      <c r="AA31" s="354">
        <v>0</v>
      </c>
      <c r="AB31" s="352">
        <f t="shared" si="5"/>
        <v>0.28999999999999998</v>
      </c>
      <c r="AC31" s="352">
        <f t="shared" si="7"/>
        <v>0</v>
      </c>
    </row>
    <row r="32" spans="1:32" ht="31.5" x14ac:dyDescent="0.25">
      <c r="A32" s="78" t="s">
        <v>178</v>
      </c>
      <c r="B32" s="49" t="s">
        <v>177</v>
      </c>
      <c r="C32" s="351">
        <v>0.22241525423728814</v>
      </c>
      <c r="D32" s="351">
        <v>0</v>
      </c>
      <c r="E32" s="352">
        <f>G32+AB32</f>
        <v>0.22241525423728814</v>
      </c>
      <c r="F32" s="352">
        <f t="shared" si="6"/>
        <v>0.22241525423728814</v>
      </c>
      <c r="G32" s="354">
        <v>0</v>
      </c>
      <c r="H32" s="354">
        <v>0</v>
      </c>
      <c r="I32" s="354">
        <v>0</v>
      </c>
      <c r="J32" s="354">
        <v>0</v>
      </c>
      <c r="K32" s="354">
        <v>0</v>
      </c>
      <c r="L32" s="354">
        <v>0</v>
      </c>
      <c r="M32" s="354">
        <v>0</v>
      </c>
      <c r="N32" s="354">
        <v>0</v>
      </c>
      <c r="O32" s="354">
        <v>0</v>
      </c>
      <c r="P32" s="354">
        <v>0.22241525423728814</v>
      </c>
      <c r="Q32" s="354">
        <v>0</v>
      </c>
      <c r="R32" s="354">
        <v>0</v>
      </c>
      <c r="S32" s="354">
        <v>0</v>
      </c>
      <c r="T32" s="354">
        <v>0</v>
      </c>
      <c r="U32" s="354">
        <v>0</v>
      </c>
      <c r="V32" s="354">
        <v>0</v>
      </c>
      <c r="W32" s="354">
        <v>0</v>
      </c>
      <c r="X32" s="354">
        <v>0</v>
      </c>
      <c r="Y32" s="354">
        <v>0</v>
      </c>
      <c r="Z32" s="354">
        <v>0</v>
      </c>
      <c r="AA32" s="354">
        <v>0</v>
      </c>
      <c r="AB32" s="352">
        <f t="shared" si="5"/>
        <v>0.22241525423728814</v>
      </c>
      <c r="AC32" s="352">
        <f t="shared" si="7"/>
        <v>0</v>
      </c>
    </row>
    <row r="33" spans="1:29" x14ac:dyDescent="0.25">
      <c r="A33" s="78" t="s">
        <v>176</v>
      </c>
      <c r="B33" s="49" t="s">
        <v>175</v>
      </c>
      <c r="C33" s="351">
        <v>3.6476101694915255</v>
      </c>
      <c r="D33" s="351">
        <v>0</v>
      </c>
      <c r="E33" s="352">
        <f>G33+AB33</f>
        <v>3.6476101694915255</v>
      </c>
      <c r="F33" s="352">
        <f t="shared" si="6"/>
        <v>3.6476101694915255</v>
      </c>
      <c r="G33" s="354">
        <v>0</v>
      </c>
      <c r="H33" s="354">
        <v>0</v>
      </c>
      <c r="I33" s="354">
        <v>0</v>
      </c>
      <c r="J33" s="354">
        <v>0</v>
      </c>
      <c r="K33" s="354">
        <v>0</v>
      </c>
      <c r="L33" s="354">
        <v>0</v>
      </c>
      <c r="M33" s="354">
        <v>0</v>
      </c>
      <c r="N33" s="354">
        <v>0</v>
      </c>
      <c r="O33" s="354">
        <v>0</v>
      </c>
      <c r="P33" s="354">
        <v>3.6476101694915255</v>
      </c>
      <c r="Q33" s="354">
        <v>0</v>
      </c>
      <c r="R33" s="354">
        <v>0</v>
      </c>
      <c r="S33" s="354">
        <v>0</v>
      </c>
      <c r="T33" s="354">
        <v>0</v>
      </c>
      <c r="U33" s="354">
        <v>0</v>
      </c>
      <c r="V33" s="354">
        <v>0</v>
      </c>
      <c r="W33" s="354">
        <v>0</v>
      </c>
      <c r="X33" s="354">
        <v>0</v>
      </c>
      <c r="Y33" s="354">
        <v>0</v>
      </c>
      <c r="Z33" s="354">
        <v>0</v>
      </c>
      <c r="AA33" s="354">
        <v>0</v>
      </c>
      <c r="AB33" s="352">
        <f t="shared" si="5"/>
        <v>3.6476101694915255</v>
      </c>
      <c r="AC33" s="352">
        <f t="shared" si="7"/>
        <v>0</v>
      </c>
    </row>
    <row r="34" spans="1:29" x14ac:dyDescent="0.25">
      <c r="A34" s="78" t="s">
        <v>174</v>
      </c>
      <c r="B34" s="49" t="s">
        <v>173</v>
      </c>
      <c r="C34" s="351">
        <v>0.28827966101694935</v>
      </c>
      <c r="D34" s="351">
        <v>0</v>
      </c>
      <c r="E34" s="352">
        <f>G34+AB34</f>
        <v>0.28827966101694935</v>
      </c>
      <c r="F34" s="352">
        <f t="shared" si="6"/>
        <v>0.28827966101694935</v>
      </c>
      <c r="G34" s="354">
        <v>0</v>
      </c>
      <c r="H34" s="354">
        <v>0</v>
      </c>
      <c r="I34" s="354">
        <v>0</v>
      </c>
      <c r="J34" s="354">
        <v>0</v>
      </c>
      <c r="K34" s="354">
        <v>0</v>
      </c>
      <c r="L34" s="354">
        <v>0</v>
      </c>
      <c r="M34" s="354">
        <v>0</v>
      </c>
      <c r="N34" s="354">
        <v>0</v>
      </c>
      <c r="O34" s="354">
        <v>0</v>
      </c>
      <c r="P34" s="354">
        <v>0.28827966101694935</v>
      </c>
      <c r="Q34" s="354">
        <v>0</v>
      </c>
      <c r="R34" s="354">
        <v>0</v>
      </c>
      <c r="S34" s="354">
        <v>0</v>
      </c>
      <c r="T34" s="354">
        <v>0</v>
      </c>
      <c r="U34" s="354">
        <v>0</v>
      </c>
      <c r="V34" s="354">
        <v>0</v>
      </c>
      <c r="W34" s="354">
        <v>0</v>
      </c>
      <c r="X34" s="354">
        <v>0</v>
      </c>
      <c r="Y34" s="354">
        <v>0</v>
      </c>
      <c r="Z34" s="354">
        <v>0</v>
      </c>
      <c r="AA34" s="354">
        <v>0</v>
      </c>
      <c r="AB34" s="352">
        <f t="shared" si="5"/>
        <v>0.28827966101694935</v>
      </c>
      <c r="AC34" s="352">
        <f t="shared" si="7"/>
        <v>0</v>
      </c>
    </row>
    <row r="35" spans="1:29" ht="31.5" x14ac:dyDescent="0.25">
      <c r="A35" s="78" t="s">
        <v>62</v>
      </c>
      <c r="B35" s="77" t="s">
        <v>172</v>
      </c>
      <c r="C35" s="351">
        <v>0</v>
      </c>
      <c r="D35" s="351">
        <v>0</v>
      </c>
      <c r="E35" s="352">
        <v>0</v>
      </c>
      <c r="F35" s="352">
        <f t="shared" si="6"/>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2">
        <f t="shared" si="5"/>
        <v>0</v>
      </c>
      <c r="AC35" s="352">
        <f t="shared" si="7"/>
        <v>0</v>
      </c>
    </row>
    <row r="36" spans="1:29" ht="31.5" x14ac:dyDescent="0.25">
      <c r="A36" s="75" t="s">
        <v>171</v>
      </c>
      <c r="B36" s="74" t="s">
        <v>170</v>
      </c>
      <c r="C36" s="351">
        <v>0</v>
      </c>
      <c r="D36" s="351">
        <v>0</v>
      </c>
      <c r="E36" s="352">
        <f t="shared" ref="E36:E42" si="8">G36+AB36</f>
        <v>0</v>
      </c>
      <c r="F36" s="352">
        <f t="shared" si="6"/>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2">
        <f t="shared" si="5"/>
        <v>0</v>
      </c>
      <c r="AC36" s="352">
        <f t="shared" si="7"/>
        <v>0</v>
      </c>
    </row>
    <row r="37" spans="1:29" x14ac:dyDescent="0.25">
      <c r="A37" s="75" t="s">
        <v>169</v>
      </c>
      <c r="B37" s="74" t="s">
        <v>159</v>
      </c>
      <c r="C37" s="351">
        <v>0</v>
      </c>
      <c r="D37" s="351">
        <v>0</v>
      </c>
      <c r="E37" s="352">
        <f t="shared" si="8"/>
        <v>0</v>
      </c>
      <c r="F37" s="352">
        <f t="shared" si="6"/>
        <v>0</v>
      </c>
      <c r="G37" s="354">
        <v>0</v>
      </c>
      <c r="H37" s="354">
        <v>0</v>
      </c>
      <c r="I37" s="354">
        <v>0</v>
      </c>
      <c r="J37" s="354">
        <v>0</v>
      </c>
      <c r="K37" s="354">
        <v>0</v>
      </c>
      <c r="L37" s="355">
        <f>C37</f>
        <v>0</v>
      </c>
      <c r="M37" s="354">
        <v>0</v>
      </c>
      <c r="N37" s="354">
        <v>0</v>
      </c>
      <c r="O37" s="354">
        <v>0</v>
      </c>
      <c r="P37" s="354">
        <v>0</v>
      </c>
      <c r="Q37" s="354">
        <v>0</v>
      </c>
      <c r="R37" s="354">
        <v>0</v>
      </c>
      <c r="S37" s="354">
        <v>0</v>
      </c>
      <c r="T37" s="354">
        <v>0</v>
      </c>
      <c r="U37" s="354">
        <v>0</v>
      </c>
      <c r="V37" s="354">
        <v>0</v>
      </c>
      <c r="W37" s="354">
        <v>0</v>
      </c>
      <c r="X37" s="354">
        <v>0</v>
      </c>
      <c r="Y37" s="354">
        <v>0</v>
      </c>
      <c r="Z37" s="354">
        <v>0</v>
      </c>
      <c r="AA37" s="354">
        <v>0</v>
      </c>
      <c r="AB37" s="352">
        <f t="shared" si="5"/>
        <v>0</v>
      </c>
      <c r="AC37" s="352">
        <f t="shared" si="7"/>
        <v>0</v>
      </c>
    </row>
    <row r="38" spans="1:29" x14ac:dyDescent="0.25">
      <c r="A38" s="75" t="s">
        <v>168</v>
      </c>
      <c r="B38" s="74" t="s">
        <v>157</v>
      </c>
      <c r="C38" s="351">
        <v>0</v>
      </c>
      <c r="D38" s="351">
        <v>0</v>
      </c>
      <c r="E38" s="352">
        <f t="shared" si="8"/>
        <v>0</v>
      </c>
      <c r="F38" s="352">
        <f t="shared" si="6"/>
        <v>0</v>
      </c>
      <c r="G38" s="354">
        <v>0</v>
      </c>
      <c r="H38" s="354">
        <v>0</v>
      </c>
      <c r="I38" s="354">
        <v>0</v>
      </c>
      <c r="J38" s="354">
        <v>0</v>
      </c>
      <c r="K38" s="354">
        <v>0</v>
      </c>
      <c r="L38" s="355">
        <f>C38</f>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2">
        <f t="shared" si="5"/>
        <v>0</v>
      </c>
      <c r="AC38" s="352">
        <f t="shared" si="7"/>
        <v>0</v>
      </c>
    </row>
    <row r="39" spans="1:29" ht="31.5" x14ac:dyDescent="0.25">
      <c r="A39" s="75" t="s">
        <v>167</v>
      </c>
      <c r="B39" s="49" t="s">
        <v>155</v>
      </c>
      <c r="C39" s="351">
        <v>0</v>
      </c>
      <c r="D39" s="351">
        <v>0</v>
      </c>
      <c r="E39" s="352">
        <f t="shared" si="8"/>
        <v>0</v>
      </c>
      <c r="F39" s="352">
        <f t="shared" si="6"/>
        <v>0</v>
      </c>
      <c r="G39" s="354">
        <v>0</v>
      </c>
      <c r="H39" s="354">
        <v>0</v>
      </c>
      <c r="I39" s="354">
        <v>0</v>
      </c>
      <c r="J39" s="354">
        <v>0</v>
      </c>
      <c r="K39" s="354">
        <v>0</v>
      </c>
      <c r="L39" s="355">
        <f>C39</f>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2">
        <f t="shared" si="5"/>
        <v>0</v>
      </c>
      <c r="AC39" s="352">
        <f t="shared" si="7"/>
        <v>0</v>
      </c>
    </row>
    <row r="40" spans="1:29" ht="31.5" x14ac:dyDescent="0.25">
      <c r="A40" s="75" t="s">
        <v>166</v>
      </c>
      <c r="B40" s="49" t="s">
        <v>153</v>
      </c>
      <c r="C40" s="351">
        <v>0</v>
      </c>
      <c r="D40" s="351">
        <v>0</v>
      </c>
      <c r="E40" s="352">
        <f t="shared" si="8"/>
        <v>0</v>
      </c>
      <c r="F40" s="352">
        <f t="shared" si="6"/>
        <v>0</v>
      </c>
      <c r="G40" s="354">
        <v>0</v>
      </c>
      <c r="H40" s="354">
        <v>0</v>
      </c>
      <c r="I40" s="354">
        <v>0</v>
      </c>
      <c r="J40" s="354">
        <v>0</v>
      </c>
      <c r="K40" s="354">
        <v>0</v>
      </c>
      <c r="L40" s="355">
        <f>C40</f>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2">
        <f t="shared" si="5"/>
        <v>0</v>
      </c>
      <c r="AC40" s="352">
        <f t="shared" si="7"/>
        <v>0</v>
      </c>
    </row>
    <row r="41" spans="1:29" x14ac:dyDescent="0.25">
      <c r="A41" s="75" t="s">
        <v>165</v>
      </c>
      <c r="B41" s="49" t="s">
        <v>151</v>
      </c>
      <c r="C41" s="351">
        <v>0</v>
      </c>
      <c r="D41" s="351">
        <v>0</v>
      </c>
      <c r="E41" s="352">
        <f t="shared" si="8"/>
        <v>0</v>
      </c>
      <c r="F41" s="352">
        <f t="shared" si="6"/>
        <v>0</v>
      </c>
      <c r="G41" s="354">
        <v>0</v>
      </c>
      <c r="H41" s="354">
        <v>0</v>
      </c>
      <c r="I41" s="354">
        <v>0</v>
      </c>
      <c r="J41" s="354">
        <v>0</v>
      </c>
      <c r="K41" s="354">
        <v>0</v>
      </c>
      <c r="L41" s="355">
        <f>C41</f>
        <v>0</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52">
        <f t="shared" si="5"/>
        <v>0</v>
      </c>
      <c r="AC41" s="352">
        <f t="shared" si="7"/>
        <v>0</v>
      </c>
    </row>
    <row r="42" spans="1:29" ht="18.75" x14ac:dyDescent="0.25">
      <c r="A42" s="75" t="s">
        <v>164</v>
      </c>
      <c r="B42" s="74" t="s">
        <v>149</v>
      </c>
      <c r="C42" s="351">
        <v>0</v>
      </c>
      <c r="D42" s="351">
        <v>0</v>
      </c>
      <c r="E42" s="352">
        <f t="shared" si="8"/>
        <v>0</v>
      </c>
      <c r="F42" s="352">
        <f t="shared" si="6"/>
        <v>0</v>
      </c>
      <c r="G42" s="354">
        <v>0</v>
      </c>
      <c r="H42" s="354">
        <v>0</v>
      </c>
      <c r="I42" s="354">
        <v>0</v>
      </c>
      <c r="J42" s="354">
        <v>0</v>
      </c>
      <c r="K42" s="354">
        <v>0</v>
      </c>
      <c r="L42" s="356">
        <v>0</v>
      </c>
      <c r="M42" s="354">
        <v>0</v>
      </c>
      <c r="N42" s="354">
        <v>0</v>
      </c>
      <c r="O42" s="354">
        <v>0</v>
      </c>
      <c r="P42" s="354">
        <v>0</v>
      </c>
      <c r="Q42" s="354">
        <v>0</v>
      </c>
      <c r="R42" s="354">
        <v>0</v>
      </c>
      <c r="S42" s="354">
        <v>0</v>
      </c>
      <c r="T42" s="354">
        <v>0</v>
      </c>
      <c r="U42" s="354">
        <v>0</v>
      </c>
      <c r="V42" s="354">
        <v>0</v>
      </c>
      <c r="W42" s="354">
        <v>0</v>
      </c>
      <c r="X42" s="354">
        <v>0</v>
      </c>
      <c r="Y42" s="354">
        <v>0</v>
      </c>
      <c r="Z42" s="354">
        <v>0</v>
      </c>
      <c r="AA42" s="354">
        <v>0</v>
      </c>
      <c r="AB42" s="352">
        <f t="shared" si="5"/>
        <v>0</v>
      </c>
      <c r="AC42" s="352">
        <f t="shared" si="7"/>
        <v>0</v>
      </c>
    </row>
    <row r="43" spans="1:29" x14ac:dyDescent="0.25">
      <c r="A43" s="78" t="s">
        <v>61</v>
      </c>
      <c r="B43" s="77" t="s">
        <v>163</v>
      </c>
      <c r="C43" s="351">
        <v>0</v>
      </c>
      <c r="D43" s="351">
        <v>0</v>
      </c>
      <c r="E43" s="352">
        <v>0</v>
      </c>
      <c r="F43" s="352">
        <f t="shared" si="6"/>
        <v>0</v>
      </c>
      <c r="G43" s="351">
        <v>0</v>
      </c>
      <c r="H43" s="351">
        <v>0</v>
      </c>
      <c r="I43" s="351">
        <v>0</v>
      </c>
      <c r="J43" s="351">
        <v>0</v>
      </c>
      <c r="K43" s="351">
        <v>0</v>
      </c>
      <c r="L43" s="357">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2">
        <f t="shared" si="5"/>
        <v>0</v>
      </c>
      <c r="AC43" s="352">
        <f t="shared" si="7"/>
        <v>0</v>
      </c>
    </row>
    <row r="44" spans="1:29" x14ac:dyDescent="0.25">
      <c r="A44" s="75" t="s">
        <v>162</v>
      </c>
      <c r="B44" s="49" t="s">
        <v>161</v>
      </c>
      <c r="C44" s="351">
        <v>0</v>
      </c>
      <c r="D44" s="351">
        <v>0</v>
      </c>
      <c r="E44" s="352">
        <f t="shared" ref="E44:E50" si="9">G44+AB44</f>
        <v>0</v>
      </c>
      <c r="F44" s="352">
        <f t="shared" si="6"/>
        <v>0</v>
      </c>
      <c r="G44" s="354">
        <v>0</v>
      </c>
      <c r="H44" s="354">
        <v>0</v>
      </c>
      <c r="I44" s="354">
        <v>0</v>
      </c>
      <c r="J44" s="354">
        <v>0</v>
      </c>
      <c r="K44" s="354">
        <v>0</v>
      </c>
      <c r="L44" s="356">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2">
        <f t="shared" si="5"/>
        <v>0</v>
      </c>
      <c r="AC44" s="352">
        <f t="shared" si="7"/>
        <v>0</v>
      </c>
    </row>
    <row r="45" spans="1:29" x14ac:dyDescent="0.25">
      <c r="A45" s="75" t="s">
        <v>160</v>
      </c>
      <c r="B45" s="49" t="s">
        <v>159</v>
      </c>
      <c r="C45" s="351">
        <f>C37</f>
        <v>0</v>
      </c>
      <c r="D45" s="351">
        <v>0</v>
      </c>
      <c r="E45" s="352">
        <f t="shared" si="9"/>
        <v>0</v>
      </c>
      <c r="F45" s="352">
        <f t="shared" si="6"/>
        <v>0</v>
      </c>
      <c r="G45" s="354">
        <v>0</v>
      </c>
      <c r="H45" s="354">
        <v>0</v>
      </c>
      <c r="I45" s="354">
        <v>0</v>
      </c>
      <c r="J45" s="354">
        <v>0</v>
      </c>
      <c r="K45" s="354">
        <v>0</v>
      </c>
      <c r="L45" s="355">
        <f>L37</f>
        <v>0</v>
      </c>
      <c r="M45" s="354">
        <v>0</v>
      </c>
      <c r="N45" s="354">
        <v>0</v>
      </c>
      <c r="O45" s="354">
        <v>0</v>
      </c>
      <c r="P45" s="354">
        <v>0</v>
      </c>
      <c r="Q45" s="354">
        <v>0</v>
      </c>
      <c r="R45" s="354">
        <v>0</v>
      </c>
      <c r="S45" s="354">
        <v>0</v>
      </c>
      <c r="T45" s="354">
        <v>0</v>
      </c>
      <c r="U45" s="354">
        <v>0</v>
      </c>
      <c r="V45" s="354">
        <v>0</v>
      </c>
      <c r="W45" s="354">
        <v>0</v>
      </c>
      <c r="X45" s="354">
        <v>0</v>
      </c>
      <c r="Y45" s="354">
        <v>0</v>
      </c>
      <c r="Z45" s="354">
        <v>0</v>
      </c>
      <c r="AA45" s="354">
        <v>0</v>
      </c>
      <c r="AB45" s="352">
        <f t="shared" si="5"/>
        <v>0</v>
      </c>
      <c r="AC45" s="352">
        <f t="shared" si="7"/>
        <v>0</v>
      </c>
    </row>
    <row r="46" spans="1:29" x14ac:dyDescent="0.25">
      <c r="A46" s="75" t="s">
        <v>158</v>
      </c>
      <c r="B46" s="49" t="s">
        <v>157</v>
      </c>
      <c r="C46" s="351">
        <v>0</v>
      </c>
      <c r="D46" s="351">
        <v>0</v>
      </c>
      <c r="E46" s="352">
        <f t="shared" si="9"/>
        <v>0</v>
      </c>
      <c r="F46" s="352">
        <f t="shared" si="6"/>
        <v>0</v>
      </c>
      <c r="G46" s="354">
        <v>0</v>
      </c>
      <c r="H46" s="354">
        <v>0</v>
      </c>
      <c r="I46" s="354">
        <v>0</v>
      </c>
      <c r="J46" s="354">
        <v>0</v>
      </c>
      <c r="K46" s="354">
        <v>0</v>
      </c>
      <c r="L46" s="355">
        <f t="shared" ref="L46:L50" si="10">L38</f>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2">
        <f t="shared" si="5"/>
        <v>0</v>
      </c>
      <c r="AC46" s="352">
        <f t="shared" si="7"/>
        <v>0</v>
      </c>
    </row>
    <row r="47" spans="1:29" ht="31.5" x14ac:dyDescent="0.25">
      <c r="A47" s="75" t="s">
        <v>156</v>
      </c>
      <c r="B47" s="49" t="s">
        <v>155</v>
      </c>
      <c r="C47" s="351">
        <f t="shared" ref="C47:C49" si="11">C39</f>
        <v>0</v>
      </c>
      <c r="D47" s="351">
        <v>0</v>
      </c>
      <c r="E47" s="352">
        <f t="shared" si="9"/>
        <v>0</v>
      </c>
      <c r="F47" s="352">
        <f t="shared" si="6"/>
        <v>0</v>
      </c>
      <c r="G47" s="354">
        <v>0</v>
      </c>
      <c r="H47" s="354">
        <v>0</v>
      </c>
      <c r="I47" s="354">
        <v>0</v>
      </c>
      <c r="J47" s="354">
        <v>0</v>
      </c>
      <c r="K47" s="354">
        <v>0</v>
      </c>
      <c r="L47" s="355">
        <f t="shared" si="10"/>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2">
        <f t="shared" si="5"/>
        <v>0</v>
      </c>
      <c r="AC47" s="352">
        <f t="shared" si="7"/>
        <v>0</v>
      </c>
    </row>
    <row r="48" spans="1:29" ht="31.5" x14ac:dyDescent="0.25">
      <c r="A48" s="75" t="s">
        <v>154</v>
      </c>
      <c r="B48" s="49" t="s">
        <v>153</v>
      </c>
      <c r="C48" s="351">
        <f t="shared" si="11"/>
        <v>0</v>
      </c>
      <c r="D48" s="351">
        <v>0</v>
      </c>
      <c r="E48" s="352">
        <f t="shared" si="9"/>
        <v>0</v>
      </c>
      <c r="F48" s="352">
        <f t="shared" si="6"/>
        <v>0</v>
      </c>
      <c r="G48" s="354">
        <v>0</v>
      </c>
      <c r="H48" s="354">
        <v>0</v>
      </c>
      <c r="I48" s="354">
        <v>0</v>
      </c>
      <c r="J48" s="354">
        <v>0</v>
      </c>
      <c r="K48" s="354">
        <v>0</v>
      </c>
      <c r="L48" s="355">
        <f t="shared" si="10"/>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2">
        <f t="shared" si="5"/>
        <v>0</v>
      </c>
      <c r="AC48" s="352">
        <f t="shared" si="7"/>
        <v>0</v>
      </c>
    </row>
    <row r="49" spans="1:29" x14ac:dyDescent="0.25">
      <c r="A49" s="75" t="s">
        <v>152</v>
      </c>
      <c r="B49" s="49" t="s">
        <v>151</v>
      </c>
      <c r="C49" s="351">
        <f t="shared" si="11"/>
        <v>0</v>
      </c>
      <c r="D49" s="351">
        <v>0</v>
      </c>
      <c r="E49" s="352">
        <f t="shared" si="9"/>
        <v>0</v>
      </c>
      <c r="F49" s="352">
        <f t="shared" si="6"/>
        <v>0</v>
      </c>
      <c r="G49" s="354">
        <v>0</v>
      </c>
      <c r="H49" s="354">
        <v>0</v>
      </c>
      <c r="I49" s="354">
        <v>0</v>
      </c>
      <c r="J49" s="354">
        <v>0</v>
      </c>
      <c r="K49" s="354">
        <v>0</v>
      </c>
      <c r="L49" s="355">
        <f t="shared" si="10"/>
        <v>0</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52">
        <f t="shared" si="5"/>
        <v>0</v>
      </c>
      <c r="AC49" s="352">
        <f t="shared" si="7"/>
        <v>0</v>
      </c>
    </row>
    <row r="50" spans="1:29" ht="18.75" x14ac:dyDescent="0.25">
      <c r="A50" s="75" t="s">
        <v>150</v>
      </c>
      <c r="B50" s="74" t="s">
        <v>149</v>
      </c>
      <c r="C50" s="351">
        <v>0</v>
      </c>
      <c r="D50" s="351">
        <v>0</v>
      </c>
      <c r="E50" s="352">
        <f t="shared" si="9"/>
        <v>0</v>
      </c>
      <c r="F50" s="352">
        <f t="shared" si="6"/>
        <v>0</v>
      </c>
      <c r="G50" s="354">
        <v>0</v>
      </c>
      <c r="H50" s="354">
        <v>0</v>
      </c>
      <c r="I50" s="354">
        <v>0</v>
      </c>
      <c r="J50" s="354">
        <v>0</v>
      </c>
      <c r="K50" s="354">
        <v>0</v>
      </c>
      <c r="L50" s="355">
        <f t="shared" si="10"/>
        <v>0</v>
      </c>
      <c r="M50" s="354">
        <v>0</v>
      </c>
      <c r="N50" s="354">
        <v>0</v>
      </c>
      <c r="O50" s="354">
        <v>0</v>
      </c>
      <c r="P50" s="354">
        <v>0</v>
      </c>
      <c r="Q50" s="354">
        <v>0</v>
      </c>
      <c r="R50" s="354">
        <v>0</v>
      </c>
      <c r="S50" s="354">
        <v>0</v>
      </c>
      <c r="T50" s="354">
        <v>0</v>
      </c>
      <c r="U50" s="354">
        <v>0</v>
      </c>
      <c r="V50" s="354">
        <v>0</v>
      </c>
      <c r="W50" s="354">
        <v>0</v>
      </c>
      <c r="X50" s="354">
        <v>0</v>
      </c>
      <c r="Y50" s="354">
        <v>0</v>
      </c>
      <c r="Z50" s="354">
        <v>0</v>
      </c>
      <c r="AA50" s="354">
        <v>0</v>
      </c>
      <c r="AB50" s="352">
        <f t="shared" si="5"/>
        <v>0</v>
      </c>
      <c r="AC50" s="352">
        <f t="shared" si="7"/>
        <v>0</v>
      </c>
    </row>
    <row r="51" spans="1:29" ht="35.25" customHeight="1" x14ac:dyDescent="0.25">
      <c r="A51" s="78" t="s">
        <v>59</v>
      </c>
      <c r="B51" s="77" t="s">
        <v>148</v>
      </c>
      <c r="C51" s="351">
        <v>0</v>
      </c>
      <c r="D51" s="351">
        <v>0</v>
      </c>
      <c r="E51" s="352">
        <v>0</v>
      </c>
      <c r="F51" s="352">
        <f t="shared" si="6"/>
        <v>0</v>
      </c>
      <c r="G51" s="351">
        <v>0</v>
      </c>
      <c r="H51" s="351">
        <v>0</v>
      </c>
      <c r="I51" s="351">
        <v>0</v>
      </c>
      <c r="J51" s="351">
        <v>0</v>
      </c>
      <c r="K51" s="351">
        <v>0</v>
      </c>
      <c r="L51" s="357">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2">
        <f t="shared" si="5"/>
        <v>0</v>
      </c>
      <c r="AC51" s="352">
        <f t="shared" si="7"/>
        <v>0</v>
      </c>
    </row>
    <row r="52" spans="1:29" x14ac:dyDescent="0.25">
      <c r="A52" s="75" t="s">
        <v>147</v>
      </c>
      <c r="B52" s="49" t="s">
        <v>146</v>
      </c>
      <c r="C52" s="351">
        <f>C30</f>
        <v>4.4483050847457628</v>
      </c>
      <c r="D52" s="351">
        <v>0</v>
      </c>
      <c r="E52" s="352">
        <f>C52</f>
        <v>4.4483050847457628</v>
      </c>
      <c r="F52" s="352">
        <f t="shared" si="6"/>
        <v>4.4483050847457628</v>
      </c>
      <c r="G52" s="354">
        <v>0</v>
      </c>
      <c r="H52" s="354">
        <v>0</v>
      </c>
      <c r="I52" s="354">
        <v>0</v>
      </c>
      <c r="J52" s="354">
        <v>0</v>
      </c>
      <c r="K52" s="354">
        <v>0</v>
      </c>
      <c r="L52" s="356">
        <v>0</v>
      </c>
      <c r="M52" s="354">
        <v>0</v>
      </c>
      <c r="N52" s="354">
        <v>0</v>
      </c>
      <c r="O52" s="354">
        <v>0</v>
      </c>
      <c r="P52" s="354">
        <v>4.4483050847457628</v>
      </c>
      <c r="Q52" s="354">
        <v>0</v>
      </c>
      <c r="R52" s="354">
        <v>0</v>
      </c>
      <c r="S52" s="354">
        <v>0</v>
      </c>
      <c r="T52" s="354">
        <v>0</v>
      </c>
      <c r="U52" s="354">
        <v>0</v>
      </c>
      <c r="V52" s="354">
        <v>0</v>
      </c>
      <c r="W52" s="354">
        <v>0</v>
      </c>
      <c r="X52" s="354">
        <v>0</v>
      </c>
      <c r="Y52" s="354">
        <v>0</v>
      </c>
      <c r="Z52" s="354">
        <v>0</v>
      </c>
      <c r="AA52" s="354">
        <v>0</v>
      </c>
      <c r="AB52" s="352">
        <f t="shared" si="5"/>
        <v>4.4483050847457628</v>
      </c>
      <c r="AC52" s="352">
        <f t="shared" si="7"/>
        <v>0</v>
      </c>
    </row>
    <row r="53" spans="1:29" x14ac:dyDescent="0.25">
      <c r="A53" s="75" t="s">
        <v>145</v>
      </c>
      <c r="B53" s="49" t="s">
        <v>139</v>
      </c>
      <c r="C53" s="351">
        <v>0</v>
      </c>
      <c r="D53" s="351">
        <v>0</v>
      </c>
      <c r="E53" s="352">
        <f>G53+AB53</f>
        <v>0</v>
      </c>
      <c r="F53" s="352">
        <f t="shared" si="6"/>
        <v>0</v>
      </c>
      <c r="G53" s="354">
        <v>0</v>
      </c>
      <c r="H53" s="354">
        <v>0</v>
      </c>
      <c r="I53" s="354">
        <v>0</v>
      </c>
      <c r="J53" s="354">
        <v>0</v>
      </c>
      <c r="K53" s="354">
        <v>0</v>
      </c>
      <c r="L53" s="355">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2">
        <f t="shared" si="5"/>
        <v>0</v>
      </c>
      <c r="AC53" s="352">
        <f t="shared" si="7"/>
        <v>0</v>
      </c>
    </row>
    <row r="54" spans="1:29" x14ac:dyDescent="0.25">
      <c r="A54" s="75" t="s">
        <v>144</v>
      </c>
      <c r="B54" s="74" t="s">
        <v>138</v>
      </c>
      <c r="C54" s="351">
        <f>C37</f>
        <v>0</v>
      </c>
      <c r="D54" s="351">
        <v>0</v>
      </c>
      <c r="E54" s="352">
        <f>G54+AB54</f>
        <v>0</v>
      </c>
      <c r="F54" s="352">
        <f t="shared" si="6"/>
        <v>0</v>
      </c>
      <c r="G54" s="354">
        <v>0</v>
      </c>
      <c r="H54" s="354">
        <v>0</v>
      </c>
      <c r="I54" s="354">
        <v>0</v>
      </c>
      <c r="J54" s="354">
        <v>0</v>
      </c>
      <c r="K54" s="354">
        <v>0</v>
      </c>
      <c r="L54" s="356">
        <f>L37</f>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2">
        <f t="shared" si="5"/>
        <v>0</v>
      </c>
      <c r="AC54" s="352">
        <f t="shared" si="7"/>
        <v>0</v>
      </c>
    </row>
    <row r="55" spans="1:29" x14ac:dyDescent="0.25">
      <c r="A55" s="75" t="s">
        <v>143</v>
      </c>
      <c r="B55" s="74" t="s">
        <v>137</v>
      </c>
      <c r="C55" s="351">
        <v>0</v>
      </c>
      <c r="D55" s="351">
        <v>0</v>
      </c>
      <c r="E55" s="352">
        <f>G55+AB55</f>
        <v>0</v>
      </c>
      <c r="F55" s="352">
        <f t="shared" si="6"/>
        <v>0</v>
      </c>
      <c r="G55" s="354">
        <v>0</v>
      </c>
      <c r="H55" s="354">
        <v>0</v>
      </c>
      <c r="I55" s="354">
        <v>0</v>
      </c>
      <c r="J55" s="354">
        <v>0</v>
      </c>
      <c r="K55" s="354">
        <v>0</v>
      </c>
      <c r="L55" s="356">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2">
        <f t="shared" si="5"/>
        <v>0</v>
      </c>
      <c r="AC55" s="352">
        <f t="shared" si="7"/>
        <v>0</v>
      </c>
    </row>
    <row r="56" spans="1:29" x14ac:dyDescent="0.25">
      <c r="A56" s="75" t="s">
        <v>142</v>
      </c>
      <c r="B56" s="74" t="s">
        <v>136</v>
      </c>
      <c r="C56" s="351">
        <f>C39+C40+C41</f>
        <v>0</v>
      </c>
      <c r="D56" s="351">
        <v>0</v>
      </c>
      <c r="E56" s="352">
        <f>G56+AB56</f>
        <v>0</v>
      </c>
      <c r="F56" s="352">
        <f t="shared" si="6"/>
        <v>0</v>
      </c>
      <c r="G56" s="354">
        <v>0</v>
      </c>
      <c r="H56" s="354">
        <v>0</v>
      </c>
      <c r="I56" s="354">
        <v>0</v>
      </c>
      <c r="J56" s="354">
        <v>0</v>
      </c>
      <c r="K56" s="354">
        <v>0</v>
      </c>
      <c r="L56" s="356">
        <f>L39+L40+L41</f>
        <v>0</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52">
        <f t="shared" si="5"/>
        <v>0</v>
      </c>
      <c r="AC56" s="352">
        <f t="shared" si="7"/>
        <v>0</v>
      </c>
    </row>
    <row r="57" spans="1:29" ht="18.75" x14ac:dyDescent="0.25">
      <c r="A57" s="75" t="s">
        <v>141</v>
      </c>
      <c r="B57" s="74" t="s">
        <v>135</v>
      </c>
      <c r="C57" s="351">
        <v>0</v>
      </c>
      <c r="D57" s="351">
        <v>0</v>
      </c>
      <c r="E57" s="352">
        <f>G57+AB57</f>
        <v>0</v>
      </c>
      <c r="F57" s="352">
        <f t="shared" si="6"/>
        <v>0</v>
      </c>
      <c r="G57" s="354">
        <v>0</v>
      </c>
      <c r="H57" s="354">
        <v>0</v>
      </c>
      <c r="I57" s="354">
        <v>0</v>
      </c>
      <c r="J57" s="354">
        <v>0</v>
      </c>
      <c r="K57" s="354">
        <v>0</v>
      </c>
      <c r="L57" s="354">
        <f>C57</f>
        <v>0</v>
      </c>
      <c r="M57" s="354">
        <v>0</v>
      </c>
      <c r="N57" s="354">
        <v>0</v>
      </c>
      <c r="O57" s="354">
        <v>0</v>
      </c>
      <c r="P57" s="354">
        <v>0</v>
      </c>
      <c r="Q57" s="354">
        <v>0</v>
      </c>
      <c r="R57" s="354">
        <v>0</v>
      </c>
      <c r="S57" s="354">
        <v>0</v>
      </c>
      <c r="T57" s="354">
        <v>0</v>
      </c>
      <c r="U57" s="354">
        <v>0</v>
      </c>
      <c r="V57" s="354">
        <v>0</v>
      </c>
      <c r="W57" s="354">
        <v>0</v>
      </c>
      <c r="X57" s="354">
        <v>0</v>
      </c>
      <c r="Y57" s="354">
        <v>0</v>
      </c>
      <c r="Z57" s="354">
        <v>0</v>
      </c>
      <c r="AA57" s="354">
        <v>0</v>
      </c>
      <c r="AB57" s="352">
        <f t="shared" si="5"/>
        <v>0</v>
      </c>
      <c r="AC57" s="352">
        <f t="shared" si="7"/>
        <v>0</v>
      </c>
    </row>
    <row r="58" spans="1:29" ht="36.75" customHeight="1" x14ac:dyDescent="0.25">
      <c r="A58" s="78" t="s">
        <v>58</v>
      </c>
      <c r="B58" s="94" t="s">
        <v>238</v>
      </c>
      <c r="C58" s="351">
        <v>0</v>
      </c>
      <c r="D58" s="351">
        <v>0</v>
      </c>
      <c r="E58" s="352">
        <v>0</v>
      </c>
      <c r="F58" s="352">
        <f t="shared" si="6"/>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2">
        <f t="shared" si="5"/>
        <v>0</v>
      </c>
      <c r="AC58" s="352">
        <f t="shared" si="7"/>
        <v>0</v>
      </c>
    </row>
    <row r="59" spans="1:29" x14ac:dyDescent="0.25">
      <c r="A59" s="78" t="s">
        <v>56</v>
      </c>
      <c r="B59" s="77" t="s">
        <v>140</v>
      </c>
      <c r="C59" s="351">
        <v>0</v>
      </c>
      <c r="D59" s="351">
        <v>0</v>
      </c>
      <c r="E59" s="352">
        <v>0</v>
      </c>
      <c r="F59" s="352">
        <f t="shared" si="6"/>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2">
        <f t="shared" si="5"/>
        <v>0</v>
      </c>
      <c r="AC59" s="352">
        <f t="shared" si="7"/>
        <v>0</v>
      </c>
    </row>
    <row r="60" spans="1:29" x14ac:dyDescent="0.25">
      <c r="A60" s="75" t="s">
        <v>232</v>
      </c>
      <c r="B60" s="76" t="s">
        <v>161</v>
      </c>
      <c r="C60" s="351">
        <v>0</v>
      </c>
      <c r="D60" s="351">
        <v>0</v>
      </c>
      <c r="E60" s="352">
        <v>0</v>
      </c>
      <c r="F60" s="352">
        <f t="shared" si="6"/>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2">
        <f t="shared" si="5"/>
        <v>0</v>
      </c>
      <c r="AC60" s="352">
        <f t="shared" si="7"/>
        <v>0</v>
      </c>
    </row>
    <row r="61" spans="1:29" x14ac:dyDescent="0.25">
      <c r="A61" s="75" t="s">
        <v>233</v>
      </c>
      <c r="B61" s="76" t="s">
        <v>159</v>
      </c>
      <c r="C61" s="351">
        <v>0</v>
      </c>
      <c r="D61" s="351">
        <v>0</v>
      </c>
      <c r="E61" s="352">
        <v>0</v>
      </c>
      <c r="F61" s="352">
        <f t="shared" si="6"/>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2">
        <f t="shared" si="5"/>
        <v>0</v>
      </c>
      <c r="AC61" s="352">
        <f t="shared" si="7"/>
        <v>0</v>
      </c>
    </row>
    <row r="62" spans="1:29" x14ac:dyDescent="0.25">
      <c r="A62" s="75" t="s">
        <v>234</v>
      </c>
      <c r="B62" s="76" t="s">
        <v>157</v>
      </c>
      <c r="C62" s="351">
        <v>0</v>
      </c>
      <c r="D62" s="351">
        <v>0</v>
      </c>
      <c r="E62" s="352">
        <v>0</v>
      </c>
      <c r="F62" s="352">
        <f t="shared" si="6"/>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2">
        <f t="shared" si="5"/>
        <v>0</v>
      </c>
      <c r="AC62" s="352">
        <f t="shared" si="7"/>
        <v>0</v>
      </c>
    </row>
    <row r="63" spans="1:29" x14ac:dyDescent="0.25">
      <c r="A63" s="75" t="s">
        <v>235</v>
      </c>
      <c r="B63" s="76" t="s">
        <v>237</v>
      </c>
      <c r="C63" s="351">
        <v>0</v>
      </c>
      <c r="D63" s="351">
        <v>0</v>
      </c>
      <c r="E63" s="352">
        <v>0</v>
      </c>
      <c r="F63" s="352">
        <f t="shared" si="6"/>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2">
        <f t="shared" si="5"/>
        <v>0</v>
      </c>
      <c r="AC63" s="352">
        <f t="shared" si="7"/>
        <v>0</v>
      </c>
    </row>
    <row r="64" spans="1:29" ht="18.75" x14ac:dyDescent="0.25">
      <c r="A64" s="75" t="s">
        <v>236</v>
      </c>
      <c r="B64" s="74" t="s">
        <v>135</v>
      </c>
      <c r="C64" s="351">
        <v>0</v>
      </c>
      <c r="D64" s="351">
        <v>0</v>
      </c>
      <c r="E64" s="352">
        <v>0</v>
      </c>
      <c r="F64" s="352">
        <f t="shared" si="6"/>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2">
        <f t="shared" si="5"/>
        <v>0</v>
      </c>
      <c r="AC64" s="352">
        <f t="shared" si="7"/>
        <v>0</v>
      </c>
    </row>
    <row r="65" spans="1:29" x14ac:dyDescent="0.25">
      <c r="A65" s="71"/>
      <c r="B65" s="72"/>
      <c r="C65" s="72"/>
      <c r="D65" s="72"/>
      <c r="E65" s="72"/>
      <c r="F65" s="72"/>
      <c r="G65" s="72"/>
      <c r="H65" s="72"/>
      <c r="I65" s="72"/>
      <c r="J65" s="72"/>
      <c r="K65" s="72"/>
      <c r="L65" s="71"/>
      <c r="M65" s="71"/>
      <c r="N65" s="65"/>
      <c r="O65" s="65"/>
      <c r="P65" s="65"/>
      <c r="Q65" s="65"/>
      <c r="R65" s="65"/>
      <c r="S65" s="65"/>
      <c r="T65" s="65"/>
      <c r="U65" s="65"/>
      <c r="V65" s="65"/>
      <c r="W65" s="65"/>
      <c r="X65" s="65"/>
      <c r="Y65" s="65"/>
      <c r="Z65" s="65"/>
      <c r="AA65" s="65"/>
      <c r="AC65" s="337"/>
    </row>
    <row r="66" spans="1:29" ht="54" customHeight="1" x14ac:dyDescent="0.25">
      <c r="A66" s="65"/>
      <c r="B66" s="477"/>
      <c r="C66" s="477"/>
      <c r="D66" s="477"/>
      <c r="E66" s="477"/>
      <c r="F66" s="477"/>
      <c r="G66" s="477"/>
      <c r="H66" s="477"/>
      <c r="I66" s="477"/>
      <c r="J66" s="177"/>
      <c r="K66" s="177"/>
      <c r="L66" s="70"/>
      <c r="M66" s="70"/>
      <c r="N66" s="70"/>
      <c r="O66" s="70"/>
      <c r="P66" s="70"/>
      <c r="Q66" s="70"/>
      <c r="R66" s="70"/>
      <c r="S66" s="70"/>
      <c r="T66" s="70"/>
      <c r="U66" s="70"/>
      <c r="V66" s="70"/>
      <c r="W66" s="70"/>
      <c r="X66" s="70"/>
      <c r="Y66" s="70"/>
      <c r="Z66" s="70"/>
      <c r="AA66" s="70"/>
      <c r="AB66" s="70"/>
    </row>
    <row r="67" spans="1:29"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9" ht="50.25" customHeight="1" x14ac:dyDescent="0.25">
      <c r="A68" s="65"/>
      <c r="B68" s="476"/>
      <c r="C68" s="476"/>
      <c r="D68" s="476"/>
      <c r="E68" s="476"/>
      <c r="F68" s="476"/>
      <c r="G68" s="476"/>
      <c r="H68" s="476"/>
      <c r="I68" s="476"/>
      <c r="J68" s="178"/>
      <c r="K68" s="178"/>
      <c r="L68" s="65"/>
      <c r="M68" s="65"/>
      <c r="N68" s="65"/>
      <c r="O68" s="65"/>
      <c r="P68" s="65"/>
      <c r="Q68" s="65"/>
      <c r="R68" s="65"/>
      <c r="S68" s="65"/>
      <c r="T68" s="65"/>
      <c r="U68" s="65"/>
      <c r="V68" s="65"/>
      <c r="W68" s="65"/>
      <c r="X68" s="65"/>
      <c r="Y68" s="65"/>
      <c r="Z68" s="65"/>
      <c r="AA68" s="65"/>
      <c r="AB68" s="65"/>
    </row>
    <row r="69" spans="1:29"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9" ht="36.75" customHeight="1" x14ac:dyDescent="0.25">
      <c r="A70" s="65"/>
      <c r="B70" s="477"/>
      <c r="C70" s="477"/>
      <c r="D70" s="477"/>
      <c r="E70" s="477"/>
      <c r="F70" s="477"/>
      <c r="G70" s="477"/>
      <c r="H70" s="477"/>
      <c r="I70" s="477"/>
      <c r="J70" s="177"/>
      <c r="K70" s="177"/>
      <c r="L70" s="65"/>
      <c r="M70" s="65"/>
      <c r="N70" s="65"/>
      <c r="O70" s="65"/>
      <c r="P70" s="65"/>
      <c r="Q70" s="65"/>
      <c r="R70" s="65"/>
      <c r="S70" s="65"/>
      <c r="T70" s="65"/>
      <c r="U70" s="65"/>
      <c r="V70" s="65"/>
      <c r="W70" s="65"/>
      <c r="X70" s="65"/>
      <c r="Y70" s="65"/>
      <c r="Z70" s="65"/>
      <c r="AA70" s="65"/>
      <c r="AB70" s="65"/>
    </row>
    <row r="71" spans="1:29" x14ac:dyDescent="0.25">
      <c r="A71" s="65"/>
      <c r="B71" s="69"/>
      <c r="C71" s="69"/>
      <c r="D71" s="69"/>
      <c r="E71" s="69"/>
      <c r="F71" s="69"/>
      <c r="L71" s="65"/>
      <c r="M71" s="65"/>
      <c r="N71" s="68"/>
      <c r="O71" s="65"/>
      <c r="P71" s="65"/>
      <c r="Q71" s="65"/>
      <c r="R71" s="65"/>
      <c r="S71" s="65"/>
      <c r="T71" s="65"/>
      <c r="U71" s="65"/>
      <c r="V71" s="65"/>
      <c r="W71" s="65"/>
      <c r="X71" s="65"/>
      <c r="Y71" s="65"/>
      <c r="Z71" s="65"/>
      <c r="AA71" s="65"/>
      <c r="AB71" s="65"/>
    </row>
    <row r="72" spans="1:29" ht="51" customHeight="1" x14ac:dyDescent="0.25">
      <c r="A72" s="65"/>
      <c r="B72" s="477"/>
      <c r="C72" s="477"/>
      <c r="D72" s="477"/>
      <c r="E72" s="477"/>
      <c r="F72" s="477"/>
      <c r="G72" s="477"/>
      <c r="H72" s="477"/>
      <c r="I72" s="477"/>
      <c r="J72" s="177"/>
      <c r="K72" s="177"/>
      <c r="L72" s="65"/>
      <c r="M72" s="65"/>
      <c r="N72" s="68"/>
      <c r="O72" s="65"/>
      <c r="P72" s="65"/>
      <c r="Q72" s="65"/>
      <c r="R72" s="65"/>
      <c r="S72" s="65"/>
      <c r="T72" s="65"/>
      <c r="U72" s="65"/>
      <c r="V72" s="65"/>
      <c r="W72" s="65"/>
      <c r="X72" s="65"/>
      <c r="Y72" s="65"/>
      <c r="Z72" s="65"/>
      <c r="AA72" s="65"/>
      <c r="AB72" s="65"/>
    </row>
    <row r="73" spans="1:29" ht="32.25" customHeight="1" x14ac:dyDescent="0.25">
      <c r="A73" s="65"/>
      <c r="B73" s="476"/>
      <c r="C73" s="476"/>
      <c r="D73" s="476"/>
      <c r="E73" s="476"/>
      <c r="F73" s="476"/>
      <c r="G73" s="476"/>
      <c r="H73" s="476"/>
      <c r="I73" s="476"/>
      <c r="J73" s="178"/>
      <c r="K73" s="178"/>
      <c r="L73" s="65"/>
      <c r="M73" s="65"/>
      <c r="N73" s="65"/>
      <c r="O73" s="65"/>
      <c r="P73" s="65"/>
      <c r="Q73" s="65"/>
      <c r="R73" s="65"/>
      <c r="S73" s="65"/>
      <c r="T73" s="65"/>
      <c r="U73" s="65"/>
      <c r="V73" s="65"/>
      <c r="W73" s="65"/>
      <c r="X73" s="65"/>
      <c r="Y73" s="65"/>
      <c r="Z73" s="65"/>
      <c r="AA73" s="65"/>
      <c r="AB73" s="65"/>
    </row>
    <row r="74" spans="1:29" ht="51.75" customHeight="1" x14ac:dyDescent="0.25">
      <c r="A74" s="65"/>
      <c r="B74" s="477"/>
      <c r="C74" s="477"/>
      <c r="D74" s="477"/>
      <c r="E74" s="477"/>
      <c r="F74" s="477"/>
      <c r="G74" s="477"/>
      <c r="H74" s="477"/>
      <c r="I74" s="477"/>
      <c r="J74" s="177"/>
      <c r="K74" s="177"/>
      <c r="L74" s="65"/>
      <c r="M74" s="65"/>
      <c r="N74" s="65"/>
      <c r="O74" s="65"/>
      <c r="P74" s="65"/>
      <c r="Q74" s="65"/>
      <c r="R74" s="65"/>
      <c r="S74" s="65"/>
      <c r="T74" s="65"/>
      <c r="U74" s="65"/>
      <c r="V74" s="65"/>
      <c r="W74" s="65"/>
      <c r="X74" s="65"/>
      <c r="Y74" s="65"/>
      <c r="Z74" s="65"/>
      <c r="AA74" s="65"/>
      <c r="AB74" s="65"/>
    </row>
    <row r="75" spans="1:29" ht="21.75" customHeight="1" x14ac:dyDescent="0.25">
      <c r="A75" s="65"/>
      <c r="B75" s="478"/>
      <c r="C75" s="478"/>
      <c r="D75" s="478"/>
      <c r="E75" s="478"/>
      <c r="F75" s="478"/>
      <c r="G75" s="478"/>
      <c r="H75" s="478"/>
      <c r="I75" s="478"/>
      <c r="J75" s="175"/>
      <c r="K75" s="175"/>
      <c r="L75" s="66"/>
      <c r="M75" s="66"/>
      <c r="N75" s="65"/>
      <c r="O75" s="65"/>
      <c r="P75" s="65"/>
      <c r="Q75" s="65"/>
      <c r="R75" s="65"/>
      <c r="S75" s="65"/>
      <c r="T75" s="65"/>
      <c r="U75" s="65"/>
      <c r="V75" s="65"/>
      <c r="W75" s="65"/>
      <c r="X75" s="65"/>
      <c r="Y75" s="65"/>
      <c r="Z75" s="65"/>
      <c r="AA75" s="65"/>
      <c r="AB75" s="65"/>
    </row>
    <row r="76" spans="1:29"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row>
    <row r="77" spans="1:29" ht="18.75" customHeight="1" x14ac:dyDescent="0.25">
      <c r="A77" s="65"/>
      <c r="B77" s="475"/>
      <c r="C77" s="475"/>
      <c r="D77" s="475"/>
      <c r="E77" s="475"/>
      <c r="F77" s="475"/>
      <c r="G77" s="475"/>
      <c r="H77" s="475"/>
      <c r="I77" s="475"/>
      <c r="J77" s="176"/>
      <c r="K77" s="176"/>
      <c r="L77" s="65"/>
      <c r="M77" s="65"/>
      <c r="N77" s="65"/>
      <c r="O77" s="65"/>
      <c r="P77" s="65"/>
      <c r="Q77" s="65"/>
      <c r="R77" s="65"/>
      <c r="S77" s="65"/>
      <c r="T77" s="65"/>
      <c r="U77" s="65"/>
      <c r="V77" s="65"/>
      <c r="W77" s="65"/>
      <c r="X77" s="65"/>
      <c r="Y77" s="65"/>
      <c r="Z77" s="65"/>
      <c r="AA77" s="65"/>
      <c r="AB77" s="65"/>
    </row>
    <row r="78" spans="1:29"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9"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9"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57:C64 G50:G64 G25:G44 M37:M56 E24:G24 C24:C44 H24:I64 K24:M36 K57:M64 K37:K56 O24:Y64">
    <cfRule type="cellIs" dxfId="55" priority="21" operator="notEqual">
      <formula>0</formula>
    </cfRule>
  </conditionalFormatting>
  <conditionalFormatting sqref="AB24:AB64">
    <cfRule type="cellIs" dxfId="54" priority="20" operator="notEqual">
      <formula>0</formula>
    </cfRule>
  </conditionalFormatting>
  <conditionalFormatting sqref="E58:F64 E51:F52 E25:F43 F44 F50 F53:F57">
    <cfRule type="cellIs" dxfId="53" priority="18" operator="notEqual">
      <formula>0</formula>
    </cfRule>
  </conditionalFormatting>
  <conditionalFormatting sqref="G45:G49">
    <cfRule type="cellIs" dxfId="52" priority="17" operator="notEqual">
      <formula>0</formula>
    </cfRule>
  </conditionalFormatting>
  <conditionalFormatting sqref="F45:F49">
    <cfRule type="cellIs" dxfId="51" priority="16" operator="notEqual">
      <formula>0</formula>
    </cfRule>
  </conditionalFormatting>
  <conditionalFormatting sqref="E44:E50">
    <cfRule type="cellIs" dxfId="50" priority="14" operator="notEqual">
      <formula>0</formula>
    </cfRule>
  </conditionalFormatting>
  <conditionalFormatting sqref="E53:E57">
    <cfRule type="cellIs" dxfId="49" priority="13" operator="notEqual">
      <formula>0</formula>
    </cfRule>
  </conditionalFormatting>
  <conditionalFormatting sqref="L37:L56">
    <cfRule type="cellIs" dxfId="48" priority="12" operator="notEqual">
      <formula>0</formula>
    </cfRule>
  </conditionalFormatting>
  <conditionalFormatting sqref="C50:C56">
    <cfRule type="cellIs" dxfId="47" priority="11" operator="notEqual">
      <formula>0</formula>
    </cfRule>
  </conditionalFormatting>
  <conditionalFormatting sqref="C45:C49">
    <cfRule type="cellIs" dxfId="46" priority="10" operator="notEqual">
      <formula>0</formula>
    </cfRule>
  </conditionalFormatting>
  <conditionalFormatting sqref="D57:D64 D24:D44">
    <cfRule type="cellIs" dxfId="45" priority="8" operator="notEqual">
      <formula>0</formula>
    </cfRule>
  </conditionalFormatting>
  <conditionalFormatting sqref="D50:D56">
    <cfRule type="cellIs" dxfId="44" priority="7" operator="notEqual">
      <formula>0</formula>
    </cfRule>
  </conditionalFormatting>
  <conditionalFormatting sqref="D45:D49">
    <cfRule type="cellIs" dxfId="43" priority="6" operator="notEqual">
      <formula>0</formula>
    </cfRule>
  </conditionalFormatting>
  <conditionalFormatting sqref="J24:J64">
    <cfRule type="cellIs" dxfId="42" priority="4" operator="notEqual">
      <formula>0</formula>
    </cfRule>
  </conditionalFormatting>
  <conditionalFormatting sqref="N24:N64">
    <cfRule type="cellIs" dxfId="41" priority="3" operator="notEqual">
      <formula>0</formula>
    </cfRule>
  </conditionalFormatting>
  <conditionalFormatting sqref="Z24:AA64">
    <cfRule type="cellIs" dxfId="40" priority="2" operator="notEqual">
      <formula>0</formula>
    </cfRule>
  </conditionalFormatting>
  <conditionalFormatting sqref="AC24:AC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337"/>
    <col min="2" max="2" width="57.85546875" style="337" customWidth="1"/>
    <col min="3" max="3" width="13" style="337" customWidth="1"/>
    <col min="4" max="4" width="17.85546875" style="337" customWidth="1"/>
    <col min="5" max="6" width="19" style="337" customWidth="1"/>
    <col min="7" max="10" width="12" style="338" hidden="1" customWidth="1"/>
    <col min="11" max="11" width="12" style="338" customWidth="1"/>
    <col min="12" max="19" width="9.28515625" style="337" customWidth="1"/>
    <col min="20" max="21" width="8" style="337" customWidth="1"/>
    <col min="22" max="23" width="8.5703125" style="337" customWidth="1"/>
    <col min="24" max="25" width="8" style="337" customWidth="1"/>
    <col min="26" max="27" width="8.5703125" style="337" customWidth="1"/>
    <col min="28" max="29" width="8" style="337" customWidth="1"/>
    <col min="30" max="31" width="8.5703125" style="337" customWidth="1"/>
    <col min="32" max="32" width="13.140625" style="337" customWidth="1"/>
    <col min="33" max="33" width="24.85546875" style="337" customWidth="1"/>
    <col min="34" max="16384" width="9.140625" style="337"/>
  </cols>
  <sheetData>
    <row r="1" spans="1:33" ht="18.75" x14ac:dyDescent="0.25">
      <c r="A1" s="338"/>
      <c r="B1" s="338"/>
      <c r="C1" s="338"/>
      <c r="D1" s="338"/>
      <c r="E1" s="338"/>
      <c r="F1" s="338"/>
      <c r="AG1" s="39" t="s">
        <v>68</v>
      </c>
    </row>
    <row r="2" spans="1:33" ht="18.75" x14ac:dyDescent="0.3">
      <c r="A2" s="338"/>
      <c r="B2" s="338"/>
      <c r="C2" s="338"/>
      <c r="D2" s="338"/>
      <c r="E2" s="338"/>
      <c r="F2" s="338"/>
      <c r="AG2" s="336" t="s">
        <v>10</v>
      </c>
    </row>
    <row r="3" spans="1:33" ht="18.75" x14ac:dyDescent="0.3">
      <c r="A3" s="338"/>
      <c r="B3" s="338"/>
      <c r="C3" s="338"/>
      <c r="D3" s="338"/>
      <c r="E3" s="338"/>
      <c r="F3" s="338"/>
      <c r="AG3" s="336" t="s">
        <v>67</v>
      </c>
    </row>
    <row r="4" spans="1:33" ht="18.75" customHeight="1" x14ac:dyDescent="0.25">
      <c r="A4" s="401" t="str">
        <f>'6.1. Паспорт сетевой график'!A5:K5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row>
    <row r="5" spans="1:33" ht="18.75" x14ac:dyDescent="0.3">
      <c r="A5" s="338"/>
      <c r="B5" s="338"/>
      <c r="C5" s="338"/>
      <c r="D5" s="338"/>
      <c r="E5" s="338"/>
      <c r="F5" s="338"/>
      <c r="AG5" s="336"/>
    </row>
    <row r="6" spans="1:33" ht="18.75" x14ac:dyDescent="0.25">
      <c r="A6" s="494" t="s">
        <v>9</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c r="AD6" s="494"/>
      <c r="AE6" s="494"/>
      <c r="AF6" s="494"/>
      <c r="AG6" s="494"/>
    </row>
    <row r="7" spans="1:33" ht="18.75" x14ac:dyDescent="0.25">
      <c r="A7" s="326"/>
      <c r="B7" s="326"/>
      <c r="C7" s="326"/>
      <c r="D7" s="326"/>
      <c r="E7" s="326"/>
      <c r="F7" s="326"/>
      <c r="G7" s="326"/>
      <c r="H7" s="326"/>
      <c r="I7" s="326"/>
      <c r="J7" s="326"/>
      <c r="K7" s="326"/>
      <c r="L7" s="327"/>
      <c r="M7" s="327"/>
      <c r="N7" s="327"/>
      <c r="O7" s="327"/>
      <c r="P7" s="327"/>
      <c r="Q7" s="327"/>
      <c r="R7" s="327"/>
      <c r="S7" s="327"/>
      <c r="T7" s="327"/>
      <c r="U7" s="327"/>
      <c r="V7" s="327"/>
      <c r="W7" s="327"/>
      <c r="X7" s="327"/>
      <c r="Y7" s="327"/>
      <c r="Z7" s="327"/>
      <c r="AA7" s="327"/>
      <c r="AB7" s="327"/>
      <c r="AC7" s="327"/>
      <c r="AD7" s="327"/>
      <c r="AE7" s="327"/>
      <c r="AF7" s="327"/>
      <c r="AG7" s="327"/>
    </row>
    <row r="8" spans="1:33" x14ac:dyDescent="0.25">
      <c r="A8" s="495" t="str">
        <f>'6.1. Паспорт сетевой график'!A9</f>
        <v>Акционерное общество "Янтарьэнерго" ДЗО  ПАО "Россети"</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495"/>
      <c r="AB8" s="495"/>
      <c r="AC8" s="495"/>
      <c r="AD8" s="495"/>
      <c r="AE8" s="495"/>
      <c r="AF8" s="495"/>
      <c r="AG8" s="495"/>
    </row>
    <row r="9" spans="1:33" ht="18.75" customHeight="1" x14ac:dyDescent="0.25">
      <c r="A9" s="493" t="s">
        <v>8</v>
      </c>
      <c r="B9" s="493"/>
      <c r="C9" s="493"/>
      <c r="D9" s="493"/>
      <c r="E9" s="493"/>
      <c r="F9" s="493"/>
      <c r="G9" s="493"/>
      <c r="H9" s="493"/>
      <c r="I9" s="493"/>
      <c r="J9" s="493"/>
      <c r="K9" s="493"/>
      <c r="L9" s="493"/>
      <c r="M9" s="493"/>
      <c r="N9" s="493"/>
      <c r="O9" s="493"/>
      <c r="P9" s="493"/>
      <c r="Q9" s="493"/>
      <c r="R9" s="493"/>
      <c r="S9" s="493"/>
      <c r="T9" s="493"/>
      <c r="U9" s="493"/>
      <c r="V9" s="493"/>
      <c r="W9" s="493"/>
      <c r="X9" s="493"/>
      <c r="Y9" s="493"/>
      <c r="Z9" s="493"/>
      <c r="AA9" s="493"/>
      <c r="AB9" s="493"/>
      <c r="AC9" s="493"/>
      <c r="AD9" s="493"/>
      <c r="AE9" s="493"/>
      <c r="AF9" s="493"/>
      <c r="AG9" s="493"/>
    </row>
    <row r="10" spans="1:33" ht="18.75" x14ac:dyDescent="0.25">
      <c r="A10" s="326"/>
      <c r="B10" s="326"/>
      <c r="C10" s="326"/>
      <c r="D10" s="326"/>
      <c r="E10" s="326"/>
      <c r="F10" s="326"/>
      <c r="G10" s="326"/>
      <c r="H10" s="326"/>
      <c r="I10" s="326"/>
      <c r="J10" s="326"/>
      <c r="K10" s="326"/>
      <c r="L10" s="327"/>
      <c r="M10" s="327"/>
      <c r="N10" s="327"/>
      <c r="O10" s="327"/>
      <c r="P10" s="327"/>
      <c r="Q10" s="327"/>
      <c r="R10" s="327"/>
      <c r="S10" s="327"/>
      <c r="T10" s="327"/>
      <c r="U10" s="327"/>
      <c r="V10" s="327"/>
      <c r="W10" s="327"/>
      <c r="X10" s="327"/>
      <c r="Y10" s="327"/>
      <c r="Z10" s="327"/>
      <c r="AA10" s="327"/>
      <c r="AB10" s="327"/>
      <c r="AC10" s="327"/>
      <c r="AD10" s="327"/>
      <c r="AE10" s="327"/>
      <c r="AF10" s="327"/>
      <c r="AG10" s="327"/>
    </row>
    <row r="11" spans="1:33" x14ac:dyDescent="0.25">
      <c r="A11" s="495" t="str">
        <f>'6.1. Паспорт сетевой график'!A12</f>
        <v>F_obj_111001_3110</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495"/>
      <c r="AB11" s="495"/>
      <c r="AC11" s="495"/>
      <c r="AD11" s="495"/>
      <c r="AE11" s="495"/>
      <c r="AF11" s="495"/>
      <c r="AG11" s="495"/>
    </row>
    <row r="12" spans="1:33" x14ac:dyDescent="0.25">
      <c r="A12" s="493" t="s">
        <v>7</v>
      </c>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493"/>
      <c r="AB12" s="493"/>
      <c r="AC12" s="493"/>
      <c r="AD12" s="493"/>
      <c r="AE12" s="493"/>
      <c r="AF12" s="493"/>
      <c r="AG12" s="493"/>
    </row>
    <row r="13" spans="1:33" ht="16.5" customHeight="1" x14ac:dyDescent="0.3">
      <c r="A13" s="328"/>
      <c r="B13" s="328"/>
      <c r="C13" s="328"/>
      <c r="D13" s="328"/>
      <c r="E13" s="328"/>
      <c r="F13" s="328"/>
      <c r="G13" s="328"/>
      <c r="H13" s="328"/>
      <c r="I13" s="328"/>
      <c r="J13" s="328"/>
      <c r="K13" s="328"/>
      <c r="L13" s="341"/>
      <c r="M13" s="341"/>
      <c r="N13" s="341"/>
      <c r="O13" s="341"/>
      <c r="P13" s="341"/>
      <c r="Q13" s="341"/>
      <c r="R13" s="341"/>
      <c r="S13" s="341"/>
      <c r="T13" s="341"/>
      <c r="U13" s="341"/>
      <c r="V13" s="341"/>
      <c r="W13" s="341"/>
      <c r="X13" s="341"/>
      <c r="Y13" s="341"/>
      <c r="Z13" s="341"/>
      <c r="AA13" s="341"/>
      <c r="AB13" s="341"/>
      <c r="AC13" s="341"/>
      <c r="AD13" s="341"/>
      <c r="AE13" s="341"/>
      <c r="AF13" s="341"/>
      <c r="AG13" s="341"/>
    </row>
    <row r="14" spans="1:33" ht="36" customHeight="1" x14ac:dyDescent="0.25">
      <c r="A14" s="482" t="str">
        <f>'6.1. Паспорт сетевой график'!A15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c r="AD14" s="482"/>
      <c r="AE14" s="482"/>
      <c r="AF14" s="482"/>
      <c r="AG14" s="482"/>
    </row>
    <row r="15" spans="1:33" ht="15.75" customHeight="1" x14ac:dyDescent="0.25">
      <c r="A15" s="493" t="s">
        <v>6</v>
      </c>
      <c r="B15" s="493"/>
      <c r="C15" s="493"/>
      <c r="D15" s="493"/>
      <c r="E15" s="493"/>
      <c r="F15" s="493"/>
      <c r="G15" s="493"/>
      <c r="H15" s="493"/>
      <c r="I15" s="493"/>
      <c r="J15" s="493"/>
      <c r="K15" s="493"/>
      <c r="L15" s="493"/>
      <c r="M15" s="493"/>
      <c r="N15" s="493"/>
      <c r="O15" s="493"/>
      <c r="P15" s="493"/>
      <c r="Q15" s="493"/>
      <c r="R15" s="493"/>
      <c r="S15" s="493"/>
      <c r="T15" s="493"/>
      <c r="U15" s="493"/>
      <c r="V15" s="493"/>
      <c r="W15" s="493"/>
      <c r="X15" s="493"/>
      <c r="Y15" s="493"/>
      <c r="Z15" s="493"/>
      <c r="AA15" s="493"/>
      <c r="AB15" s="493"/>
      <c r="AC15" s="493"/>
      <c r="AD15" s="493"/>
      <c r="AE15" s="493"/>
      <c r="AF15" s="493"/>
      <c r="AG15" s="493"/>
    </row>
    <row r="16" spans="1:33"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c r="AD16" s="483"/>
      <c r="AE16" s="483"/>
      <c r="AF16" s="483"/>
      <c r="AG16" s="483"/>
    </row>
    <row r="17" spans="1:36" x14ac:dyDescent="0.25">
      <c r="A17" s="338"/>
      <c r="L17" s="338"/>
      <c r="M17" s="338"/>
      <c r="N17" s="338"/>
      <c r="O17" s="338"/>
      <c r="P17" s="338"/>
      <c r="Q17" s="338"/>
      <c r="R17" s="338"/>
      <c r="S17" s="338"/>
      <c r="T17" s="338"/>
      <c r="U17" s="338"/>
      <c r="V17" s="338"/>
      <c r="W17" s="338"/>
      <c r="X17" s="338"/>
      <c r="Y17" s="338"/>
      <c r="Z17" s="338"/>
      <c r="AA17" s="338"/>
      <c r="AB17" s="338"/>
      <c r="AC17" s="338"/>
      <c r="AD17" s="338"/>
      <c r="AE17" s="338"/>
      <c r="AF17" s="338"/>
    </row>
    <row r="18" spans="1:36" x14ac:dyDescent="0.25">
      <c r="A18" s="484" t="s">
        <v>514</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c r="AD18" s="484"/>
      <c r="AE18" s="484"/>
      <c r="AF18" s="484"/>
      <c r="AG18" s="484"/>
    </row>
    <row r="19" spans="1:36" x14ac:dyDescent="0.25">
      <c r="A19" s="338"/>
      <c r="B19" s="338"/>
      <c r="C19" s="338"/>
      <c r="D19" s="338"/>
      <c r="E19" s="338"/>
      <c r="F19" s="338"/>
      <c r="L19" s="338"/>
      <c r="M19" s="338"/>
      <c r="N19" s="338"/>
      <c r="O19" s="338"/>
      <c r="P19" s="338"/>
      <c r="Q19" s="338"/>
      <c r="R19" s="338"/>
      <c r="S19" s="338"/>
      <c r="T19" s="338"/>
      <c r="U19" s="338"/>
      <c r="V19" s="338"/>
      <c r="W19" s="338"/>
      <c r="X19" s="338"/>
      <c r="Y19" s="338"/>
      <c r="Z19" s="338"/>
      <c r="AA19" s="338"/>
      <c r="AB19" s="338"/>
      <c r="AC19" s="338"/>
      <c r="AD19" s="338"/>
      <c r="AE19" s="338"/>
      <c r="AF19" s="338"/>
    </row>
    <row r="20" spans="1:36" ht="33" customHeight="1" x14ac:dyDescent="0.25">
      <c r="A20" s="485" t="s">
        <v>196</v>
      </c>
      <c r="B20" s="485" t="s">
        <v>195</v>
      </c>
      <c r="C20" s="468" t="s">
        <v>194</v>
      </c>
      <c r="D20" s="468"/>
      <c r="E20" s="488" t="s">
        <v>193</v>
      </c>
      <c r="F20" s="488"/>
      <c r="G20" s="485" t="s">
        <v>627</v>
      </c>
      <c r="H20" s="485" t="s">
        <v>628</v>
      </c>
      <c r="I20" s="485" t="s">
        <v>629</v>
      </c>
      <c r="J20" s="485" t="s">
        <v>630</v>
      </c>
      <c r="K20" s="485" t="s">
        <v>631</v>
      </c>
      <c r="L20" s="496">
        <v>2019</v>
      </c>
      <c r="M20" s="497"/>
      <c r="N20" s="497"/>
      <c r="O20" s="497"/>
      <c r="P20" s="496">
        <v>2020</v>
      </c>
      <c r="Q20" s="497"/>
      <c r="R20" s="497"/>
      <c r="S20" s="497"/>
      <c r="T20" s="496">
        <v>2021</v>
      </c>
      <c r="U20" s="497"/>
      <c r="V20" s="497"/>
      <c r="W20" s="497"/>
      <c r="X20" s="496">
        <v>2022</v>
      </c>
      <c r="Y20" s="497"/>
      <c r="Z20" s="497"/>
      <c r="AA20" s="497"/>
      <c r="AB20" s="496">
        <v>2023</v>
      </c>
      <c r="AC20" s="497"/>
      <c r="AD20" s="497"/>
      <c r="AE20" s="497"/>
      <c r="AF20" s="492" t="s">
        <v>192</v>
      </c>
      <c r="AG20" s="492"/>
      <c r="AH20" s="80"/>
      <c r="AI20" s="80"/>
      <c r="AJ20" s="80"/>
    </row>
    <row r="21" spans="1:36" ht="99.75" customHeight="1" x14ac:dyDescent="0.25">
      <c r="A21" s="486"/>
      <c r="B21" s="486"/>
      <c r="C21" s="468"/>
      <c r="D21" s="468"/>
      <c r="E21" s="488"/>
      <c r="F21" s="488"/>
      <c r="G21" s="486"/>
      <c r="H21" s="486"/>
      <c r="I21" s="486"/>
      <c r="J21" s="486"/>
      <c r="K21" s="486"/>
      <c r="L21" s="468" t="s">
        <v>632</v>
      </c>
      <c r="M21" s="468"/>
      <c r="N21" s="468" t="s">
        <v>633</v>
      </c>
      <c r="O21" s="468"/>
      <c r="P21" s="468" t="s">
        <v>632</v>
      </c>
      <c r="Q21" s="468"/>
      <c r="R21" s="468" t="s">
        <v>633</v>
      </c>
      <c r="S21" s="468"/>
      <c r="T21" s="468" t="s">
        <v>2</v>
      </c>
      <c r="U21" s="468"/>
      <c r="V21" s="468" t="s">
        <v>191</v>
      </c>
      <c r="W21" s="468"/>
      <c r="X21" s="468" t="s">
        <v>2</v>
      </c>
      <c r="Y21" s="468"/>
      <c r="Z21" s="468" t="s">
        <v>191</v>
      </c>
      <c r="AA21" s="468"/>
      <c r="AB21" s="468" t="s">
        <v>2</v>
      </c>
      <c r="AC21" s="468"/>
      <c r="AD21" s="468" t="s">
        <v>191</v>
      </c>
      <c r="AE21" s="468"/>
      <c r="AF21" s="492"/>
      <c r="AG21" s="492"/>
    </row>
    <row r="22" spans="1:36" ht="89.25" customHeight="1" x14ac:dyDescent="0.25">
      <c r="A22" s="487"/>
      <c r="B22" s="487"/>
      <c r="C22" s="362" t="s">
        <v>2</v>
      </c>
      <c r="D22" s="362" t="s">
        <v>191</v>
      </c>
      <c r="E22" s="340" t="s">
        <v>634</v>
      </c>
      <c r="F22" s="340" t="s">
        <v>634</v>
      </c>
      <c r="G22" s="487"/>
      <c r="H22" s="487"/>
      <c r="I22" s="487"/>
      <c r="J22" s="487"/>
      <c r="K22" s="487"/>
      <c r="L22" s="387" t="s">
        <v>493</v>
      </c>
      <c r="M22" s="387" t="s">
        <v>494</v>
      </c>
      <c r="N22" s="387" t="s">
        <v>493</v>
      </c>
      <c r="O22" s="387" t="s">
        <v>494</v>
      </c>
      <c r="P22" s="387" t="s">
        <v>493</v>
      </c>
      <c r="Q22" s="387" t="s">
        <v>494</v>
      </c>
      <c r="R22" s="387" t="s">
        <v>493</v>
      </c>
      <c r="S22" s="387" t="s">
        <v>494</v>
      </c>
      <c r="T22" s="387" t="s">
        <v>493</v>
      </c>
      <c r="U22" s="387" t="s">
        <v>494</v>
      </c>
      <c r="V22" s="387" t="s">
        <v>493</v>
      </c>
      <c r="W22" s="387" t="s">
        <v>494</v>
      </c>
      <c r="X22" s="387" t="s">
        <v>493</v>
      </c>
      <c r="Y22" s="387" t="s">
        <v>494</v>
      </c>
      <c r="Z22" s="387" t="s">
        <v>493</v>
      </c>
      <c r="AA22" s="387" t="s">
        <v>494</v>
      </c>
      <c r="AB22" s="387" t="s">
        <v>493</v>
      </c>
      <c r="AC22" s="387" t="s">
        <v>494</v>
      </c>
      <c r="AD22" s="387" t="s">
        <v>493</v>
      </c>
      <c r="AE22" s="387" t="s">
        <v>494</v>
      </c>
      <c r="AF22" s="362" t="s">
        <v>632</v>
      </c>
      <c r="AG22" s="362" t="s">
        <v>635</v>
      </c>
    </row>
    <row r="23" spans="1:36" ht="19.5" customHeight="1" x14ac:dyDescent="0.25">
      <c r="A23" s="361">
        <v>1</v>
      </c>
      <c r="B23" s="361">
        <v>2</v>
      </c>
      <c r="C23" s="361">
        <v>3</v>
      </c>
      <c r="D23" s="361">
        <v>4</v>
      </c>
      <c r="E23" s="361">
        <v>5</v>
      </c>
      <c r="F23" s="361">
        <v>6</v>
      </c>
      <c r="G23" s="361"/>
      <c r="H23" s="361"/>
      <c r="I23" s="361"/>
      <c r="J23" s="361">
        <v>16</v>
      </c>
      <c r="K23" s="361">
        <v>7</v>
      </c>
      <c r="L23" s="361">
        <v>8</v>
      </c>
      <c r="M23" s="361">
        <v>9</v>
      </c>
      <c r="N23" s="361">
        <v>10</v>
      </c>
      <c r="O23" s="361">
        <v>11</v>
      </c>
      <c r="P23" s="361">
        <v>12</v>
      </c>
      <c r="Q23" s="361">
        <v>13</v>
      </c>
      <c r="R23" s="361">
        <v>14</v>
      </c>
      <c r="S23" s="361">
        <v>15</v>
      </c>
      <c r="T23" s="361">
        <v>16</v>
      </c>
      <c r="U23" s="361">
        <v>17</v>
      </c>
      <c r="V23" s="361">
        <v>18</v>
      </c>
      <c r="W23" s="361">
        <v>19</v>
      </c>
      <c r="X23" s="361">
        <v>20</v>
      </c>
      <c r="Y23" s="361">
        <v>21</v>
      </c>
      <c r="Z23" s="361">
        <v>22</v>
      </c>
      <c r="AA23" s="361">
        <v>23</v>
      </c>
      <c r="AB23" s="361">
        <v>24</v>
      </c>
      <c r="AC23" s="361">
        <v>25</v>
      </c>
      <c r="AD23" s="361">
        <v>26</v>
      </c>
      <c r="AE23" s="361">
        <v>27</v>
      </c>
      <c r="AF23" s="361">
        <v>28</v>
      </c>
      <c r="AG23" s="361">
        <v>29</v>
      </c>
    </row>
    <row r="24" spans="1:36" ht="47.25" customHeight="1" x14ac:dyDescent="0.25">
      <c r="A24" s="78">
        <v>1</v>
      </c>
      <c r="B24" s="77" t="s">
        <v>190</v>
      </c>
      <c r="C24" s="388">
        <f>'6.2. Паспорт фин осв ввод факт'!C24</f>
        <v>5.2489999999999997</v>
      </c>
      <c r="D24" s="388">
        <f>C24</f>
        <v>5.2489999999999997</v>
      </c>
      <c r="E24" s="388">
        <f>D24-G24-H24-I24</f>
        <v>5.2489999999999997</v>
      </c>
      <c r="F24" s="388">
        <f>E24</f>
        <v>5.2489999999999997</v>
      </c>
      <c r="G24" s="388">
        <f>'6.2. Паспорт фин осв ввод факт'!G24</f>
        <v>0</v>
      </c>
      <c r="H24" s="388">
        <f>'6.2. Паспорт фин осв ввод факт'!J24</f>
        <v>0</v>
      </c>
      <c r="I24" s="388">
        <f>'6.2. Паспорт фин осв ввод факт'!N24</f>
        <v>0</v>
      </c>
      <c r="J24" s="388">
        <f>'6.2. Паспорт фин осв ввод факт'!P24</f>
        <v>5.24864</v>
      </c>
      <c r="K24" s="388">
        <f>J24</f>
        <v>5.24864</v>
      </c>
      <c r="L24" s="388">
        <f>'6.2. Паспорт фин осв ввод факт'!T24</f>
        <v>0</v>
      </c>
      <c r="M24" s="388">
        <f t="shared" ref="M24:AC24" si="0">SUM(M25:M29)</f>
        <v>0</v>
      </c>
      <c r="N24" s="388">
        <f t="shared" si="0"/>
        <v>0</v>
      </c>
      <c r="O24" s="388">
        <f t="shared" si="0"/>
        <v>0</v>
      </c>
      <c r="P24" s="388">
        <f>'6.2. Паспорт фин осв ввод факт'!X24</f>
        <v>0</v>
      </c>
      <c r="Q24" s="388">
        <f t="shared" si="0"/>
        <v>0</v>
      </c>
      <c r="R24" s="388">
        <f t="shared" si="0"/>
        <v>0</v>
      </c>
      <c r="S24" s="388">
        <f t="shared" si="0"/>
        <v>0</v>
      </c>
      <c r="T24" s="388">
        <f t="shared" si="0"/>
        <v>0</v>
      </c>
      <c r="U24" s="388">
        <f t="shared" si="0"/>
        <v>0</v>
      </c>
      <c r="V24" s="388" t="s">
        <v>607</v>
      </c>
      <c r="W24" s="388" t="s">
        <v>607</v>
      </c>
      <c r="X24" s="388">
        <f t="shared" si="0"/>
        <v>0</v>
      </c>
      <c r="Y24" s="388">
        <f t="shared" si="0"/>
        <v>0</v>
      </c>
      <c r="Z24" s="388" t="s">
        <v>607</v>
      </c>
      <c r="AA24" s="388" t="s">
        <v>607</v>
      </c>
      <c r="AB24" s="388">
        <f t="shared" si="0"/>
        <v>0</v>
      </c>
      <c r="AC24" s="388">
        <f t="shared" si="0"/>
        <v>0</v>
      </c>
      <c r="AD24" s="388" t="s">
        <v>607</v>
      </c>
      <c r="AE24" s="388" t="s">
        <v>607</v>
      </c>
      <c r="AF24" s="388">
        <f t="shared" ref="AF24:AF64" si="1">J24+L24+P24</f>
        <v>5.24864</v>
      </c>
      <c r="AG24" s="388">
        <f>N24+R24+T24+X24+AB24</f>
        <v>0</v>
      </c>
    </row>
    <row r="25" spans="1:36" ht="24" customHeight="1" x14ac:dyDescent="0.25">
      <c r="A25" s="75" t="s">
        <v>189</v>
      </c>
      <c r="B25" s="49" t="s">
        <v>188</v>
      </c>
      <c r="C25" s="388">
        <f>'6.2. Паспорт фин осв ввод факт'!C25</f>
        <v>0</v>
      </c>
      <c r="D25" s="388">
        <f t="shared" ref="D25:D64" si="2">C25</f>
        <v>0</v>
      </c>
      <c r="E25" s="388">
        <f t="shared" ref="E25:E64" si="3">D25-G25-H25-I25</f>
        <v>0</v>
      </c>
      <c r="F25" s="388">
        <f t="shared" ref="F25:F64" si="4">E25</f>
        <v>0</v>
      </c>
      <c r="G25" s="356">
        <f>'6.2. Паспорт фин осв ввод факт'!G25</f>
        <v>0</v>
      </c>
      <c r="H25" s="356">
        <f>'6.2. Паспорт фин осв ввод факт'!J25</f>
        <v>0</v>
      </c>
      <c r="I25" s="356">
        <f>'6.2. Паспорт фин осв ввод факт'!N25</f>
        <v>0</v>
      </c>
      <c r="J25" s="356">
        <f>'6.2. Паспорт фин осв ввод факт'!P25</f>
        <v>0</v>
      </c>
      <c r="K25" s="356">
        <f t="shared" ref="K25:K64" si="5">J25</f>
        <v>0</v>
      </c>
      <c r="L25" s="356">
        <f>'6.2. Паспорт фин осв ввод факт'!T25</f>
        <v>0</v>
      </c>
      <c r="M25" s="356">
        <v>0</v>
      </c>
      <c r="N25" s="356">
        <v>0</v>
      </c>
      <c r="O25" s="356">
        <v>0</v>
      </c>
      <c r="P25" s="356">
        <f>'6.2. Паспорт фин осв ввод факт'!X25</f>
        <v>0</v>
      </c>
      <c r="Q25" s="356">
        <v>0</v>
      </c>
      <c r="R25" s="356">
        <v>0</v>
      </c>
      <c r="S25" s="356">
        <v>0</v>
      </c>
      <c r="T25" s="356">
        <v>0</v>
      </c>
      <c r="U25" s="356">
        <v>0</v>
      </c>
      <c r="V25" s="388" t="s">
        <v>607</v>
      </c>
      <c r="W25" s="388" t="s">
        <v>607</v>
      </c>
      <c r="X25" s="356">
        <v>0</v>
      </c>
      <c r="Y25" s="356">
        <v>0</v>
      </c>
      <c r="Z25" s="388" t="s">
        <v>607</v>
      </c>
      <c r="AA25" s="388" t="s">
        <v>607</v>
      </c>
      <c r="AB25" s="356">
        <v>0</v>
      </c>
      <c r="AC25" s="356">
        <v>0</v>
      </c>
      <c r="AD25" s="388" t="s">
        <v>607</v>
      </c>
      <c r="AE25" s="388" t="s">
        <v>607</v>
      </c>
      <c r="AF25" s="388">
        <f t="shared" si="1"/>
        <v>0</v>
      </c>
      <c r="AG25" s="388">
        <f t="shared" ref="AG25:AG64" si="6">N25+R25+T25+X25+AB25</f>
        <v>0</v>
      </c>
    </row>
    <row r="26" spans="1:36" x14ac:dyDescent="0.25">
      <c r="A26" s="75" t="s">
        <v>187</v>
      </c>
      <c r="B26" s="49" t="s">
        <v>186</v>
      </c>
      <c r="C26" s="388">
        <f>'6.2. Паспорт фин осв ввод факт'!C26</f>
        <v>0</v>
      </c>
      <c r="D26" s="388">
        <f t="shared" si="2"/>
        <v>0</v>
      </c>
      <c r="E26" s="388">
        <f t="shared" si="3"/>
        <v>0</v>
      </c>
      <c r="F26" s="388">
        <f t="shared" si="4"/>
        <v>0</v>
      </c>
      <c r="G26" s="356">
        <f>'6.2. Паспорт фин осв ввод факт'!G26</f>
        <v>0</v>
      </c>
      <c r="H26" s="356">
        <f>'6.2. Паспорт фин осв ввод факт'!J26</f>
        <v>0</v>
      </c>
      <c r="I26" s="356">
        <f>'6.2. Паспорт фин осв ввод факт'!N26</f>
        <v>0</v>
      </c>
      <c r="J26" s="356">
        <f>'6.2. Паспорт фин осв ввод факт'!P26</f>
        <v>0</v>
      </c>
      <c r="K26" s="356">
        <f t="shared" si="5"/>
        <v>0</v>
      </c>
      <c r="L26" s="356">
        <f>'6.2. Паспорт фин осв ввод факт'!T26</f>
        <v>0</v>
      </c>
      <c r="M26" s="356">
        <v>0</v>
      </c>
      <c r="N26" s="356">
        <v>0</v>
      </c>
      <c r="O26" s="356">
        <v>0</v>
      </c>
      <c r="P26" s="356">
        <f>'6.2. Паспорт фин осв ввод факт'!X26</f>
        <v>0</v>
      </c>
      <c r="Q26" s="356">
        <v>0</v>
      </c>
      <c r="R26" s="356">
        <v>0</v>
      </c>
      <c r="S26" s="356">
        <v>0</v>
      </c>
      <c r="T26" s="356">
        <v>0</v>
      </c>
      <c r="U26" s="356">
        <v>0</v>
      </c>
      <c r="V26" s="388" t="s">
        <v>607</v>
      </c>
      <c r="W26" s="388" t="s">
        <v>607</v>
      </c>
      <c r="X26" s="356">
        <v>0</v>
      </c>
      <c r="Y26" s="356">
        <v>0</v>
      </c>
      <c r="Z26" s="388" t="s">
        <v>607</v>
      </c>
      <c r="AA26" s="388" t="s">
        <v>607</v>
      </c>
      <c r="AB26" s="356">
        <v>0</v>
      </c>
      <c r="AC26" s="356">
        <v>0</v>
      </c>
      <c r="AD26" s="388" t="s">
        <v>607</v>
      </c>
      <c r="AE26" s="388" t="s">
        <v>607</v>
      </c>
      <c r="AF26" s="388">
        <f t="shared" si="1"/>
        <v>0</v>
      </c>
      <c r="AG26" s="388">
        <f t="shared" si="6"/>
        <v>0</v>
      </c>
    </row>
    <row r="27" spans="1:36" ht="31.5" x14ac:dyDescent="0.25">
      <c r="A27" s="75" t="s">
        <v>185</v>
      </c>
      <c r="B27" s="49" t="s">
        <v>449</v>
      </c>
      <c r="C27" s="388">
        <f>'6.2. Паспорт фин осв ввод факт'!C27</f>
        <v>5.2489999999999997</v>
      </c>
      <c r="D27" s="388">
        <f t="shared" si="2"/>
        <v>5.2489999999999997</v>
      </c>
      <c r="E27" s="388">
        <f t="shared" si="3"/>
        <v>5.2489999999999997</v>
      </c>
      <c r="F27" s="388">
        <f t="shared" si="4"/>
        <v>5.2489999999999997</v>
      </c>
      <c r="G27" s="356">
        <f>'6.2. Паспорт фин осв ввод факт'!G27</f>
        <v>0</v>
      </c>
      <c r="H27" s="356">
        <f>'6.2. Паспорт фин осв ввод факт'!J27</f>
        <v>0</v>
      </c>
      <c r="I27" s="356">
        <f>'6.2. Паспорт фин осв ввод факт'!N27</f>
        <v>0</v>
      </c>
      <c r="J27" s="356">
        <f>'6.2. Паспорт фин осв ввод факт'!P27</f>
        <v>5.24864</v>
      </c>
      <c r="K27" s="356">
        <f t="shared" si="5"/>
        <v>5.24864</v>
      </c>
      <c r="L27" s="356">
        <f>'6.2. Паспорт фин осв ввод факт'!T27</f>
        <v>0</v>
      </c>
      <c r="M27" s="356">
        <v>0</v>
      </c>
      <c r="N27" s="356">
        <v>0</v>
      </c>
      <c r="O27" s="356">
        <v>0</v>
      </c>
      <c r="P27" s="356">
        <f>'6.2. Паспорт фин осв ввод факт'!X27</f>
        <v>0</v>
      </c>
      <c r="Q27" s="356">
        <v>0</v>
      </c>
      <c r="R27" s="356">
        <v>0</v>
      </c>
      <c r="S27" s="356">
        <v>0</v>
      </c>
      <c r="T27" s="356">
        <v>0</v>
      </c>
      <c r="U27" s="356">
        <v>0</v>
      </c>
      <c r="V27" s="388" t="s">
        <v>607</v>
      </c>
      <c r="W27" s="388" t="s">
        <v>607</v>
      </c>
      <c r="X27" s="356">
        <v>0</v>
      </c>
      <c r="Y27" s="356">
        <v>0</v>
      </c>
      <c r="Z27" s="388" t="s">
        <v>607</v>
      </c>
      <c r="AA27" s="388" t="s">
        <v>607</v>
      </c>
      <c r="AB27" s="356">
        <v>0</v>
      </c>
      <c r="AC27" s="356">
        <v>0</v>
      </c>
      <c r="AD27" s="388" t="s">
        <v>607</v>
      </c>
      <c r="AE27" s="388" t="s">
        <v>607</v>
      </c>
      <c r="AF27" s="388">
        <f t="shared" si="1"/>
        <v>5.24864</v>
      </c>
      <c r="AG27" s="388">
        <f t="shared" si="6"/>
        <v>0</v>
      </c>
    </row>
    <row r="28" spans="1:36" x14ac:dyDescent="0.25">
      <c r="A28" s="75" t="s">
        <v>184</v>
      </c>
      <c r="B28" s="49" t="s">
        <v>556</v>
      </c>
      <c r="C28" s="388">
        <f>'6.2. Паспорт фин осв ввод факт'!C28</f>
        <v>0</v>
      </c>
      <c r="D28" s="388">
        <f t="shared" si="2"/>
        <v>0</v>
      </c>
      <c r="E28" s="388">
        <f t="shared" si="3"/>
        <v>0</v>
      </c>
      <c r="F28" s="388">
        <f t="shared" si="4"/>
        <v>0</v>
      </c>
      <c r="G28" s="356">
        <f>'6.2. Паспорт фин осв ввод факт'!G28</f>
        <v>0</v>
      </c>
      <c r="H28" s="356">
        <f>'6.2. Паспорт фин осв ввод факт'!J28</f>
        <v>0</v>
      </c>
      <c r="I28" s="356">
        <f>'6.2. Паспорт фин осв ввод факт'!N28</f>
        <v>0</v>
      </c>
      <c r="J28" s="356">
        <f>'6.2. Паспорт фин осв ввод факт'!P28</f>
        <v>0</v>
      </c>
      <c r="K28" s="356">
        <f t="shared" si="5"/>
        <v>0</v>
      </c>
      <c r="L28" s="356">
        <f>'6.2. Паспорт фин осв ввод факт'!T28</f>
        <v>0</v>
      </c>
      <c r="M28" s="356">
        <v>0</v>
      </c>
      <c r="N28" s="356">
        <v>0</v>
      </c>
      <c r="O28" s="356">
        <v>0</v>
      </c>
      <c r="P28" s="356">
        <f>'6.2. Паспорт фин осв ввод факт'!X28</f>
        <v>0</v>
      </c>
      <c r="Q28" s="356">
        <v>0</v>
      </c>
      <c r="R28" s="356">
        <v>0</v>
      </c>
      <c r="S28" s="356">
        <v>0</v>
      </c>
      <c r="T28" s="356">
        <v>0</v>
      </c>
      <c r="U28" s="356">
        <v>0</v>
      </c>
      <c r="V28" s="388" t="s">
        <v>607</v>
      </c>
      <c r="W28" s="388" t="s">
        <v>607</v>
      </c>
      <c r="X28" s="356">
        <v>0</v>
      </c>
      <c r="Y28" s="356">
        <v>0</v>
      </c>
      <c r="Z28" s="388" t="s">
        <v>607</v>
      </c>
      <c r="AA28" s="388" t="s">
        <v>607</v>
      </c>
      <c r="AB28" s="356">
        <v>0</v>
      </c>
      <c r="AC28" s="356">
        <v>0</v>
      </c>
      <c r="AD28" s="388" t="s">
        <v>607</v>
      </c>
      <c r="AE28" s="388" t="s">
        <v>607</v>
      </c>
      <c r="AF28" s="388">
        <f t="shared" si="1"/>
        <v>0</v>
      </c>
      <c r="AG28" s="388">
        <f t="shared" si="6"/>
        <v>0</v>
      </c>
    </row>
    <row r="29" spans="1:36" x14ac:dyDescent="0.25">
      <c r="A29" s="75" t="s">
        <v>183</v>
      </c>
      <c r="B29" s="79" t="s">
        <v>182</v>
      </c>
      <c r="C29" s="388">
        <f>'6.2. Паспорт фин осв ввод факт'!C29</f>
        <v>0</v>
      </c>
      <c r="D29" s="388">
        <f t="shared" si="2"/>
        <v>0</v>
      </c>
      <c r="E29" s="388">
        <f t="shared" si="3"/>
        <v>0</v>
      </c>
      <c r="F29" s="388">
        <f t="shared" si="4"/>
        <v>0</v>
      </c>
      <c r="G29" s="356">
        <f>'6.2. Паспорт фин осв ввод факт'!G29</f>
        <v>0</v>
      </c>
      <c r="H29" s="356">
        <f>'6.2. Паспорт фин осв ввод факт'!J29</f>
        <v>0</v>
      </c>
      <c r="I29" s="356">
        <f>'6.2. Паспорт фин осв ввод факт'!N29</f>
        <v>0</v>
      </c>
      <c r="J29" s="356">
        <f>'6.2. Паспорт фин осв ввод факт'!P29</f>
        <v>0</v>
      </c>
      <c r="K29" s="356">
        <f t="shared" si="5"/>
        <v>0</v>
      </c>
      <c r="L29" s="356">
        <f>'6.2. Паспорт фин осв ввод факт'!T29</f>
        <v>0</v>
      </c>
      <c r="M29" s="356">
        <v>0</v>
      </c>
      <c r="N29" s="389">
        <v>0</v>
      </c>
      <c r="O29" s="356">
        <v>0</v>
      </c>
      <c r="P29" s="356">
        <f>'6.2. Паспорт фин осв ввод факт'!X29</f>
        <v>0</v>
      </c>
      <c r="Q29" s="356">
        <v>0</v>
      </c>
      <c r="R29" s="356">
        <v>0</v>
      </c>
      <c r="S29" s="356">
        <v>0</v>
      </c>
      <c r="T29" s="356">
        <v>0</v>
      </c>
      <c r="U29" s="356">
        <v>0</v>
      </c>
      <c r="V29" s="388" t="s">
        <v>607</v>
      </c>
      <c r="W29" s="388" t="s">
        <v>607</v>
      </c>
      <c r="X29" s="356">
        <v>0</v>
      </c>
      <c r="Y29" s="356">
        <v>0</v>
      </c>
      <c r="Z29" s="388" t="s">
        <v>607</v>
      </c>
      <c r="AA29" s="388" t="s">
        <v>607</v>
      </c>
      <c r="AB29" s="356">
        <v>0</v>
      </c>
      <c r="AC29" s="356">
        <v>0</v>
      </c>
      <c r="AD29" s="388" t="s">
        <v>607</v>
      </c>
      <c r="AE29" s="388" t="s">
        <v>607</v>
      </c>
      <c r="AF29" s="388">
        <f t="shared" si="1"/>
        <v>0</v>
      </c>
      <c r="AG29" s="388">
        <f t="shared" si="6"/>
        <v>0</v>
      </c>
    </row>
    <row r="30" spans="1:36" s="390" customFormat="1" ht="47.25" x14ac:dyDescent="0.25">
      <c r="A30" s="78" t="s">
        <v>63</v>
      </c>
      <c r="B30" s="77" t="s">
        <v>181</v>
      </c>
      <c r="C30" s="388">
        <f>'6.2. Паспорт фин осв ввод факт'!C30</f>
        <v>4.4483050847457628</v>
      </c>
      <c r="D30" s="388">
        <f t="shared" si="2"/>
        <v>4.4483050847457628</v>
      </c>
      <c r="E30" s="388">
        <f t="shared" si="3"/>
        <v>4.4483050847457628</v>
      </c>
      <c r="F30" s="388">
        <f t="shared" si="4"/>
        <v>4.4483050847457628</v>
      </c>
      <c r="G30" s="388">
        <f>'6.2. Паспорт фин осв ввод факт'!G30</f>
        <v>0</v>
      </c>
      <c r="H30" s="388">
        <f>'6.2. Паспорт фин осв ввод факт'!J30</f>
        <v>0</v>
      </c>
      <c r="I30" s="388">
        <f>'6.2. Паспорт фин осв ввод факт'!N30</f>
        <v>0</v>
      </c>
      <c r="J30" s="388">
        <f>'6.2. Паспорт фин осв ввод факт'!P30</f>
        <v>4.4480000000000004</v>
      </c>
      <c r="K30" s="388">
        <f t="shared" si="5"/>
        <v>4.4480000000000004</v>
      </c>
      <c r="L30" s="388">
        <f>'6.2. Паспорт фин осв ввод факт'!T30</f>
        <v>0</v>
      </c>
      <c r="M30" s="388">
        <v>0</v>
      </c>
      <c r="N30" s="388">
        <v>0</v>
      </c>
      <c r="O30" s="388">
        <v>0</v>
      </c>
      <c r="P30" s="388">
        <f>'6.2. Паспорт фин осв ввод факт'!X30</f>
        <v>0</v>
      </c>
      <c r="Q30" s="388">
        <v>0</v>
      </c>
      <c r="R30" s="388">
        <v>0</v>
      </c>
      <c r="S30" s="388">
        <v>0</v>
      </c>
      <c r="T30" s="388">
        <v>0</v>
      </c>
      <c r="U30" s="388">
        <v>0</v>
      </c>
      <c r="V30" s="388" t="s">
        <v>607</v>
      </c>
      <c r="W30" s="388" t="s">
        <v>607</v>
      </c>
      <c r="X30" s="388">
        <v>0</v>
      </c>
      <c r="Y30" s="388">
        <v>0</v>
      </c>
      <c r="Z30" s="388" t="s">
        <v>607</v>
      </c>
      <c r="AA30" s="388" t="s">
        <v>607</v>
      </c>
      <c r="AB30" s="388">
        <v>0</v>
      </c>
      <c r="AC30" s="388">
        <v>0</v>
      </c>
      <c r="AD30" s="388" t="s">
        <v>607</v>
      </c>
      <c r="AE30" s="388" t="s">
        <v>607</v>
      </c>
      <c r="AF30" s="388">
        <f t="shared" si="1"/>
        <v>4.4480000000000004</v>
      </c>
      <c r="AG30" s="388">
        <f t="shared" si="6"/>
        <v>0</v>
      </c>
    </row>
    <row r="31" spans="1:36" x14ac:dyDescent="0.25">
      <c r="A31" s="78" t="s">
        <v>180</v>
      </c>
      <c r="B31" s="49" t="s">
        <v>179</v>
      </c>
      <c r="C31" s="388">
        <f>'6.2. Паспорт фин осв ввод факт'!C31</f>
        <v>0.28999999999999998</v>
      </c>
      <c r="D31" s="388">
        <f t="shared" si="2"/>
        <v>0.28999999999999998</v>
      </c>
      <c r="E31" s="388">
        <f t="shared" si="3"/>
        <v>0.28999999999999998</v>
      </c>
      <c r="F31" s="388">
        <f t="shared" si="4"/>
        <v>0.28999999999999998</v>
      </c>
      <c r="G31" s="356">
        <f>'6.2. Паспорт фин осв ввод факт'!G31</f>
        <v>0</v>
      </c>
      <c r="H31" s="356">
        <f>'6.2. Паспорт фин осв ввод факт'!J31</f>
        <v>0</v>
      </c>
      <c r="I31" s="356">
        <f>'6.2. Паспорт фин осв ввод факт'!N31</f>
        <v>0</v>
      </c>
      <c r="J31" s="356">
        <f>'6.2. Паспорт фин осв ввод факт'!P31</f>
        <v>0.28999999999999998</v>
      </c>
      <c r="K31" s="356">
        <f t="shared" si="5"/>
        <v>0.28999999999999998</v>
      </c>
      <c r="L31" s="356">
        <f>'6.2. Паспорт фин осв ввод факт'!T31</f>
        <v>0</v>
      </c>
      <c r="M31" s="356">
        <v>0</v>
      </c>
      <c r="N31" s="356">
        <v>0</v>
      </c>
      <c r="O31" s="356">
        <v>0</v>
      </c>
      <c r="P31" s="356">
        <f>'6.2. Паспорт фин осв ввод факт'!X31</f>
        <v>0</v>
      </c>
      <c r="Q31" s="356">
        <v>0</v>
      </c>
      <c r="R31" s="356">
        <v>0</v>
      </c>
      <c r="S31" s="356">
        <v>0</v>
      </c>
      <c r="T31" s="356">
        <v>0</v>
      </c>
      <c r="U31" s="356">
        <v>0</v>
      </c>
      <c r="V31" s="388" t="s">
        <v>607</v>
      </c>
      <c r="W31" s="388" t="s">
        <v>607</v>
      </c>
      <c r="X31" s="356">
        <v>0</v>
      </c>
      <c r="Y31" s="356">
        <v>0</v>
      </c>
      <c r="Z31" s="388" t="s">
        <v>607</v>
      </c>
      <c r="AA31" s="388" t="s">
        <v>607</v>
      </c>
      <c r="AB31" s="356">
        <v>0</v>
      </c>
      <c r="AC31" s="356">
        <v>0</v>
      </c>
      <c r="AD31" s="388" t="s">
        <v>607</v>
      </c>
      <c r="AE31" s="388" t="s">
        <v>607</v>
      </c>
      <c r="AF31" s="388">
        <f t="shared" si="1"/>
        <v>0.28999999999999998</v>
      </c>
      <c r="AG31" s="388">
        <f t="shared" si="6"/>
        <v>0</v>
      </c>
    </row>
    <row r="32" spans="1:36" ht="31.5" x14ac:dyDescent="0.25">
      <c r="A32" s="78" t="s">
        <v>178</v>
      </c>
      <c r="B32" s="49" t="s">
        <v>177</v>
      </c>
      <c r="C32" s="388">
        <f>'6.2. Паспорт фин осв ввод факт'!C32</f>
        <v>0.22241525423728814</v>
      </c>
      <c r="D32" s="388">
        <f t="shared" si="2"/>
        <v>0.22241525423728814</v>
      </c>
      <c r="E32" s="388">
        <f t="shared" si="3"/>
        <v>0.22241525423728814</v>
      </c>
      <c r="F32" s="388">
        <f t="shared" si="4"/>
        <v>0.22241525423728814</v>
      </c>
      <c r="G32" s="356">
        <f>'6.2. Паспорт фин осв ввод факт'!G32</f>
        <v>0</v>
      </c>
      <c r="H32" s="356">
        <f>'6.2. Паспорт фин осв ввод факт'!J32</f>
        <v>0</v>
      </c>
      <c r="I32" s="356">
        <f>'6.2. Паспорт фин осв ввод факт'!N32</f>
        <v>0</v>
      </c>
      <c r="J32" s="356">
        <f>'6.2. Паспорт фин осв ввод факт'!P32</f>
        <v>0.22241525423728814</v>
      </c>
      <c r="K32" s="356">
        <f t="shared" si="5"/>
        <v>0.22241525423728814</v>
      </c>
      <c r="L32" s="356">
        <f>'6.2. Паспорт фин осв ввод факт'!T32</f>
        <v>0</v>
      </c>
      <c r="M32" s="356">
        <v>0</v>
      </c>
      <c r="N32" s="356">
        <v>0</v>
      </c>
      <c r="O32" s="356">
        <v>0</v>
      </c>
      <c r="P32" s="356">
        <f>'6.2. Паспорт фин осв ввод факт'!X32</f>
        <v>0</v>
      </c>
      <c r="Q32" s="356">
        <v>0</v>
      </c>
      <c r="R32" s="356">
        <v>0</v>
      </c>
      <c r="S32" s="356">
        <v>0</v>
      </c>
      <c r="T32" s="356">
        <v>0</v>
      </c>
      <c r="U32" s="356">
        <v>0</v>
      </c>
      <c r="V32" s="388" t="s">
        <v>607</v>
      </c>
      <c r="W32" s="388" t="s">
        <v>607</v>
      </c>
      <c r="X32" s="356">
        <v>0</v>
      </c>
      <c r="Y32" s="356">
        <v>0</v>
      </c>
      <c r="Z32" s="388" t="s">
        <v>607</v>
      </c>
      <c r="AA32" s="388" t="s">
        <v>607</v>
      </c>
      <c r="AB32" s="356">
        <v>0</v>
      </c>
      <c r="AC32" s="356">
        <v>0</v>
      </c>
      <c r="AD32" s="388" t="s">
        <v>607</v>
      </c>
      <c r="AE32" s="388" t="s">
        <v>607</v>
      </c>
      <c r="AF32" s="388">
        <f t="shared" si="1"/>
        <v>0.22241525423728814</v>
      </c>
      <c r="AG32" s="388">
        <f t="shared" si="6"/>
        <v>0</v>
      </c>
    </row>
    <row r="33" spans="1:33" x14ac:dyDescent="0.25">
      <c r="A33" s="78" t="s">
        <v>176</v>
      </c>
      <c r="B33" s="49" t="s">
        <v>175</v>
      </c>
      <c r="C33" s="388">
        <f>'6.2. Паспорт фин осв ввод факт'!C33</f>
        <v>3.6476101694915255</v>
      </c>
      <c r="D33" s="388">
        <f t="shared" si="2"/>
        <v>3.6476101694915255</v>
      </c>
      <c r="E33" s="388">
        <f t="shared" si="3"/>
        <v>3.6476101694915255</v>
      </c>
      <c r="F33" s="388">
        <f t="shared" si="4"/>
        <v>3.6476101694915255</v>
      </c>
      <c r="G33" s="356">
        <f>'6.2. Паспорт фин осв ввод факт'!G33</f>
        <v>0</v>
      </c>
      <c r="H33" s="356">
        <f>'6.2. Паспорт фин осв ввод факт'!J33</f>
        <v>0</v>
      </c>
      <c r="I33" s="356">
        <f>'6.2. Паспорт фин осв ввод факт'!N33</f>
        <v>0</v>
      </c>
      <c r="J33" s="356">
        <f>'6.2. Паспорт фин осв ввод факт'!P33</f>
        <v>3.6476101694915255</v>
      </c>
      <c r="K33" s="356">
        <f t="shared" si="5"/>
        <v>3.6476101694915255</v>
      </c>
      <c r="L33" s="356">
        <f>'6.2. Паспорт фин осв ввод факт'!T33</f>
        <v>0</v>
      </c>
      <c r="M33" s="356">
        <v>0</v>
      </c>
      <c r="N33" s="356">
        <v>0</v>
      </c>
      <c r="O33" s="356">
        <v>0</v>
      </c>
      <c r="P33" s="356">
        <f>'6.2. Паспорт фин осв ввод факт'!X33</f>
        <v>0</v>
      </c>
      <c r="Q33" s="356">
        <v>0</v>
      </c>
      <c r="R33" s="356">
        <v>0</v>
      </c>
      <c r="S33" s="356">
        <v>0</v>
      </c>
      <c r="T33" s="356">
        <v>0</v>
      </c>
      <c r="U33" s="356">
        <v>0</v>
      </c>
      <c r="V33" s="388" t="s">
        <v>607</v>
      </c>
      <c r="W33" s="388" t="s">
        <v>607</v>
      </c>
      <c r="X33" s="356">
        <v>0</v>
      </c>
      <c r="Y33" s="356">
        <v>0</v>
      </c>
      <c r="Z33" s="388" t="s">
        <v>607</v>
      </c>
      <c r="AA33" s="388" t="s">
        <v>607</v>
      </c>
      <c r="AB33" s="356">
        <v>0</v>
      </c>
      <c r="AC33" s="356">
        <v>0</v>
      </c>
      <c r="AD33" s="388" t="s">
        <v>607</v>
      </c>
      <c r="AE33" s="388" t="s">
        <v>607</v>
      </c>
      <c r="AF33" s="388">
        <f t="shared" si="1"/>
        <v>3.6476101694915255</v>
      </c>
      <c r="AG33" s="388">
        <f t="shared" si="6"/>
        <v>0</v>
      </c>
    </row>
    <row r="34" spans="1:33" x14ac:dyDescent="0.25">
      <c r="A34" s="78" t="s">
        <v>174</v>
      </c>
      <c r="B34" s="49" t="s">
        <v>173</v>
      </c>
      <c r="C34" s="388">
        <f>'6.2. Паспорт фин осв ввод факт'!C34</f>
        <v>0.28827966101694935</v>
      </c>
      <c r="D34" s="388">
        <f t="shared" si="2"/>
        <v>0.28827966101694935</v>
      </c>
      <c r="E34" s="388">
        <f t="shared" si="3"/>
        <v>0.28827966101694935</v>
      </c>
      <c r="F34" s="388">
        <f t="shared" si="4"/>
        <v>0.28827966101694935</v>
      </c>
      <c r="G34" s="356">
        <f>'6.2. Паспорт фин осв ввод факт'!G34</f>
        <v>0</v>
      </c>
      <c r="H34" s="356">
        <f>'6.2. Паспорт фин осв ввод факт'!J34</f>
        <v>0</v>
      </c>
      <c r="I34" s="356">
        <f>'6.2. Паспорт фин осв ввод факт'!N34</f>
        <v>0</v>
      </c>
      <c r="J34" s="356">
        <f>'6.2. Паспорт фин осв ввод факт'!P34</f>
        <v>0.28827966101694935</v>
      </c>
      <c r="K34" s="356">
        <f t="shared" si="5"/>
        <v>0.28827966101694935</v>
      </c>
      <c r="L34" s="356">
        <f>'6.2. Паспорт фин осв ввод факт'!T34</f>
        <v>0</v>
      </c>
      <c r="M34" s="356">
        <v>0</v>
      </c>
      <c r="N34" s="356">
        <v>0</v>
      </c>
      <c r="O34" s="356">
        <v>0</v>
      </c>
      <c r="P34" s="356">
        <f>'6.2. Паспорт фин осв ввод факт'!X34</f>
        <v>0</v>
      </c>
      <c r="Q34" s="356">
        <v>0</v>
      </c>
      <c r="R34" s="356">
        <v>0</v>
      </c>
      <c r="S34" s="356">
        <v>0</v>
      </c>
      <c r="T34" s="356">
        <v>0</v>
      </c>
      <c r="U34" s="356">
        <v>0</v>
      </c>
      <c r="V34" s="388" t="s">
        <v>607</v>
      </c>
      <c r="W34" s="388" t="s">
        <v>607</v>
      </c>
      <c r="X34" s="356">
        <v>0</v>
      </c>
      <c r="Y34" s="356">
        <v>0</v>
      </c>
      <c r="Z34" s="388" t="s">
        <v>607</v>
      </c>
      <c r="AA34" s="388" t="s">
        <v>607</v>
      </c>
      <c r="AB34" s="356">
        <v>0</v>
      </c>
      <c r="AC34" s="356">
        <v>0</v>
      </c>
      <c r="AD34" s="388" t="s">
        <v>607</v>
      </c>
      <c r="AE34" s="388" t="s">
        <v>607</v>
      </c>
      <c r="AF34" s="388">
        <f t="shared" si="1"/>
        <v>0.28827966101694935</v>
      </c>
      <c r="AG34" s="388">
        <f t="shared" si="6"/>
        <v>0</v>
      </c>
    </row>
    <row r="35" spans="1:33" s="390" customFormat="1" ht="31.5" x14ac:dyDescent="0.25">
      <c r="A35" s="78" t="s">
        <v>62</v>
      </c>
      <c r="B35" s="77" t="s">
        <v>172</v>
      </c>
      <c r="C35" s="388">
        <f>'6.2. Паспорт фин осв ввод факт'!C35</f>
        <v>0</v>
      </c>
      <c r="D35" s="388">
        <f t="shared" si="2"/>
        <v>0</v>
      </c>
      <c r="E35" s="388">
        <f t="shared" si="3"/>
        <v>0</v>
      </c>
      <c r="F35" s="388">
        <f t="shared" si="4"/>
        <v>0</v>
      </c>
      <c r="G35" s="388">
        <f>'6.2. Паспорт фин осв ввод факт'!G35</f>
        <v>0</v>
      </c>
      <c r="H35" s="388">
        <f>'6.2. Паспорт фин осв ввод факт'!J35</f>
        <v>0</v>
      </c>
      <c r="I35" s="388">
        <f>'6.2. Паспорт фин осв ввод факт'!N35</f>
        <v>0</v>
      </c>
      <c r="J35" s="388">
        <f>'6.2. Паспорт фин осв ввод факт'!P35</f>
        <v>0</v>
      </c>
      <c r="K35" s="388">
        <f t="shared" si="5"/>
        <v>0</v>
      </c>
      <c r="L35" s="388">
        <f>'6.2. Паспорт фин осв ввод факт'!T35</f>
        <v>0</v>
      </c>
      <c r="M35" s="388">
        <v>0</v>
      </c>
      <c r="N35" s="388">
        <v>0</v>
      </c>
      <c r="O35" s="388">
        <v>0</v>
      </c>
      <c r="P35" s="388">
        <f>'6.2. Паспорт фин осв ввод факт'!X35</f>
        <v>0</v>
      </c>
      <c r="Q35" s="388">
        <v>0</v>
      </c>
      <c r="R35" s="388">
        <v>0</v>
      </c>
      <c r="S35" s="388">
        <v>0</v>
      </c>
      <c r="T35" s="388">
        <v>0</v>
      </c>
      <c r="U35" s="388">
        <v>0</v>
      </c>
      <c r="V35" s="388" t="s">
        <v>607</v>
      </c>
      <c r="W35" s="388" t="s">
        <v>607</v>
      </c>
      <c r="X35" s="388">
        <v>0</v>
      </c>
      <c r="Y35" s="388">
        <v>0</v>
      </c>
      <c r="Z35" s="388" t="s">
        <v>607</v>
      </c>
      <c r="AA35" s="388" t="s">
        <v>607</v>
      </c>
      <c r="AB35" s="388">
        <v>0</v>
      </c>
      <c r="AC35" s="388">
        <v>0</v>
      </c>
      <c r="AD35" s="388" t="s">
        <v>607</v>
      </c>
      <c r="AE35" s="388" t="s">
        <v>607</v>
      </c>
      <c r="AF35" s="388">
        <f t="shared" si="1"/>
        <v>0</v>
      </c>
      <c r="AG35" s="388">
        <f t="shared" si="6"/>
        <v>0</v>
      </c>
    </row>
    <row r="36" spans="1:33" ht="31.5" x14ac:dyDescent="0.25">
      <c r="A36" s="75" t="s">
        <v>171</v>
      </c>
      <c r="B36" s="391" t="s">
        <v>170</v>
      </c>
      <c r="C36" s="388">
        <f>'6.2. Паспорт фин осв ввод факт'!C36</f>
        <v>0</v>
      </c>
      <c r="D36" s="388">
        <f t="shared" si="2"/>
        <v>0</v>
      </c>
      <c r="E36" s="388">
        <f t="shared" si="3"/>
        <v>0</v>
      </c>
      <c r="F36" s="388">
        <f t="shared" si="4"/>
        <v>0</v>
      </c>
      <c r="G36" s="356">
        <f>'6.2. Паспорт фин осв ввод факт'!G36</f>
        <v>0</v>
      </c>
      <c r="H36" s="356">
        <f>'6.2. Паспорт фин осв ввод факт'!J36</f>
        <v>0</v>
      </c>
      <c r="I36" s="356">
        <f>'6.2. Паспорт фин осв ввод факт'!N36</f>
        <v>0</v>
      </c>
      <c r="J36" s="356">
        <f>'6.2. Паспорт фин осв ввод факт'!P36</f>
        <v>0</v>
      </c>
      <c r="K36" s="356">
        <f t="shared" si="5"/>
        <v>0</v>
      </c>
      <c r="L36" s="356">
        <f>'6.2. Паспорт фин осв ввод факт'!T36</f>
        <v>0</v>
      </c>
      <c r="M36" s="356">
        <v>0</v>
      </c>
      <c r="N36" s="392">
        <v>0</v>
      </c>
      <c r="O36" s="356">
        <v>0</v>
      </c>
      <c r="P36" s="356">
        <f>'6.2. Паспорт фин осв ввод факт'!X36</f>
        <v>0</v>
      </c>
      <c r="Q36" s="356">
        <v>0</v>
      </c>
      <c r="R36" s="356">
        <v>0</v>
      </c>
      <c r="S36" s="356">
        <v>0</v>
      </c>
      <c r="T36" s="356">
        <v>0</v>
      </c>
      <c r="U36" s="356">
        <v>0</v>
      </c>
      <c r="V36" s="388" t="s">
        <v>607</v>
      </c>
      <c r="W36" s="388" t="s">
        <v>607</v>
      </c>
      <c r="X36" s="356">
        <v>0</v>
      </c>
      <c r="Y36" s="356">
        <v>0</v>
      </c>
      <c r="Z36" s="388" t="s">
        <v>607</v>
      </c>
      <c r="AA36" s="388" t="s">
        <v>607</v>
      </c>
      <c r="AB36" s="356">
        <v>0</v>
      </c>
      <c r="AC36" s="356">
        <v>0</v>
      </c>
      <c r="AD36" s="388" t="s">
        <v>607</v>
      </c>
      <c r="AE36" s="388" t="s">
        <v>607</v>
      </c>
      <c r="AF36" s="388">
        <f t="shared" si="1"/>
        <v>0</v>
      </c>
      <c r="AG36" s="388">
        <f t="shared" si="6"/>
        <v>0</v>
      </c>
    </row>
    <row r="37" spans="1:33" x14ac:dyDescent="0.25">
      <c r="A37" s="75" t="s">
        <v>169</v>
      </c>
      <c r="B37" s="391" t="s">
        <v>159</v>
      </c>
      <c r="C37" s="388">
        <f>'6.2. Паспорт фин осв ввод факт'!C37</f>
        <v>0</v>
      </c>
      <c r="D37" s="388">
        <f t="shared" si="2"/>
        <v>0</v>
      </c>
      <c r="E37" s="388">
        <f t="shared" si="3"/>
        <v>0</v>
      </c>
      <c r="F37" s="388">
        <f t="shared" si="4"/>
        <v>0</v>
      </c>
      <c r="G37" s="356">
        <f>'6.2. Паспорт фин осв ввод факт'!G37</f>
        <v>0</v>
      </c>
      <c r="H37" s="356">
        <f>'6.2. Паспорт фин осв ввод факт'!J37</f>
        <v>0</v>
      </c>
      <c r="I37" s="356">
        <f>'6.2. Паспорт фин осв ввод факт'!N37</f>
        <v>0</v>
      </c>
      <c r="J37" s="356">
        <f>'6.2. Паспорт фин осв ввод факт'!P37</f>
        <v>0</v>
      </c>
      <c r="K37" s="356">
        <f t="shared" si="5"/>
        <v>0</v>
      </c>
      <c r="L37" s="356">
        <f>'6.2. Паспорт фин осв ввод факт'!T37</f>
        <v>0</v>
      </c>
      <c r="M37" s="356">
        <v>0</v>
      </c>
      <c r="N37" s="392">
        <v>0</v>
      </c>
      <c r="O37" s="356">
        <v>0</v>
      </c>
      <c r="P37" s="356">
        <f>'6.2. Паспорт фин осв ввод факт'!X37</f>
        <v>0</v>
      </c>
      <c r="Q37" s="356">
        <v>0</v>
      </c>
      <c r="R37" s="356">
        <v>0</v>
      </c>
      <c r="S37" s="356">
        <v>0</v>
      </c>
      <c r="T37" s="356">
        <v>0</v>
      </c>
      <c r="U37" s="356">
        <v>0</v>
      </c>
      <c r="V37" s="388" t="s">
        <v>607</v>
      </c>
      <c r="W37" s="388" t="s">
        <v>607</v>
      </c>
      <c r="X37" s="356">
        <v>0</v>
      </c>
      <c r="Y37" s="356">
        <v>0</v>
      </c>
      <c r="Z37" s="388" t="s">
        <v>607</v>
      </c>
      <c r="AA37" s="388" t="s">
        <v>607</v>
      </c>
      <c r="AB37" s="356">
        <v>0</v>
      </c>
      <c r="AC37" s="356">
        <v>0</v>
      </c>
      <c r="AD37" s="388" t="s">
        <v>607</v>
      </c>
      <c r="AE37" s="388" t="s">
        <v>607</v>
      </c>
      <c r="AF37" s="388">
        <f t="shared" si="1"/>
        <v>0</v>
      </c>
      <c r="AG37" s="388">
        <f t="shared" si="6"/>
        <v>0</v>
      </c>
    </row>
    <row r="38" spans="1:33" x14ac:dyDescent="0.25">
      <c r="A38" s="75" t="s">
        <v>168</v>
      </c>
      <c r="B38" s="391" t="s">
        <v>157</v>
      </c>
      <c r="C38" s="388">
        <f>'6.2. Паспорт фин осв ввод факт'!C38</f>
        <v>0</v>
      </c>
      <c r="D38" s="388">
        <f t="shared" si="2"/>
        <v>0</v>
      </c>
      <c r="E38" s="388">
        <f t="shared" si="3"/>
        <v>0</v>
      </c>
      <c r="F38" s="388">
        <f t="shared" si="4"/>
        <v>0</v>
      </c>
      <c r="G38" s="356">
        <f>'6.2. Паспорт фин осв ввод факт'!G38</f>
        <v>0</v>
      </c>
      <c r="H38" s="356">
        <f>'6.2. Паспорт фин осв ввод факт'!J38</f>
        <v>0</v>
      </c>
      <c r="I38" s="356">
        <f>'6.2. Паспорт фин осв ввод факт'!N38</f>
        <v>0</v>
      </c>
      <c r="J38" s="356">
        <f>'6.2. Паспорт фин осв ввод факт'!P38</f>
        <v>0</v>
      </c>
      <c r="K38" s="356">
        <f t="shared" si="5"/>
        <v>0</v>
      </c>
      <c r="L38" s="356">
        <f>'6.2. Паспорт фин осв ввод факт'!T38</f>
        <v>0</v>
      </c>
      <c r="M38" s="356">
        <v>0</v>
      </c>
      <c r="N38" s="392">
        <v>0</v>
      </c>
      <c r="O38" s="356">
        <v>0</v>
      </c>
      <c r="P38" s="356">
        <f>'6.2. Паспорт фин осв ввод факт'!X38</f>
        <v>0</v>
      </c>
      <c r="Q38" s="356">
        <v>0</v>
      </c>
      <c r="R38" s="356">
        <v>0</v>
      </c>
      <c r="S38" s="356">
        <v>0</v>
      </c>
      <c r="T38" s="356">
        <v>0</v>
      </c>
      <c r="U38" s="356">
        <v>0</v>
      </c>
      <c r="V38" s="388" t="s">
        <v>607</v>
      </c>
      <c r="W38" s="388" t="s">
        <v>607</v>
      </c>
      <c r="X38" s="356">
        <v>0</v>
      </c>
      <c r="Y38" s="356">
        <v>0</v>
      </c>
      <c r="Z38" s="388" t="s">
        <v>607</v>
      </c>
      <c r="AA38" s="388" t="s">
        <v>607</v>
      </c>
      <c r="AB38" s="356">
        <v>0</v>
      </c>
      <c r="AC38" s="356">
        <v>0</v>
      </c>
      <c r="AD38" s="388" t="s">
        <v>607</v>
      </c>
      <c r="AE38" s="388" t="s">
        <v>607</v>
      </c>
      <c r="AF38" s="388">
        <f t="shared" si="1"/>
        <v>0</v>
      </c>
      <c r="AG38" s="388">
        <f t="shared" si="6"/>
        <v>0</v>
      </c>
    </row>
    <row r="39" spans="1:33" ht="31.5" x14ac:dyDescent="0.25">
      <c r="A39" s="75" t="s">
        <v>167</v>
      </c>
      <c r="B39" s="49" t="s">
        <v>155</v>
      </c>
      <c r="C39" s="388">
        <f>'6.2. Паспорт фин осв ввод факт'!C39</f>
        <v>0</v>
      </c>
      <c r="D39" s="388">
        <f t="shared" si="2"/>
        <v>0</v>
      </c>
      <c r="E39" s="388">
        <f t="shared" si="3"/>
        <v>0</v>
      </c>
      <c r="F39" s="388">
        <f t="shared" si="4"/>
        <v>0</v>
      </c>
      <c r="G39" s="356">
        <f>'6.2. Паспорт фин осв ввод факт'!G39</f>
        <v>0</v>
      </c>
      <c r="H39" s="356">
        <f>'6.2. Паспорт фин осв ввод факт'!J39</f>
        <v>0</v>
      </c>
      <c r="I39" s="356">
        <f>'6.2. Паспорт фин осв ввод факт'!N39</f>
        <v>0</v>
      </c>
      <c r="J39" s="356">
        <f>'6.2. Паспорт фин осв ввод факт'!P39</f>
        <v>0</v>
      </c>
      <c r="K39" s="356">
        <f t="shared" si="5"/>
        <v>0</v>
      </c>
      <c r="L39" s="356">
        <f>'6.2. Паспорт фин осв ввод факт'!T39</f>
        <v>0</v>
      </c>
      <c r="M39" s="356">
        <v>0</v>
      </c>
      <c r="N39" s="356">
        <v>0</v>
      </c>
      <c r="O39" s="356">
        <v>0</v>
      </c>
      <c r="P39" s="356">
        <f>'6.2. Паспорт фин осв ввод факт'!X39</f>
        <v>0</v>
      </c>
      <c r="Q39" s="356">
        <v>0</v>
      </c>
      <c r="R39" s="356">
        <v>0</v>
      </c>
      <c r="S39" s="356">
        <v>0</v>
      </c>
      <c r="T39" s="356">
        <v>0</v>
      </c>
      <c r="U39" s="356">
        <v>0</v>
      </c>
      <c r="V39" s="388" t="s">
        <v>607</v>
      </c>
      <c r="W39" s="388" t="s">
        <v>607</v>
      </c>
      <c r="X39" s="356">
        <v>0</v>
      </c>
      <c r="Y39" s="356">
        <v>0</v>
      </c>
      <c r="Z39" s="388" t="s">
        <v>607</v>
      </c>
      <c r="AA39" s="388" t="s">
        <v>607</v>
      </c>
      <c r="AB39" s="356">
        <v>0</v>
      </c>
      <c r="AC39" s="356">
        <v>0</v>
      </c>
      <c r="AD39" s="388" t="s">
        <v>607</v>
      </c>
      <c r="AE39" s="388" t="s">
        <v>607</v>
      </c>
      <c r="AF39" s="388">
        <f t="shared" si="1"/>
        <v>0</v>
      </c>
      <c r="AG39" s="388">
        <f t="shared" si="6"/>
        <v>0</v>
      </c>
    </row>
    <row r="40" spans="1:33" ht="31.5" x14ac:dyDescent="0.25">
      <c r="A40" s="75" t="s">
        <v>166</v>
      </c>
      <c r="B40" s="49" t="s">
        <v>153</v>
      </c>
      <c r="C40" s="388">
        <f>'6.2. Паспорт фин осв ввод факт'!C40</f>
        <v>0</v>
      </c>
      <c r="D40" s="388">
        <f t="shared" si="2"/>
        <v>0</v>
      </c>
      <c r="E40" s="388">
        <f t="shared" si="3"/>
        <v>0</v>
      </c>
      <c r="F40" s="388">
        <f t="shared" si="4"/>
        <v>0</v>
      </c>
      <c r="G40" s="356">
        <f>'6.2. Паспорт фин осв ввод факт'!G40</f>
        <v>0</v>
      </c>
      <c r="H40" s="356">
        <f>'6.2. Паспорт фин осв ввод факт'!J40</f>
        <v>0</v>
      </c>
      <c r="I40" s="356">
        <f>'6.2. Паспорт фин осв ввод факт'!N40</f>
        <v>0</v>
      </c>
      <c r="J40" s="356">
        <f>'6.2. Паспорт фин осв ввод факт'!P40</f>
        <v>0</v>
      </c>
      <c r="K40" s="356">
        <f t="shared" si="5"/>
        <v>0</v>
      </c>
      <c r="L40" s="356">
        <f>'6.2. Паспорт фин осв ввод факт'!T40</f>
        <v>0</v>
      </c>
      <c r="M40" s="356">
        <v>0</v>
      </c>
      <c r="N40" s="356">
        <v>0</v>
      </c>
      <c r="O40" s="356">
        <v>0</v>
      </c>
      <c r="P40" s="356">
        <f>'6.2. Паспорт фин осв ввод факт'!X40</f>
        <v>0</v>
      </c>
      <c r="Q40" s="356">
        <v>0</v>
      </c>
      <c r="R40" s="356">
        <v>0</v>
      </c>
      <c r="S40" s="356">
        <v>0</v>
      </c>
      <c r="T40" s="356">
        <v>0</v>
      </c>
      <c r="U40" s="356">
        <v>0</v>
      </c>
      <c r="V40" s="388" t="s">
        <v>607</v>
      </c>
      <c r="W40" s="388" t="s">
        <v>607</v>
      </c>
      <c r="X40" s="356">
        <v>0</v>
      </c>
      <c r="Y40" s="356">
        <v>0</v>
      </c>
      <c r="Z40" s="388" t="s">
        <v>607</v>
      </c>
      <c r="AA40" s="388" t="s">
        <v>607</v>
      </c>
      <c r="AB40" s="356">
        <v>0</v>
      </c>
      <c r="AC40" s="356">
        <v>0</v>
      </c>
      <c r="AD40" s="388" t="s">
        <v>607</v>
      </c>
      <c r="AE40" s="388" t="s">
        <v>607</v>
      </c>
      <c r="AF40" s="388">
        <f t="shared" si="1"/>
        <v>0</v>
      </c>
      <c r="AG40" s="388">
        <f t="shared" si="6"/>
        <v>0</v>
      </c>
    </row>
    <row r="41" spans="1:33" x14ac:dyDescent="0.25">
      <c r="A41" s="75" t="s">
        <v>165</v>
      </c>
      <c r="B41" s="49" t="s">
        <v>151</v>
      </c>
      <c r="C41" s="388">
        <f>'6.2. Паспорт фин осв ввод факт'!C41</f>
        <v>0</v>
      </c>
      <c r="D41" s="388">
        <f t="shared" si="2"/>
        <v>0</v>
      </c>
      <c r="E41" s="388">
        <f t="shared" si="3"/>
        <v>0</v>
      </c>
      <c r="F41" s="388">
        <f t="shared" si="4"/>
        <v>0</v>
      </c>
      <c r="G41" s="356">
        <f>'6.2. Паспорт фин осв ввод факт'!G41</f>
        <v>0</v>
      </c>
      <c r="H41" s="356">
        <f>'6.2. Паспорт фин осв ввод факт'!J41</f>
        <v>0</v>
      </c>
      <c r="I41" s="356">
        <f>'6.2. Паспорт фин осв ввод факт'!N41</f>
        <v>0</v>
      </c>
      <c r="J41" s="356">
        <f>'6.2. Паспорт фин осв ввод факт'!P41</f>
        <v>0</v>
      </c>
      <c r="K41" s="356">
        <f t="shared" si="5"/>
        <v>0</v>
      </c>
      <c r="L41" s="356">
        <f>'6.2. Паспорт фин осв ввод факт'!T41</f>
        <v>0</v>
      </c>
      <c r="M41" s="356">
        <v>0</v>
      </c>
      <c r="N41" s="356">
        <v>0</v>
      </c>
      <c r="O41" s="356">
        <v>0</v>
      </c>
      <c r="P41" s="356">
        <f>'6.2. Паспорт фин осв ввод факт'!X41</f>
        <v>0</v>
      </c>
      <c r="Q41" s="356">
        <v>0</v>
      </c>
      <c r="R41" s="356">
        <v>0</v>
      </c>
      <c r="S41" s="356">
        <v>0</v>
      </c>
      <c r="T41" s="356">
        <v>0</v>
      </c>
      <c r="U41" s="356">
        <v>0</v>
      </c>
      <c r="V41" s="388" t="s">
        <v>607</v>
      </c>
      <c r="W41" s="388" t="s">
        <v>607</v>
      </c>
      <c r="X41" s="356">
        <v>0</v>
      </c>
      <c r="Y41" s="356">
        <v>0</v>
      </c>
      <c r="Z41" s="388" t="s">
        <v>607</v>
      </c>
      <c r="AA41" s="388" t="s">
        <v>607</v>
      </c>
      <c r="AB41" s="356">
        <v>0</v>
      </c>
      <c r="AC41" s="356">
        <v>0</v>
      </c>
      <c r="AD41" s="388" t="s">
        <v>607</v>
      </c>
      <c r="AE41" s="388" t="s">
        <v>607</v>
      </c>
      <c r="AF41" s="388">
        <f t="shared" si="1"/>
        <v>0</v>
      </c>
      <c r="AG41" s="388">
        <f t="shared" si="6"/>
        <v>0</v>
      </c>
    </row>
    <row r="42" spans="1:33" ht="18.75" x14ac:dyDescent="0.25">
      <c r="A42" s="75" t="s">
        <v>164</v>
      </c>
      <c r="B42" s="391" t="s">
        <v>636</v>
      </c>
      <c r="C42" s="388">
        <f>'6.2. Паспорт фин осв ввод факт'!C42</f>
        <v>0</v>
      </c>
      <c r="D42" s="388">
        <f t="shared" si="2"/>
        <v>0</v>
      </c>
      <c r="E42" s="388">
        <f t="shared" si="3"/>
        <v>0</v>
      </c>
      <c r="F42" s="388">
        <f t="shared" si="4"/>
        <v>0</v>
      </c>
      <c r="G42" s="356">
        <f>'6.2. Паспорт фин осв ввод факт'!G42</f>
        <v>0</v>
      </c>
      <c r="H42" s="356">
        <f>'6.2. Паспорт фин осв ввод факт'!J42</f>
        <v>0</v>
      </c>
      <c r="I42" s="356">
        <f>'6.2. Паспорт фин осв ввод факт'!N42</f>
        <v>0</v>
      </c>
      <c r="J42" s="356">
        <f>'6.2. Паспорт фин осв ввод факт'!P42</f>
        <v>0</v>
      </c>
      <c r="K42" s="356">
        <f t="shared" si="5"/>
        <v>0</v>
      </c>
      <c r="L42" s="356">
        <f>'6.2. Паспорт фин осв ввод факт'!T42</f>
        <v>0</v>
      </c>
      <c r="M42" s="356">
        <v>0</v>
      </c>
      <c r="N42" s="392">
        <v>0</v>
      </c>
      <c r="O42" s="356">
        <v>0</v>
      </c>
      <c r="P42" s="356">
        <f>'6.2. Паспорт фин осв ввод факт'!X42</f>
        <v>0</v>
      </c>
      <c r="Q42" s="356">
        <v>0</v>
      </c>
      <c r="R42" s="356">
        <v>0</v>
      </c>
      <c r="S42" s="356">
        <v>0</v>
      </c>
      <c r="T42" s="356">
        <v>0</v>
      </c>
      <c r="U42" s="356">
        <v>0</v>
      </c>
      <c r="V42" s="388" t="s">
        <v>607</v>
      </c>
      <c r="W42" s="388" t="s">
        <v>607</v>
      </c>
      <c r="X42" s="356">
        <v>0</v>
      </c>
      <c r="Y42" s="356">
        <v>0</v>
      </c>
      <c r="Z42" s="388" t="s">
        <v>607</v>
      </c>
      <c r="AA42" s="388" t="s">
        <v>607</v>
      </c>
      <c r="AB42" s="356">
        <v>0</v>
      </c>
      <c r="AC42" s="356">
        <v>0</v>
      </c>
      <c r="AD42" s="388" t="s">
        <v>607</v>
      </c>
      <c r="AE42" s="388" t="s">
        <v>607</v>
      </c>
      <c r="AF42" s="388">
        <f t="shared" si="1"/>
        <v>0</v>
      </c>
      <c r="AG42" s="388">
        <f t="shared" si="6"/>
        <v>0</v>
      </c>
    </row>
    <row r="43" spans="1:33" s="390" customFormat="1" x14ac:dyDescent="0.25">
      <c r="A43" s="78" t="s">
        <v>61</v>
      </c>
      <c r="B43" s="77" t="s">
        <v>163</v>
      </c>
      <c r="C43" s="388">
        <f>'6.2. Паспорт фин осв ввод факт'!C43</f>
        <v>0</v>
      </c>
      <c r="D43" s="388">
        <f t="shared" si="2"/>
        <v>0</v>
      </c>
      <c r="E43" s="388">
        <f t="shared" si="3"/>
        <v>0</v>
      </c>
      <c r="F43" s="388">
        <f t="shared" si="4"/>
        <v>0</v>
      </c>
      <c r="G43" s="388">
        <f>'6.2. Паспорт фин осв ввод факт'!G43</f>
        <v>0</v>
      </c>
      <c r="H43" s="388">
        <f>'6.2. Паспорт фин осв ввод факт'!J43</f>
        <v>0</v>
      </c>
      <c r="I43" s="388">
        <f>'6.2. Паспорт фин осв ввод факт'!N43</f>
        <v>0</v>
      </c>
      <c r="J43" s="388">
        <f>'6.2. Паспорт фин осв ввод факт'!P43</f>
        <v>0</v>
      </c>
      <c r="K43" s="388">
        <f t="shared" si="5"/>
        <v>0</v>
      </c>
      <c r="L43" s="388">
        <f>'6.2. Паспорт фин осв ввод факт'!T43</f>
        <v>0</v>
      </c>
      <c r="M43" s="388">
        <v>0</v>
      </c>
      <c r="N43" s="388">
        <v>0</v>
      </c>
      <c r="O43" s="388">
        <v>0</v>
      </c>
      <c r="P43" s="388">
        <f>'6.2. Паспорт фин осв ввод факт'!X43</f>
        <v>0</v>
      </c>
      <c r="Q43" s="388">
        <v>0</v>
      </c>
      <c r="R43" s="388">
        <v>0</v>
      </c>
      <c r="S43" s="388">
        <v>0</v>
      </c>
      <c r="T43" s="388">
        <v>0</v>
      </c>
      <c r="U43" s="388">
        <v>0</v>
      </c>
      <c r="V43" s="388" t="s">
        <v>607</v>
      </c>
      <c r="W43" s="388" t="s">
        <v>607</v>
      </c>
      <c r="X43" s="388">
        <v>0</v>
      </c>
      <c r="Y43" s="388">
        <v>0</v>
      </c>
      <c r="Z43" s="388" t="s">
        <v>607</v>
      </c>
      <c r="AA43" s="388" t="s">
        <v>607</v>
      </c>
      <c r="AB43" s="388">
        <v>0</v>
      </c>
      <c r="AC43" s="388">
        <v>0</v>
      </c>
      <c r="AD43" s="388" t="s">
        <v>607</v>
      </c>
      <c r="AE43" s="388" t="s">
        <v>607</v>
      </c>
      <c r="AF43" s="388">
        <f t="shared" si="1"/>
        <v>0</v>
      </c>
      <c r="AG43" s="388">
        <f t="shared" si="6"/>
        <v>0</v>
      </c>
    </row>
    <row r="44" spans="1:33" x14ac:dyDescent="0.25">
      <c r="A44" s="75" t="s">
        <v>162</v>
      </c>
      <c r="B44" s="49" t="s">
        <v>161</v>
      </c>
      <c r="C44" s="388">
        <f>'6.2. Паспорт фин осв ввод факт'!C44</f>
        <v>0</v>
      </c>
      <c r="D44" s="388">
        <f t="shared" si="2"/>
        <v>0</v>
      </c>
      <c r="E44" s="388">
        <f t="shared" si="3"/>
        <v>0</v>
      </c>
      <c r="F44" s="388">
        <f t="shared" si="4"/>
        <v>0</v>
      </c>
      <c r="G44" s="356">
        <f>'6.2. Паспорт фин осв ввод факт'!G44</f>
        <v>0</v>
      </c>
      <c r="H44" s="356">
        <f>'6.2. Паспорт фин осв ввод факт'!J44</f>
        <v>0</v>
      </c>
      <c r="I44" s="356">
        <f>'6.2. Паспорт фин осв ввод факт'!N44</f>
        <v>0</v>
      </c>
      <c r="J44" s="356">
        <f>'6.2. Паспорт фин осв ввод факт'!P44</f>
        <v>0</v>
      </c>
      <c r="K44" s="356">
        <f t="shared" si="5"/>
        <v>0</v>
      </c>
      <c r="L44" s="356">
        <f>'6.2. Паспорт фин осв ввод факт'!T44</f>
        <v>0</v>
      </c>
      <c r="M44" s="356">
        <v>0</v>
      </c>
      <c r="N44" s="356">
        <v>0</v>
      </c>
      <c r="O44" s="356">
        <v>0</v>
      </c>
      <c r="P44" s="356">
        <f>'6.2. Паспорт фин осв ввод факт'!X44</f>
        <v>0</v>
      </c>
      <c r="Q44" s="356">
        <v>0</v>
      </c>
      <c r="R44" s="356">
        <v>0</v>
      </c>
      <c r="S44" s="356">
        <v>0</v>
      </c>
      <c r="T44" s="356">
        <v>0</v>
      </c>
      <c r="U44" s="356">
        <v>0</v>
      </c>
      <c r="V44" s="388" t="s">
        <v>607</v>
      </c>
      <c r="W44" s="388" t="s">
        <v>607</v>
      </c>
      <c r="X44" s="356">
        <v>0</v>
      </c>
      <c r="Y44" s="356">
        <v>0</v>
      </c>
      <c r="Z44" s="388" t="s">
        <v>607</v>
      </c>
      <c r="AA44" s="388" t="s">
        <v>607</v>
      </c>
      <c r="AB44" s="356">
        <v>0</v>
      </c>
      <c r="AC44" s="356">
        <v>0</v>
      </c>
      <c r="AD44" s="388" t="s">
        <v>607</v>
      </c>
      <c r="AE44" s="388" t="s">
        <v>607</v>
      </c>
      <c r="AF44" s="388">
        <f t="shared" si="1"/>
        <v>0</v>
      </c>
      <c r="AG44" s="388">
        <f t="shared" si="6"/>
        <v>0</v>
      </c>
    </row>
    <row r="45" spans="1:33" x14ac:dyDescent="0.25">
      <c r="A45" s="75" t="s">
        <v>160</v>
      </c>
      <c r="B45" s="49" t="s">
        <v>159</v>
      </c>
      <c r="C45" s="388">
        <f>'6.2. Паспорт фин осв ввод факт'!C45</f>
        <v>0</v>
      </c>
      <c r="D45" s="388">
        <f t="shared" si="2"/>
        <v>0</v>
      </c>
      <c r="E45" s="388">
        <f t="shared" si="3"/>
        <v>0</v>
      </c>
      <c r="F45" s="388">
        <f t="shared" si="4"/>
        <v>0</v>
      </c>
      <c r="G45" s="356">
        <f>'6.2. Паспорт фин осв ввод факт'!G45</f>
        <v>0</v>
      </c>
      <c r="H45" s="356">
        <f>'6.2. Паспорт фин осв ввод факт'!J45</f>
        <v>0</v>
      </c>
      <c r="I45" s="356">
        <f>'6.2. Паспорт фин осв ввод факт'!N45</f>
        <v>0</v>
      </c>
      <c r="J45" s="356">
        <f>'6.2. Паспорт фин осв ввод факт'!P45</f>
        <v>0</v>
      </c>
      <c r="K45" s="356">
        <f t="shared" si="5"/>
        <v>0</v>
      </c>
      <c r="L45" s="356">
        <f>'6.2. Паспорт фин осв ввод факт'!T45</f>
        <v>0</v>
      </c>
      <c r="M45" s="356">
        <v>0</v>
      </c>
      <c r="N45" s="356">
        <v>0</v>
      </c>
      <c r="O45" s="356">
        <v>0</v>
      </c>
      <c r="P45" s="356">
        <f>'6.2. Паспорт фин осв ввод факт'!X45</f>
        <v>0</v>
      </c>
      <c r="Q45" s="356">
        <v>0</v>
      </c>
      <c r="R45" s="356">
        <v>0</v>
      </c>
      <c r="S45" s="356">
        <v>0</v>
      </c>
      <c r="T45" s="356">
        <v>0</v>
      </c>
      <c r="U45" s="356">
        <v>0</v>
      </c>
      <c r="V45" s="388" t="s">
        <v>607</v>
      </c>
      <c r="W45" s="388" t="s">
        <v>607</v>
      </c>
      <c r="X45" s="356">
        <v>0</v>
      </c>
      <c r="Y45" s="356">
        <v>0</v>
      </c>
      <c r="Z45" s="388" t="s">
        <v>607</v>
      </c>
      <c r="AA45" s="388" t="s">
        <v>607</v>
      </c>
      <c r="AB45" s="356">
        <v>0</v>
      </c>
      <c r="AC45" s="356">
        <v>0</v>
      </c>
      <c r="AD45" s="388" t="s">
        <v>607</v>
      </c>
      <c r="AE45" s="388" t="s">
        <v>607</v>
      </c>
      <c r="AF45" s="388">
        <f t="shared" si="1"/>
        <v>0</v>
      </c>
      <c r="AG45" s="388">
        <f t="shared" si="6"/>
        <v>0</v>
      </c>
    </row>
    <row r="46" spans="1:33" x14ac:dyDescent="0.25">
      <c r="A46" s="75" t="s">
        <v>158</v>
      </c>
      <c r="B46" s="49" t="s">
        <v>157</v>
      </c>
      <c r="C46" s="388">
        <f>'6.2. Паспорт фин осв ввод факт'!C46</f>
        <v>0</v>
      </c>
      <c r="D46" s="388">
        <f t="shared" si="2"/>
        <v>0</v>
      </c>
      <c r="E46" s="388">
        <f t="shared" si="3"/>
        <v>0</v>
      </c>
      <c r="F46" s="388">
        <f t="shared" si="4"/>
        <v>0</v>
      </c>
      <c r="G46" s="356">
        <f>'6.2. Паспорт фин осв ввод факт'!G46</f>
        <v>0</v>
      </c>
      <c r="H46" s="356">
        <f>'6.2. Паспорт фин осв ввод факт'!J46</f>
        <v>0</v>
      </c>
      <c r="I46" s="356">
        <f>'6.2. Паспорт фин осв ввод факт'!N46</f>
        <v>0</v>
      </c>
      <c r="J46" s="356">
        <f>'6.2. Паспорт фин осв ввод факт'!P46</f>
        <v>0</v>
      </c>
      <c r="K46" s="356">
        <f t="shared" si="5"/>
        <v>0</v>
      </c>
      <c r="L46" s="356">
        <f>'6.2. Паспорт фин осв ввод факт'!T46</f>
        <v>0</v>
      </c>
      <c r="M46" s="356">
        <v>0</v>
      </c>
      <c r="N46" s="356">
        <v>0</v>
      </c>
      <c r="O46" s="356">
        <v>0</v>
      </c>
      <c r="P46" s="356">
        <f>'6.2. Паспорт фин осв ввод факт'!X46</f>
        <v>0</v>
      </c>
      <c r="Q46" s="356">
        <v>0</v>
      </c>
      <c r="R46" s="356">
        <v>0</v>
      </c>
      <c r="S46" s="356">
        <v>0</v>
      </c>
      <c r="T46" s="356">
        <v>0</v>
      </c>
      <c r="U46" s="356">
        <v>0</v>
      </c>
      <c r="V46" s="388" t="s">
        <v>607</v>
      </c>
      <c r="W46" s="388" t="s">
        <v>607</v>
      </c>
      <c r="X46" s="356">
        <v>0</v>
      </c>
      <c r="Y46" s="356">
        <v>0</v>
      </c>
      <c r="Z46" s="388" t="s">
        <v>607</v>
      </c>
      <c r="AA46" s="388" t="s">
        <v>607</v>
      </c>
      <c r="AB46" s="356">
        <v>0</v>
      </c>
      <c r="AC46" s="356">
        <v>0</v>
      </c>
      <c r="AD46" s="388" t="s">
        <v>607</v>
      </c>
      <c r="AE46" s="388" t="s">
        <v>607</v>
      </c>
      <c r="AF46" s="388">
        <f t="shared" si="1"/>
        <v>0</v>
      </c>
      <c r="AG46" s="388">
        <f t="shared" si="6"/>
        <v>0</v>
      </c>
    </row>
    <row r="47" spans="1:33" ht="31.5" x14ac:dyDescent="0.25">
      <c r="A47" s="75" t="s">
        <v>156</v>
      </c>
      <c r="B47" s="49" t="s">
        <v>155</v>
      </c>
      <c r="C47" s="388">
        <f>'6.2. Паспорт фин осв ввод факт'!C47</f>
        <v>0</v>
      </c>
      <c r="D47" s="388">
        <f t="shared" si="2"/>
        <v>0</v>
      </c>
      <c r="E47" s="388">
        <f t="shared" si="3"/>
        <v>0</v>
      </c>
      <c r="F47" s="388">
        <f t="shared" si="4"/>
        <v>0</v>
      </c>
      <c r="G47" s="356">
        <f>'6.2. Паспорт фин осв ввод факт'!G47</f>
        <v>0</v>
      </c>
      <c r="H47" s="356">
        <f>'6.2. Паспорт фин осв ввод факт'!J47</f>
        <v>0</v>
      </c>
      <c r="I47" s="356">
        <f>'6.2. Паспорт фин осв ввод факт'!N47</f>
        <v>0</v>
      </c>
      <c r="J47" s="356">
        <f>'6.2. Паспорт фин осв ввод факт'!P47</f>
        <v>0</v>
      </c>
      <c r="K47" s="356">
        <f t="shared" si="5"/>
        <v>0</v>
      </c>
      <c r="L47" s="356">
        <f>'6.2. Паспорт фин осв ввод факт'!T47</f>
        <v>0</v>
      </c>
      <c r="M47" s="356">
        <v>0</v>
      </c>
      <c r="N47" s="356">
        <v>0</v>
      </c>
      <c r="O47" s="356">
        <v>0</v>
      </c>
      <c r="P47" s="356">
        <f>'6.2. Паспорт фин осв ввод факт'!X47</f>
        <v>0</v>
      </c>
      <c r="Q47" s="356">
        <v>0</v>
      </c>
      <c r="R47" s="356">
        <v>0</v>
      </c>
      <c r="S47" s="356">
        <v>0</v>
      </c>
      <c r="T47" s="356">
        <v>0</v>
      </c>
      <c r="U47" s="356">
        <v>0</v>
      </c>
      <c r="V47" s="388" t="s">
        <v>607</v>
      </c>
      <c r="W47" s="388" t="s">
        <v>607</v>
      </c>
      <c r="X47" s="356">
        <v>0</v>
      </c>
      <c r="Y47" s="356">
        <v>0</v>
      </c>
      <c r="Z47" s="388" t="s">
        <v>607</v>
      </c>
      <c r="AA47" s="388" t="s">
        <v>607</v>
      </c>
      <c r="AB47" s="356">
        <v>0</v>
      </c>
      <c r="AC47" s="356">
        <v>0</v>
      </c>
      <c r="AD47" s="388" t="s">
        <v>607</v>
      </c>
      <c r="AE47" s="388" t="s">
        <v>607</v>
      </c>
      <c r="AF47" s="388">
        <f t="shared" si="1"/>
        <v>0</v>
      </c>
      <c r="AG47" s="388">
        <f t="shared" si="6"/>
        <v>0</v>
      </c>
    </row>
    <row r="48" spans="1:33" ht="31.5" x14ac:dyDescent="0.25">
      <c r="A48" s="75" t="s">
        <v>154</v>
      </c>
      <c r="B48" s="49" t="s">
        <v>153</v>
      </c>
      <c r="C48" s="388">
        <f>'6.2. Паспорт фин осв ввод факт'!C48</f>
        <v>0</v>
      </c>
      <c r="D48" s="388">
        <f t="shared" si="2"/>
        <v>0</v>
      </c>
      <c r="E48" s="388">
        <f t="shared" si="3"/>
        <v>0</v>
      </c>
      <c r="F48" s="388">
        <f t="shared" si="4"/>
        <v>0</v>
      </c>
      <c r="G48" s="356">
        <f>'6.2. Паспорт фин осв ввод факт'!G48</f>
        <v>0</v>
      </c>
      <c r="H48" s="356">
        <f>'6.2. Паспорт фин осв ввод факт'!J48</f>
        <v>0</v>
      </c>
      <c r="I48" s="356">
        <f>'6.2. Паспорт фин осв ввод факт'!N48</f>
        <v>0</v>
      </c>
      <c r="J48" s="356">
        <f>'6.2. Паспорт фин осв ввод факт'!P48</f>
        <v>0</v>
      </c>
      <c r="K48" s="356">
        <f t="shared" si="5"/>
        <v>0</v>
      </c>
      <c r="L48" s="356">
        <f>'6.2. Паспорт фин осв ввод факт'!T48</f>
        <v>0</v>
      </c>
      <c r="M48" s="356">
        <v>0</v>
      </c>
      <c r="N48" s="356">
        <v>0</v>
      </c>
      <c r="O48" s="356">
        <v>0</v>
      </c>
      <c r="P48" s="356">
        <f>'6.2. Паспорт фин осв ввод факт'!X48</f>
        <v>0</v>
      </c>
      <c r="Q48" s="356">
        <v>0</v>
      </c>
      <c r="R48" s="356">
        <v>0</v>
      </c>
      <c r="S48" s="356">
        <v>0</v>
      </c>
      <c r="T48" s="356">
        <v>0</v>
      </c>
      <c r="U48" s="356">
        <v>0</v>
      </c>
      <c r="V48" s="388" t="s">
        <v>607</v>
      </c>
      <c r="W48" s="388" t="s">
        <v>607</v>
      </c>
      <c r="X48" s="356">
        <v>0</v>
      </c>
      <c r="Y48" s="356">
        <v>0</v>
      </c>
      <c r="Z48" s="388" t="s">
        <v>607</v>
      </c>
      <c r="AA48" s="388" t="s">
        <v>607</v>
      </c>
      <c r="AB48" s="356">
        <v>0</v>
      </c>
      <c r="AC48" s="356">
        <v>0</v>
      </c>
      <c r="AD48" s="388" t="s">
        <v>607</v>
      </c>
      <c r="AE48" s="388" t="s">
        <v>607</v>
      </c>
      <c r="AF48" s="388">
        <f t="shared" si="1"/>
        <v>0</v>
      </c>
      <c r="AG48" s="388">
        <f t="shared" si="6"/>
        <v>0</v>
      </c>
    </row>
    <row r="49" spans="1:33" x14ac:dyDescent="0.25">
      <c r="A49" s="75" t="s">
        <v>152</v>
      </c>
      <c r="B49" s="49" t="s">
        <v>151</v>
      </c>
      <c r="C49" s="388">
        <f>'6.2. Паспорт фин осв ввод факт'!C49</f>
        <v>0</v>
      </c>
      <c r="D49" s="388">
        <f t="shared" si="2"/>
        <v>0</v>
      </c>
      <c r="E49" s="388">
        <f t="shared" si="3"/>
        <v>0</v>
      </c>
      <c r="F49" s="388">
        <f t="shared" si="4"/>
        <v>0</v>
      </c>
      <c r="G49" s="356">
        <f>'6.2. Паспорт фин осв ввод факт'!G49</f>
        <v>0</v>
      </c>
      <c r="H49" s="356">
        <f>'6.2. Паспорт фин осв ввод факт'!J49</f>
        <v>0</v>
      </c>
      <c r="I49" s="356">
        <f>'6.2. Паспорт фин осв ввод факт'!N49</f>
        <v>0</v>
      </c>
      <c r="J49" s="356">
        <f>'6.2. Паспорт фин осв ввод факт'!P49</f>
        <v>0</v>
      </c>
      <c r="K49" s="356">
        <f t="shared" si="5"/>
        <v>0</v>
      </c>
      <c r="L49" s="356">
        <f>'6.2. Паспорт фин осв ввод факт'!T49</f>
        <v>0</v>
      </c>
      <c r="M49" s="356">
        <v>0</v>
      </c>
      <c r="N49" s="356">
        <v>0</v>
      </c>
      <c r="O49" s="356">
        <v>0</v>
      </c>
      <c r="P49" s="356">
        <f>'6.2. Паспорт фин осв ввод факт'!X49</f>
        <v>0</v>
      </c>
      <c r="Q49" s="356">
        <v>0</v>
      </c>
      <c r="R49" s="356">
        <v>0</v>
      </c>
      <c r="S49" s="356">
        <v>0</v>
      </c>
      <c r="T49" s="356">
        <v>0</v>
      </c>
      <c r="U49" s="356">
        <v>0</v>
      </c>
      <c r="V49" s="388" t="s">
        <v>607</v>
      </c>
      <c r="W49" s="388" t="s">
        <v>607</v>
      </c>
      <c r="X49" s="356">
        <v>0</v>
      </c>
      <c r="Y49" s="356">
        <v>0</v>
      </c>
      <c r="Z49" s="388" t="s">
        <v>607</v>
      </c>
      <c r="AA49" s="388" t="s">
        <v>607</v>
      </c>
      <c r="AB49" s="356">
        <v>0</v>
      </c>
      <c r="AC49" s="356">
        <v>0</v>
      </c>
      <c r="AD49" s="388" t="s">
        <v>607</v>
      </c>
      <c r="AE49" s="388" t="s">
        <v>607</v>
      </c>
      <c r="AF49" s="388">
        <f t="shared" si="1"/>
        <v>0</v>
      </c>
      <c r="AG49" s="388">
        <f t="shared" si="6"/>
        <v>0</v>
      </c>
    </row>
    <row r="50" spans="1:33" ht="18.75" x14ac:dyDescent="0.25">
      <c r="A50" s="75" t="s">
        <v>150</v>
      </c>
      <c r="B50" s="391" t="s">
        <v>636</v>
      </c>
      <c r="C50" s="388">
        <f>'6.2. Паспорт фин осв ввод факт'!C50</f>
        <v>0</v>
      </c>
      <c r="D50" s="388">
        <f t="shared" si="2"/>
        <v>0</v>
      </c>
      <c r="E50" s="388">
        <f t="shared" si="3"/>
        <v>0</v>
      </c>
      <c r="F50" s="388">
        <f t="shared" si="4"/>
        <v>0</v>
      </c>
      <c r="G50" s="356">
        <f>'6.2. Паспорт фин осв ввод факт'!G50</f>
        <v>0</v>
      </c>
      <c r="H50" s="356">
        <f>'6.2. Паспорт фин осв ввод факт'!J50</f>
        <v>0</v>
      </c>
      <c r="I50" s="356">
        <f>'6.2. Паспорт фин осв ввод факт'!N50</f>
        <v>0</v>
      </c>
      <c r="J50" s="356">
        <f>'6.2. Паспорт фин осв ввод факт'!P50</f>
        <v>0</v>
      </c>
      <c r="K50" s="356">
        <f t="shared" si="5"/>
        <v>0</v>
      </c>
      <c r="L50" s="356">
        <f>'6.2. Паспорт фин осв ввод факт'!T50</f>
        <v>0</v>
      </c>
      <c r="M50" s="356">
        <v>0</v>
      </c>
      <c r="N50" s="392">
        <v>0</v>
      </c>
      <c r="O50" s="356">
        <v>0</v>
      </c>
      <c r="P50" s="356">
        <f>'6.2. Паспорт фин осв ввод факт'!X50</f>
        <v>0</v>
      </c>
      <c r="Q50" s="356">
        <v>0</v>
      </c>
      <c r="R50" s="356">
        <v>0</v>
      </c>
      <c r="S50" s="356">
        <v>0</v>
      </c>
      <c r="T50" s="356">
        <v>0</v>
      </c>
      <c r="U50" s="356">
        <v>0</v>
      </c>
      <c r="V50" s="388" t="s">
        <v>607</v>
      </c>
      <c r="W50" s="388" t="s">
        <v>607</v>
      </c>
      <c r="X50" s="356">
        <v>0</v>
      </c>
      <c r="Y50" s="356">
        <v>0</v>
      </c>
      <c r="Z50" s="388" t="s">
        <v>607</v>
      </c>
      <c r="AA50" s="388" t="s">
        <v>607</v>
      </c>
      <c r="AB50" s="356">
        <v>0</v>
      </c>
      <c r="AC50" s="356">
        <v>0</v>
      </c>
      <c r="AD50" s="388" t="s">
        <v>607</v>
      </c>
      <c r="AE50" s="388" t="s">
        <v>607</v>
      </c>
      <c r="AF50" s="388">
        <f t="shared" si="1"/>
        <v>0</v>
      </c>
      <c r="AG50" s="388">
        <f t="shared" si="6"/>
        <v>0</v>
      </c>
    </row>
    <row r="51" spans="1:33" s="390" customFormat="1" ht="35.25" customHeight="1" x14ac:dyDescent="0.25">
      <c r="A51" s="78" t="s">
        <v>59</v>
      </c>
      <c r="B51" s="77" t="s">
        <v>148</v>
      </c>
      <c r="C51" s="388">
        <f>'6.2. Паспорт фин осв ввод факт'!C51</f>
        <v>0</v>
      </c>
      <c r="D51" s="388">
        <f t="shared" si="2"/>
        <v>0</v>
      </c>
      <c r="E51" s="388">
        <f t="shared" si="3"/>
        <v>0</v>
      </c>
      <c r="F51" s="388">
        <f t="shared" si="4"/>
        <v>0</v>
      </c>
      <c r="G51" s="388">
        <f>'6.2. Паспорт фин осв ввод факт'!G51</f>
        <v>0</v>
      </c>
      <c r="H51" s="388">
        <f>'6.2. Паспорт фин осв ввод факт'!J51</f>
        <v>0</v>
      </c>
      <c r="I51" s="388">
        <f>'6.2. Паспорт фин осв ввод факт'!N51</f>
        <v>0</v>
      </c>
      <c r="J51" s="388">
        <f>'6.2. Паспорт фин осв ввод факт'!P51</f>
        <v>0</v>
      </c>
      <c r="K51" s="388">
        <f t="shared" si="5"/>
        <v>0</v>
      </c>
      <c r="L51" s="388">
        <f>'6.2. Паспорт фин осв ввод факт'!T51</f>
        <v>0</v>
      </c>
      <c r="M51" s="388">
        <v>0</v>
      </c>
      <c r="N51" s="388">
        <v>0</v>
      </c>
      <c r="O51" s="388">
        <v>0</v>
      </c>
      <c r="P51" s="388">
        <f>'6.2. Паспорт фин осв ввод факт'!X51</f>
        <v>0</v>
      </c>
      <c r="Q51" s="388">
        <v>0</v>
      </c>
      <c r="R51" s="388">
        <v>0</v>
      </c>
      <c r="S51" s="388">
        <v>0</v>
      </c>
      <c r="T51" s="388">
        <v>0</v>
      </c>
      <c r="U51" s="388">
        <v>0</v>
      </c>
      <c r="V51" s="388" t="s">
        <v>607</v>
      </c>
      <c r="W51" s="388" t="s">
        <v>607</v>
      </c>
      <c r="X51" s="388">
        <v>0</v>
      </c>
      <c r="Y51" s="388">
        <v>0</v>
      </c>
      <c r="Z51" s="388" t="s">
        <v>607</v>
      </c>
      <c r="AA51" s="388" t="s">
        <v>607</v>
      </c>
      <c r="AB51" s="388">
        <v>0</v>
      </c>
      <c r="AC51" s="388">
        <v>0</v>
      </c>
      <c r="AD51" s="388" t="s">
        <v>607</v>
      </c>
      <c r="AE51" s="388" t="s">
        <v>607</v>
      </c>
      <c r="AF51" s="388">
        <f t="shared" si="1"/>
        <v>0</v>
      </c>
      <c r="AG51" s="388">
        <f t="shared" si="6"/>
        <v>0</v>
      </c>
    </row>
    <row r="52" spans="1:33" x14ac:dyDescent="0.25">
      <c r="A52" s="75" t="s">
        <v>147</v>
      </c>
      <c r="B52" s="49" t="s">
        <v>146</v>
      </c>
      <c r="C52" s="388">
        <f>'6.2. Паспорт фин осв ввод факт'!C52</f>
        <v>4.4483050847457628</v>
      </c>
      <c r="D52" s="388">
        <f t="shared" si="2"/>
        <v>4.4483050847457628</v>
      </c>
      <c r="E52" s="388">
        <f t="shared" si="3"/>
        <v>4.4483050847457628</v>
      </c>
      <c r="F52" s="388">
        <f t="shared" si="4"/>
        <v>4.4483050847457628</v>
      </c>
      <c r="G52" s="356">
        <f>'6.2. Паспорт фин осв ввод факт'!G52</f>
        <v>0</v>
      </c>
      <c r="H52" s="356">
        <f>'6.2. Паспорт фин осв ввод факт'!J52</f>
        <v>0</v>
      </c>
      <c r="I52" s="356">
        <f>'6.2. Паспорт фин осв ввод факт'!N52</f>
        <v>0</v>
      </c>
      <c r="J52" s="356">
        <f>'6.2. Паспорт фин осв ввод факт'!P52</f>
        <v>4.4483050847457628</v>
      </c>
      <c r="K52" s="356">
        <f t="shared" si="5"/>
        <v>4.4483050847457628</v>
      </c>
      <c r="L52" s="356">
        <f>'6.2. Паспорт фин осв ввод факт'!T52</f>
        <v>0</v>
      </c>
      <c r="M52" s="356">
        <v>0</v>
      </c>
      <c r="N52" s="356">
        <v>0</v>
      </c>
      <c r="O52" s="356">
        <v>0</v>
      </c>
      <c r="P52" s="356">
        <f>'6.2. Паспорт фин осв ввод факт'!X52</f>
        <v>0</v>
      </c>
      <c r="Q52" s="356">
        <v>0</v>
      </c>
      <c r="R52" s="356">
        <v>0</v>
      </c>
      <c r="S52" s="356">
        <v>0</v>
      </c>
      <c r="T52" s="356">
        <v>0</v>
      </c>
      <c r="U52" s="356">
        <v>0</v>
      </c>
      <c r="V52" s="388" t="s">
        <v>607</v>
      </c>
      <c r="W52" s="388" t="s">
        <v>607</v>
      </c>
      <c r="X52" s="356">
        <v>0</v>
      </c>
      <c r="Y52" s="356">
        <v>0</v>
      </c>
      <c r="Z52" s="388" t="s">
        <v>607</v>
      </c>
      <c r="AA52" s="388" t="s">
        <v>607</v>
      </c>
      <c r="AB52" s="356">
        <v>0</v>
      </c>
      <c r="AC52" s="356">
        <v>0</v>
      </c>
      <c r="AD52" s="388" t="s">
        <v>607</v>
      </c>
      <c r="AE52" s="388" t="s">
        <v>607</v>
      </c>
      <c r="AF52" s="388">
        <f t="shared" si="1"/>
        <v>4.4483050847457628</v>
      </c>
      <c r="AG52" s="388">
        <f t="shared" si="6"/>
        <v>0</v>
      </c>
    </row>
    <row r="53" spans="1:33" x14ac:dyDescent="0.25">
      <c r="A53" s="75" t="s">
        <v>145</v>
      </c>
      <c r="B53" s="49" t="s">
        <v>139</v>
      </c>
      <c r="C53" s="388">
        <f>'6.2. Паспорт фин осв ввод факт'!C53</f>
        <v>0</v>
      </c>
      <c r="D53" s="388">
        <f t="shared" si="2"/>
        <v>0</v>
      </c>
      <c r="E53" s="388">
        <f t="shared" si="3"/>
        <v>0</v>
      </c>
      <c r="F53" s="388">
        <f t="shared" si="4"/>
        <v>0</v>
      </c>
      <c r="G53" s="356">
        <f>'6.2. Паспорт фин осв ввод факт'!G53</f>
        <v>0</v>
      </c>
      <c r="H53" s="356">
        <f>'6.2. Паспорт фин осв ввод факт'!J53</f>
        <v>0</v>
      </c>
      <c r="I53" s="356">
        <f>'6.2. Паспорт фин осв ввод факт'!N53</f>
        <v>0</v>
      </c>
      <c r="J53" s="356">
        <f>'6.2. Паспорт фин осв ввод факт'!P53</f>
        <v>0</v>
      </c>
      <c r="K53" s="356">
        <f t="shared" si="5"/>
        <v>0</v>
      </c>
      <c r="L53" s="356">
        <f>'6.2. Паспорт фин осв ввод факт'!T53</f>
        <v>0</v>
      </c>
      <c r="M53" s="356">
        <v>0</v>
      </c>
      <c r="N53" s="356">
        <v>0</v>
      </c>
      <c r="O53" s="356">
        <v>0</v>
      </c>
      <c r="P53" s="356">
        <f>'6.2. Паспорт фин осв ввод факт'!X53</f>
        <v>0</v>
      </c>
      <c r="Q53" s="356">
        <v>0</v>
      </c>
      <c r="R53" s="356">
        <v>0</v>
      </c>
      <c r="S53" s="356">
        <v>0</v>
      </c>
      <c r="T53" s="356">
        <v>0</v>
      </c>
      <c r="U53" s="356">
        <v>0</v>
      </c>
      <c r="V53" s="388" t="s">
        <v>607</v>
      </c>
      <c r="W53" s="388" t="s">
        <v>607</v>
      </c>
      <c r="X53" s="356">
        <v>0</v>
      </c>
      <c r="Y53" s="356">
        <v>0</v>
      </c>
      <c r="Z53" s="388" t="s">
        <v>607</v>
      </c>
      <c r="AA53" s="388" t="s">
        <v>607</v>
      </c>
      <c r="AB53" s="356">
        <v>0</v>
      </c>
      <c r="AC53" s="356">
        <v>0</v>
      </c>
      <c r="AD53" s="388" t="s">
        <v>607</v>
      </c>
      <c r="AE53" s="388" t="s">
        <v>607</v>
      </c>
      <c r="AF53" s="388">
        <f t="shared" si="1"/>
        <v>0</v>
      </c>
      <c r="AG53" s="388">
        <f t="shared" si="6"/>
        <v>0</v>
      </c>
    </row>
    <row r="54" spans="1:33" x14ac:dyDescent="0.25">
      <c r="A54" s="75" t="s">
        <v>144</v>
      </c>
      <c r="B54" s="391" t="s">
        <v>138</v>
      </c>
      <c r="C54" s="388">
        <f>'6.2. Паспорт фин осв ввод факт'!C54</f>
        <v>0</v>
      </c>
      <c r="D54" s="388">
        <f t="shared" si="2"/>
        <v>0</v>
      </c>
      <c r="E54" s="388">
        <f t="shared" si="3"/>
        <v>0</v>
      </c>
      <c r="F54" s="388">
        <f t="shared" si="4"/>
        <v>0</v>
      </c>
      <c r="G54" s="356">
        <f>'6.2. Паспорт фин осв ввод факт'!G54</f>
        <v>0</v>
      </c>
      <c r="H54" s="356">
        <f>'6.2. Паспорт фин осв ввод факт'!J54</f>
        <v>0</v>
      </c>
      <c r="I54" s="356">
        <f>'6.2. Паспорт фин осв ввод факт'!N54</f>
        <v>0</v>
      </c>
      <c r="J54" s="356">
        <f>'6.2. Паспорт фин осв ввод факт'!P54</f>
        <v>0</v>
      </c>
      <c r="K54" s="356">
        <f t="shared" si="5"/>
        <v>0</v>
      </c>
      <c r="L54" s="356">
        <f>'6.2. Паспорт фин осв ввод факт'!T54</f>
        <v>0</v>
      </c>
      <c r="M54" s="356">
        <v>0</v>
      </c>
      <c r="N54" s="392">
        <v>0</v>
      </c>
      <c r="O54" s="356">
        <v>0</v>
      </c>
      <c r="P54" s="356">
        <f>'6.2. Паспорт фин осв ввод факт'!X54</f>
        <v>0</v>
      </c>
      <c r="Q54" s="356">
        <v>0</v>
      </c>
      <c r="R54" s="356">
        <v>0</v>
      </c>
      <c r="S54" s="356">
        <v>0</v>
      </c>
      <c r="T54" s="356">
        <v>0</v>
      </c>
      <c r="U54" s="356">
        <v>0</v>
      </c>
      <c r="V54" s="388" t="s">
        <v>607</v>
      </c>
      <c r="W54" s="388" t="s">
        <v>607</v>
      </c>
      <c r="X54" s="356">
        <v>0</v>
      </c>
      <c r="Y54" s="356">
        <v>0</v>
      </c>
      <c r="Z54" s="388" t="s">
        <v>607</v>
      </c>
      <c r="AA54" s="388" t="s">
        <v>607</v>
      </c>
      <c r="AB54" s="356">
        <v>0</v>
      </c>
      <c r="AC54" s="356">
        <v>0</v>
      </c>
      <c r="AD54" s="388" t="s">
        <v>607</v>
      </c>
      <c r="AE54" s="388" t="s">
        <v>607</v>
      </c>
      <c r="AF54" s="388">
        <f t="shared" si="1"/>
        <v>0</v>
      </c>
      <c r="AG54" s="388">
        <f t="shared" si="6"/>
        <v>0</v>
      </c>
    </row>
    <row r="55" spans="1:33" x14ac:dyDescent="0.25">
      <c r="A55" s="75" t="s">
        <v>143</v>
      </c>
      <c r="B55" s="391" t="s">
        <v>137</v>
      </c>
      <c r="C55" s="388">
        <f>'6.2. Паспорт фин осв ввод факт'!C55</f>
        <v>0</v>
      </c>
      <c r="D55" s="388">
        <f t="shared" si="2"/>
        <v>0</v>
      </c>
      <c r="E55" s="388">
        <f t="shared" si="3"/>
        <v>0</v>
      </c>
      <c r="F55" s="388">
        <f t="shared" si="4"/>
        <v>0</v>
      </c>
      <c r="G55" s="356">
        <f>'6.2. Паспорт фин осв ввод факт'!G55</f>
        <v>0</v>
      </c>
      <c r="H55" s="356">
        <f>'6.2. Паспорт фин осв ввод факт'!J55</f>
        <v>0</v>
      </c>
      <c r="I55" s="356">
        <f>'6.2. Паспорт фин осв ввод факт'!N55</f>
        <v>0</v>
      </c>
      <c r="J55" s="356">
        <f>'6.2. Паспорт фин осв ввод факт'!P55</f>
        <v>0</v>
      </c>
      <c r="K55" s="356">
        <f t="shared" si="5"/>
        <v>0</v>
      </c>
      <c r="L55" s="356">
        <f>'6.2. Паспорт фин осв ввод факт'!T55</f>
        <v>0</v>
      </c>
      <c r="M55" s="356">
        <v>0</v>
      </c>
      <c r="N55" s="392">
        <v>0</v>
      </c>
      <c r="O55" s="356">
        <v>0</v>
      </c>
      <c r="P55" s="356">
        <f>'6.2. Паспорт фин осв ввод факт'!X55</f>
        <v>0</v>
      </c>
      <c r="Q55" s="356">
        <v>0</v>
      </c>
      <c r="R55" s="356">
        <v>0</v>
      </c>
      <c r="S55" s="356">
        <v>0</v>
      </c>
      <c r="T55" s="356">
        <v>0</v>
      </c>
      <c r="U55" s="356">
        <v>0</v>
      </c>
      <c r="V55" s="388" t="s">
        <v>607</v>
      </c>
      <c r="W55" s="388" t="s">
        <v>607</v>
      </c>
      <c r="X55" s="356">
        <v>0</v>
      </c>
      <c r="Y55" s="356">
        <v>0</v>
      </c>
      <c r="Z55" s="388" t="s">
        <v>607</v>
      </c>
      <c r="AA55" s="388" t="s">
        <v>607</v>
      </c>
      <c r="AB55" s="356">
        <v>0</v>
      </c>
      <c r="AC55" s="356">
        <v>0</v>
      </c>
      <c r="AD55" s="388" t="s">
        <v>607</v>
      </c>
      <c r="AE55" s="388" t="s">
        <v>607</v>
      </c>
      <c r="AF55" s="388">
        <f t="shared" si="1"/>
        <v>0</v>
      </c>
      <c r="AG55" s="388">
        <f t="shared" si="6"/>
        <v>0</v>
      </c>
    </row>
    <row r="56" spans="1:33" x14ac:dyDescent="0.25">
      <c r="A56" s="75" t="s">
        <v>142</v>
      </c>
      <c r="B56" s="391" t="s">
        <v>136</v>
      </c>
      <c r="C56" s="388">
        <f>'6.2. Паспорт фин осв ввод факт'!C56</f>
        <v>0</v>
      </c>
      <c r="D56" s="388">
        <f t="shared" si="2"/>
        <v>0</v>
      </c>
      <c r="E56" s="388">
        <f t="shared" si="3"/>
        <v>0</v>
      </c>
      <c r="F56" s="388">
        <f t="shared" si="4"/>
        <v>0</v>
      </c>
      <c r="G56" s="356">
        <f>'6.2. Паспорт фин осв ввод факт'!G56</f>
        <v>0</v>
      </c>
      <c r="H56" s="356">
        <f>'6.2. Паспорт фин осв ввод факт'!J56</f>
        <v>0</v>
      </c>
      <c r="I56" s="356">
        <f>'6.2. Паспорт фин осв ввод факт'!N56</f>
        <v>0</v>
      </c>
      <c r="J56" s="356">
        <f>'6.2. Паспорт фин осв ввод факт'!P56</f>
        <v>0</v>
      </c>
      <c r="K56" s="356">
        <f t="shared" si="5"/>
        <v>0</v>
      </c>
      <c r="L56" s="356">
        <f>'6.2. Паспорт фин осв ввод факт'!T56</f>
        <v>0</v>
      </c>
      <c r="M56" s="356">
        <v>0</v>
      </c>
      <c r="N56" s="392">
        <v>0</v>
      </c>
      <c r="O56" s="356">
        <v>0</v>
      </c>
      <c r="P56" s="356">
        <f>'6.2. Паспорт фин осв ввод факт'!X56</f>
        <v>0</v>
      </c>
      <c r="Q56" s="356">
        <v>0</v>
      </c>
      <c r="R56" s="356">
        <v>0</v>
      </c>
      <c r="S56" s="356">
        <v>0</v>
      </c>
      <c r="T56" s="356">
        <v>0</v>
      </c>
      <c r="U56" s="356">
        <v>0</v>
      </c>
      <c r="V56" s="388" t="s">
        <v>607</v>
      </c>
      <c r="W56" s="388" t="s">
        <v>607</v>
      </c>
      <c r="X56" s="356">
        <v>0</v>
      </c>
      <c r="Y56" s="356">
        <v>0</v>
      </c>
      <c r="Z56" s="388" t="s">
        <v>607</v>
      </c>
      <c r="AA56" s="388" t="s">
        <v>607</v>
      </c>
      <c r="AB56" s="356">
        <v>0</v>
      </c>
      <c r="AC56" s="356">
        <v>0</v>
      </c>
      <c r="AD56" s="388" t="s">
        <v>607</v>
      </c>
      <c r="AE56" s="388" t="s">
        <v>607</v>
      </c>
      <c r="AF56" s="388">
        <f t="shared" si="1"/>
        <v>0</v>
      </c>
      <c r="AG56" s="388">
        <f t="shared" si="6"/>
        <v>0</v>
      </c>
    </row>
    <row r="57" spans="1:33" ht="18.75" x14ac:dyDescent="0.25">
      <c r="A57" s="75" t="s">
        <v>141</v>
      </c>
      <c r="B57" s="391" t="s">
        <v>637</v>
      </c>
      <c r="C57" s="388">
        <f>'6.2. Паспорт фин осв ввод факт'!C57</f>
        <v>0</v>
      </c>
      <c r="D57" s="388">
        <f t="shared" si="2"/>
        <v>0</v>
      </c>
      <c r="E57" s="388">
        <f t="shared" si="3"/>
        <v>0</v>
      </c>
      <c r="F57" s="388">
        <f t="shared" si="4"/>
        <v>0</v>
      </c>
      <c r="G57" s="356">
        <f>'6.2. Паспорт фин осв ввод факт'!G57</f>
        <v>0</v>
      </c>
      <c r="H57" s="356">
        <f>'6.2. Паспорт фин осв ввод факт'!J57</f>
        <v>0</v>
      </c>
      <c r="I57" s="356">
        <f>'6.2. Паспорт фин осв ввод факт'!N57</f>
        <v>0</v>
      </c>
      <c r="J57" s="356">
        <f>'6.2. Паспорт фин осв ввод факт'!P57</f>
        <v>0</v>
      </c>
      <c r="K57" s="356">
        <f t="shared" si="5"/>
        <v>0</v>
      </c>
      <c r="L57" s="356">
        <f>'6.2. Паспорт фин осв ввод факт'!T57</f>
        <v>0</v>
      </c>
      <c r="M57" s="356">
        <v>0</v>
      </c>
      <c r="N57" s="392">
        <v>0</v>
      </c>
      <c r="O57" s="356">
        <v>0</v>
      </c>
      <c r="P57" s="356">
        <f>'6.2. Паспорт фин осв ввод факт'!X57</f>
        <v>0</v>
      </c>
      <c r="Q57" s="356">
        <v>0</v>
      </c>
      <c r="R57" s="356">
        <v>0</v>
      </c>
      <c r="S57" s="356">
        <v>0</v>
      </c>
      <c r="T57" s="356">
        <v>0</v>
      </c>
      <c r="U57" s="356">
        <v>0</v>
      </c>
      <c r="V57" s="388" t="s">
        <v>607</v>
      </c>
      <c r="W57" s="388" t="s">
        <v>607</v>
      </c>
      <c r="X57" s="356">
        <v>0</v>
      </c>
      <c r="Y57" s="356">
        <v>0</v>
      </c>
      <c r="Z57" s="388" t="s">
        <v>607</v>
      </c>
      <c r="AA57" s="388" t="s">
        <v>607</v>
      </c>
      <c r="AB57" s="356">
        <v>0</v>
      </c>
      <c r="AC57" s="356">
        <v>0</v>
      </c>
      <c r="AD57" s="388" t="s">
        <v>607</v>
      </c>
      <c r="AE57" s="388" t="s">
        <v>607</v>
      </c>
      <c r="AF57" s="388">
        <f t="shared" si="1"/>
        <v>0</v>
      </c>
      <c r="AG57" s="388">
        <f t="shared" si="6"/>
        <v>0</v>
      </c>
    </row>
    <row r="58" spans="1:33" s="390" customFormat="1" ht="36.75" customHeight="1" x14ac:dyDescent="0.25">
      <c r="A58" s="78" t="s">
        <v>58</v>
      </c>
      <c r="B58" s="393" t="s">
        <v>238</v>
      </c>
      <c r="C58" s="388">
        <f>'6.2. Паспорт фин осв ввод факт'!C58</f>
        <v>0</v>
      </c>
      <c r="D58" s="388">
        <f t="shared" si="2"/>
        <v>0</v>
      </c>
      <c r="E58" s="388">
        <f t="shared" si="3"/>
        <v>0</v>
      </c>
      <c r="F58" s="388">
        <f t="shared" si="4"/>
        <v>0</v>
      </c>
      <c r="G58" s="388">
        <f>'6.2. Паспорт фин осв ввод факт'!G58</f>
        <v>0</v>
      </c>
      <c r="H58" s="388">
        <f>'6.2. Паспорт фин осв ввод факт'!J58</f>
        <v>0</v>
      </c>
      <c r="I58" s="388">
        <f>'6.2. Паспорт фин осв ввод факт'!N58</f>
        <v>0</v>
      </c>
      <c r="J58" s="388">
        <f>'6.2. Паспорт фин осв ввод факт'!P58</f>
        <v>0</v>
      </c>
      <c r="K58" s="388">
        <f t="shared" si="5"/>
        <v>0</v>
      </c>
      <c r="L58" s="388">
        <f>'6.2. Паспорт фин осв ввод факт'!T58</f>
        <v>0</v>
      </c>
      <c r="M58" s="388">
        <v>0</v>
      </c>
      <c r="N58" s="394">
        <v>0</v>
      </c>
      <c r="O58" s="388">
        <v>0</v>
      </c>
      <c r="P58" s="388">
        <f>'6.2. Паспорт фин осв ввод факт'!X58</f>
        <v>0</v>
      </c>
      <c r="Q58" s="388">
        <v>0</v>
      </c>
      <c r="R58" s="388">
        <v>0</v>
      </c>
      <c r="S58" s="388">
        <v>0</v>
      </c>
      <c r="T58" s="388">
        <v>0</v>
      </c>
      <c r="U58" s="388">
        <v>0</v>
      </c>
      <c r="V58" s="388" t="s">
        <v>607</v>
      </c>
      <c r="W58" s="388" t="s">
        <v>607</v>
      </c>
      <c r="X58" s="388">
        <v>0</v>
      </c>
      <c r="Y58" s="388">
        <v>0</v>
      </c>
      <c r="Z58" s="388" t="s">
        <v>607</v>
      </c>
      <c r="AA58" s="388" t="s">
        <v>607</v>
      </c>
      <c r="AB58" s="388">
        <v>0</v>
      </c>
      <c r="AC58" s="388">
        <v>0</v>
      </c>
      <c r="AD58" s="388" t="s">
        <v>607</v>
      </c>
      <c r="AE58" s="388" t="s">
        <v>607</v>
      </c>
      <c r="AF58" s="388">
        <f t="shared" si="1"/>
        <v>0</v>
      </c>
      <c r="AG58" s="388">
        <f t="shared" si="6"/>
        <v>0</v>
      </c>
    </row>
    <row r="59" spans="1:33" s="390" customFormat="1" x14ac:dyDescent="0.25">
      <c r="A59" s="78" t="s">
        <v>56</v>
      </c>
      <c r="B59" s="77" t="s">
        <v>140</v>
      </c>
      <c r="C59" s="388">
        <f>'6.2. Паспорт фин осв ввод факт'!C59</f>
        <v>0</v>
      </c>
      <c r="D59" s="388">
        <f t="shared" si="2"/>
        <v>0</v>
      </c>
      <c r="E59" s="388">
        <f t="shared" si="3"/>
        <v>0</v>
      </c>
      <c r="F59" s="388">
        <f t="shared" si="4"/>
        <v>0</v>
      </c>
      <c r="G59" s="388">
        <f>'6.2. Паспорт фин осв ввод факт'!G59</f>
        <v>0</v>
      </c>
      <c r="H59" s="388">
        <f>'6.2. Паспорт фин осв ввод факт'!J59</f>
        <v>0</v>
      </c>
      <c r="I59" s="388">
        <f>'6.2. Паспорт фин осв ввод факт'!N59</f>
        <v>0</v>
      </c>
      <c r="J59" s="388">
        <f>'6.2. Паспорт фин осв ввод факт'!P59</f>
        <v>0</v>
      </c>
      <c r="K59" s="388">
        <f t="shared" si="5"/>
        <v>0</v>
      </c>
      <c r="L59" s="388">
        <f>'6.2. Паспорт фин осв ввод факт'!T59</f>
        <v>0</v>
      </c>
      <c r="M59" s="388">
        <v>0</v>
      </c>
      <c r="N59" s="388">
        <v>0</v>
      </c>
      <c r="O59" s="388">
        <v>0</v>
      </c>
      <c r="P59" s="388">
        <f>'6.2. Паспорт фин осв ввод факт'!X59</f>
        <v>0</v>
      </c>
      <c r="Q59" s="388">
        <v>0</v>
      </c>
      <c r="R59" s="388">
        <v>0</v>
      </c>
      <c r="S59" s="388">
        <v>0</v>
      </c>
      <c r="T59" s="388">
        <v>0</v>
      </c>
      <c r="U59" s="388">
        <v>0</v>
      </c>
      <c r="V59" s="388" t="s">
        <v>607</v>
      </c>
      <c r="W59" s="388" t="s">
        <v>607</v>
      </c>
      <c r="X59" s="388">
        <v>0</v>
      </c>
      <c r="Y59" s="388">
        <v>0</v>
      </c>
      <c r="Z59" s="388" t="s">
        <v>607</v>
      </c>
      <c r="AA59" s="388" t="s">
        <v>607</v>
      </c>
      <c r="AB59" s="388">
        <v>0</v>
      </c>
      <c r="AC59" s="388">
        <v>0</v>
      </c>
      <c r="AD59" s="388" t="s">
        <v>607</v>
      </c>
      <c r="AE59" s="388" t="s">
        <v>607</v>
      </c>
      <c r="AF59" s="388">
        <f t="shared" si="1"/>
        <v>0</v>
      </c>
      <c r="AG59" s="388">
        <f t="shared" si="6"/>
        <v>0</v>
      </c>
    </row>
    <row r="60" spans="1:33" x14ac:dyDescent="0.25">
      <c r="A60" s="75" t="s">
        <v>232</v>
      </c>
      <c r="B60" s="395" t="s">
        <v>161</v>
      </c>
      <c r="C60" s="388">
        <f>'6.2. Паспорт фин осв ввод факт'!C60</f>
        <v>0</v>
      </c>
      <c r="D60" s="388">
        <f t="shared" si="2"/>
        <v>0</v>
      </c>
      <c r="E60" s="388">
        <f t="shared" si="3"/>
        <v>0</v>
      </c>
      <c r="F60" s="388">
        <f t="shared" si="4"/>
        <v>0</v>
      </c>
      <c r="G60" s="356">
        <f>'6.2. Паспорт фин осв ввод факт'!G60</f>
        <v>0</v>
      </c>
      <c r="H60" s="356">
        <f>'6.2. Паспорт фин осв ввод факт'!J60</f>
        <v>0</v>
      </c>
      <c r="I60" s="356">
        <f>'6.2. Паспорт фин осв ввод факт'!N60</f>
        <v>0</v>
      </c>
      <c r="J60" s="356">
        <f>'6.2. Паспорт фин осв ввод факт'!P60</f>
        <v>0</v>
      </c>
      <c r="K60" s="356">
        <f t="shared" si="5"/>
        <v>0</v>
      </c>
      <c r="L60" s="356">
        <f>'6.2. Паспорт фин осв ввод факт'!T60</f>
        <v>0</v>
      </c>
      <c r="M60" s="356">
        <v>0</v>
      </c>
      <c r="N60" s="396">
        <v>0</v>
      </c>
      <c r="O60" s="356">
        <v>0</v>
      </c>
      <c r="P60" s="356">
        <f>'6.2. Паспорт фин осв ввод факт'!X60</f>
        <v>0</v>
      </c>
      <c r="Q60" s="356">
        <v>0</v>
      </c>
      <c r="R60" s="356">
        <v>0</v>
      </c>
      <c r="S60" s="356">
        <v>0</v>
      </c>
      <c r="T60" s="356">
        <v>0</v>
      </c>
      <c r="U60" s="356">
        <v>0</v>
      </c>
      <c r="V60" s="388" t="s">
        <v>607</v>
      </c>
      <c r="W60" s="388" t="s">
        <v>607</v>
      </c>
      <c r="X60" s="356">
        <v>0</v>
      </c>
      <c r="Y60" s="356">
        <v>0</v>
      </c>
      <c r="Z60" s="388" t="s">
        <v>607</v>
      </c>
      <c r="AA60" s="388" t="s">
        <v>607</v>
      </c>
      <c r="AB60" s="356">
        <v>0</v>
      </c>
      <c r="AC60" s="356">
        <v>0</v>
      </c>
      <c r="AD60" s="388" t="s">
        <v>607</v>
      </c>
      <c r="AE60" s="388" t="s">
        <v>607</v>
      </c>
      <c r="AF60" s="388">
        <f t="shared" si="1"/>
        <v>0</v>
      </c>
      <c r="AG60" s="388">
        <f t="shared" si="6"/>
        <v>0</v>
      </c>
    </row>
    <row r="61" spans="1:33" x14ac:dyDescent="0.25">
      <c r="A61" s="75" t="s">
        <v>233</v>
      </c>
      <c r="B61" s="395" t="s">
        <v>159</v>
      </c>
      <c r="C61" s="388">
        <f>'6.2. Паспорт фин осв ввод факт'!C61</f>
        <v>0</v>
      </c>
      <c r="D61" s="388">
        <f t="shared" si="2"/>
        <v>0</v>
      </c>
      <c r="E61" s="388">
        <f t="shared" si="3"/>
        <v>0</v>
      </c>
      <c r="F61" s="388">
        <f t="shared" si="4"/>
        <v>0</v>
      </c>
      <c r="G61" s="356">
        <f>'6.2. Паспорт фин осв ввод факт'!G61</f>
        <v>0</v>
      </c>
      <c r="H61" s="356">
        <f>'6.2. Паспорт фин осв ввод факт'!J61</f>
        <v>0</v>
      </c>
      <c r="I61" s="356">
        <f>'6.2. Паспорт фин осв ввод факт'!N61</f>
        <v>0</v>
      </c>
      <c r="J61" s="356">
        <f>'6.2. Паспорт фин осв ввод факт'!P61</f>
        <v>0</v>
      </c>
      <c r="K61" s="356">
        <f t="shared" si="5"/>
        <v>0</v>
      </c>
      <c r="L61" s="356">
        <f>'6.2. Паспорт фин осв ввод факт'!T61</f>
        <v>0</v>
      </c>
      <c r="M61" s="356">
        <v>0</v>
      </c>
      <c r="N61" s="396">
        <v>0</v>
      </c>
      <c r="O61" s="356">
        <v>0</v>
      </c>
      <c r="P61" s="356">
        <f>'6.2. Паспорт фин осв ввод факт'!X61</f>
        <v>0</v>
      </c>
      <c r="Q61" s="356">
        <v>0</v>
      </c>
      <c r="R61" s="356">
        <v>0</v>
      </c>
      <c r="S61" s="356">
        <v>0</v>
      </c>
      <c r="T61" s="356">
        <v>0</v>
      </c>
      <c r="U61" s="356">
        <v>0</v>
      </c>
      <c r="V61" s="388" t="s">
        <v>607</v>
      </c>
      <c r="W61" s="388" t="s">
        <v>607</v>
      </c>
      <c r="X61" s="356">
        <v>0</v>
      </c>
      <c r="Y61" s="356">
        <v>0</v>
      </c>
      <c r="Z61" s="388" t="s">
        <v>607</v>
      </c>
      <c r="AA61" s="388" t="s">
        <v>607</v>
      </c>
      <c r="AB61" s="356">
        <v>0</v>
      </c>
      <c r="AC61" s="356">
        <v>0</v>
      </c>
      <c r="AD61" s="388" t="s">
        <v>607</v>
      </c>
      <c r="AE61" s="388" t="s">
        <v>607</v>
      </c>
      <c r="AF61" s="388">
        <f t="shared" si="1"/>
        <v>0</v>
      </c>
      <c r="AG61" s="388">
        <f t="shared" si="6"/>
        <v>0</v>
      </c>
    </row>
    <row r="62" spans="1:33" x14ac:dyDescent="0.25">
      <c r="A62" s="75" t="s">
        <v>234</v>
      </c>
      <c r="B62" s="395" t="s">
        <v>157</v>
      </c>
      <c r="C62" s="388">
        <f>'6.2. Паспорт фин осв ввод факт'!C62</f>
        <v>0</v>
      </c>
      <c r="D62" s="388">
        <f t="shared" si="2"/>
        <v>0</v>
      </c>
      <c r="E62" s="388">
        <f t="shared" si="3"/>
        <v>0</v>
      </c>
      <c r="F62" s="388">
        <f t="shared" si="4"/>
        <v>0</v>
      </c>
      <c r="G62" s="356">
        <f>'6.2. Паспорт фин осв ввод факт'!G62</f>
        <v>0</v>
      </c>
      <c r="H62" s="356">
        <f>'6.2. Паспорт фин осв ввод факт'!J62</f>
        <v>0</v>
      </c>
      <c r="I62" s="356">
        <f>'6.2. Паспорт фин осв ввод факт'!N62</f>
        <v>0</v>
      </c>
      <c r="J62" s="356">
        <f>'6.2. Паспорт фин осв ввод факт'!P62</f>
        <v>0</v>
      </c>
      <c r="K62" s="356">
        <f t="shared" si="5"/>
        <v>0</v>
      </c>
      <c r="L62" s="356">
        <f>'6.2. Паспорт фин осв ввод факт'!T62</f>
        <v>0</v>
      </c>
      <c r="M62" s="356">
        <v>0</v>
      </c>
      <c r="N62" s="396">
        <v>0</v>
      </c>
      <c r="O62" s="356">
        <v>0</v>
      </c>
      <c r="P62" s="356">
        <f>'6.2. Паспорт фин осв ввод факт'!X62</f>
        <v>0</v>
      </c>
      <c r="Q62" s="356">
        <v>0</v>
      </c>
      <c r="R62" s="356">
        <v>0</v>
      </c>
      <c r="S62" s="356">
        <v>0</v>
      </c>
      <c r="T62" s="356">
        <v>0</v>
      </c>
      <c r="U62" s="356">
        <v>0</v>
      </c>
      <c r="V62" s="388" t="s">
        <v>607</v>
      </c>
      <c r="W62" s="388" t="s">
        <v>607</v>
      </c>
      <c r="X62" s="356">
        <v>0</v>
      </c>
      <c r="Y62" s="356">
        <v>0</v>
      </c>
      <c r="Z62" s="388" t="s">
        <v>607</v>
      </c>
      <c r="AA62" s="388" t="s">
        <v>607</v>
      </c>
      <c r="AB62" s="356">
        <v>0</v>
      </c>
      <c r="AC62" s="356">
        <v>0</v>
      </c>
      <c r="AD62" s="388" t="s">
        <v>607</v>
      </c>
      <c r="AE62" s="388" t="s">
        <v>607</v>
      </c>
      <c r="AF62" s="388">
        <f t="shared" si="1"/>
        <v>0</v>
      </c>
      <c r="AG62" s="388">
        <f t="shared" si="6"/>
        <v>0</v>
      </c>
    </row>
    <row r="63" spans="1:33" x14ac:dyDescent="0.25">
      <c r="A63" s="75" t="s">
        <v>235</v>
      </c>
      <c r="B63" s="395" t="s">
        <v>237</v>
      </c>
      <c r="C63" s="388">
        <f>'6.2. Паспорт фин осв ввод факт'!C63</f>
        <v>0</v>
      </c>
      <c r="D63" s="388">
        <f t="shared" si="2"/>
        <v>0</v>
      </c>
      <c r="E63" s="388">
        <f t="shared" si="3"/>
        <v>0</v>
      </c>
      <c r="F63" s="388">
        <f t="shared" si="4"/>
        <v>0</v>
      </c>
      <c r="G63" s="356">
        <f>'6.2. Паспорт фин осв ввод факт'!G63</f>
        <v>0</v>
      </c>
      <c r="H63" s="356">
        <f>'6.2. Паспорт фин осв ввод факт'!J63</f>
        <v>0</v>
      </c>
      <c r="I63" s="356">
        <f>'6.2. Паспорт фин осв ввод факт'!N63</f>
        <v>0</v>
      </c>
      <c r="J63" s="356">
        <f>'6.2. Паспорт фин осв ввод факт'!P63</f>
        <v>0</v>
      </c>
      <c r="K63" s="356">
        <f t="shared" si="5"/>
        <v>0</v>
      </c>
      <c r="L63" s="356">
        <f>'6.2. Паспорт фин осв ввод факт'!T63</f>
        <v>0</v>
      </c>
      <c r="M63" s="356">
        <v>0</v>
      </c>
      <c r="N63" s="396">
        <v>0</v>
      </c>
      <c r="O63" s="356">
        <v>0</v>
      </c>
      <c r="P63" s="356">
        <f>'6.2. Паспорт фин осв ввод факт'!X63</f>
        <v>0</v>
      </c>
      <c r="Q63" s="356">
        <v>0</v>
      </c>
      <c r="R63" s="356">
        <v>0</v>
      </c>
      <c r="S63" s="356">
        <v>0</v>
      </c>
      <c r="T63" s="356">
        <v>0</v>
      </c>
      <c r="U63" s="356">
        <v>0</v>
      </c>
      <c r="V63" s="388" t="s">
        <v>607</v>
      </c>
      <c r="W63" s="388" t="s">
        <v>607</v>
      </c>
      <c r="X63" s="356">
        <v>0</v>
      </c>
      <c r="Y63" s="356">
        <v>0</v>
      </c>
      <c r="Z63" s="388" t="s">
        <v>607</v>
      </c>
      <c r="AA63" s="388" t="s">
        <v>607</v>
      </c>
      <c r="AB63" s="356">
        <v>0</v>
      </c>
      <c r="AC63" s="356">
        <v>0</v>
      </c>
      <c r="AD63" s="388" t="s">
        <v>607</v>
      </c>
      <c r="AE63" s="388" t="s">
        <v>607</v>
      </c>
      <c r="AF63" s="388">
        <f t="shared" si="1"/>
        <v>0</v>
      </c>
      <c r="AG63" s="388">
        <f t="shared" si="6"/>
        <v>0</v>
      </c>
    </row>
    <row r="64" spans="1:33" ht="18.75" x14ac:dyDescent="0.25">
      <c r="A64" s="75" t="s">
        <v>236</v>
      </c>
      <c r="B64" s="391" t="s">
        <v>637</v>
      </c>
      <c r="C64" s="388">
        <f>'6.2. Паспорт фин осв ввод факт'!C64</f>
        <v>0</v>
      </c>
      <c r="D64" s="388">
        <f t="shared" si="2"/>
        <v>0</v>
      </c>
      <c r="E64" s="388">
        <f t="shared" si="3"/>
        <v>0</v>
      </c>
      <c r="F64" s="388">
        <f t="shared" si="4"/>
        <v>0</v>
      </c>
      <c r="G64" s="356">
        <f>'6.2. Паспорт фин осв ввод факт'!G64</f>
        <v>0</v>
      </c>
      <c r="H64" s="356">
        <f>'6.2. Паспорт фин осв ввод факт'!J64</f>
        <v>0</v>
      </c>
      <c r="I64" s="356">
        <f>'6.2. Паспорт фин осв ввод факт'!N64</f>
        <v>0</v>
      </c>
      <c r="J64" s="356">
        <f>'6.2. Паспорт фин осв ввод факт'!P64</f>
        <v>0</v>
      </c>
      <c r="K64" s="356">
        <f t="shared" si="5"/>
        <v>0</v>
      </c>
      <c r="L64" s="356">
        <f>'6.2. Паспорт фин осв ввод факт'!T64</f>
        <v>0</v>
      </c>
      <c r="M64" s="356">
        <v>0</v>
      </c>
      <c r="N64" s="392">
        <v>0</v>
      </c>
      <c r="O64" s="356">
        <v>0</v>
      </c>
      <c r="P64" s="356">
        <f>'6.2. Паспорт фин осв ввод факт'!X64</f>
        <v>0</v>
      </c>
      <c r="Q64" s="356">
        <v>0</v>
      </c>
      <c r="R64" s="356">
        <v>0</v>
      </c>
      <c r="S64" s="356">
        <v>0</v>
      </c>
      <c r="T64" s="356">
        <v>0</v>
      </c>
      <c r="U64" s="356">
        <v>0</v>
      </c>
      <c r="V64" s="388" t="s">
        <v>607</v>
      </c>
      <c r="W64" s="388" t="s">
        <v>607</v>
      </c>
      <c r="X64" s="356">
        <v>0</v>
      </c>
      <c r="Y64" s="356">
        <v>0</v>
      </c>
      <c r="Z64" s="388" t="s">
        <v>607</v>
      </c>
      <c r="AA64" s="388" t="s">
        <v>607</v>
      </c>
      <c r="AB64" s="356">
        <v>0</v>
      </c>
      <c r="AC64" s="356">
        <v>0</v>
      </c>
      <c r="AD64" s="388" t="s">
        <v>607</v>
      </c>
      <c r="AE64" s="388" t="s">
        <v>607</v>
      </c>
      <c r="AF64" s="388">
        <f t="shared" si="1"/>
        <v>0</v>
      </c>
      <c r="AG64" s="388">
        <f t="shared" si="6"/>
        <v>0</v>
      </c>
    </row>
    <row r="65" spans="1:32" x14ac:dyDescent="0.25">
      <c r="A65" s="71"/>
      <c r="B65" s="72"/>
      <c r="C65" s="72"/>
      <c r="D65" s="72"/>
      <c r="E65" s="72"/>
      <c r="F65" s="72"/>
      <c r="G65" s="72"/>
      <c r="H65" s="72"/>
      <c r="I65" s="72"/>
      <c r="J65" s="72"/>
      <c r="K65" s="72"/>
      <c r="L65" s="338"/>
      <c r="M65" s="338"/>
      <c r="N65" s="338"/>
      <c r="O65" s="338"/>
      <c r="P65" s="338"/>
      <c r="Q65" s="338"/>
      <c r="R65" s="338"/>
      <c r="S65" s="338"/>
      <c r="T65" s="338"/>
      <c r="U65" s="338"/>
      <c r="V65" s="338"/>
      <c r="W65" s="338"/>
      <c r="X65" s="338"/>
      <c r="Y65" s="338"/>
      <c r="Z65" s="338"/>
      <c r="AA65" s="338"/>
      <c r="AB65" s="338"/>
      <c r="AC65" s="338"/>
      <c r="AD65" s="338"/>
      <c r="AE65" s="338"/>
      <c r="AF65" s="338"/>
    </row>
    <row r="66" spans="1:32" ht="54" customHeight="1" x14ac:dyDescent="0.25">
      <c r="A66" s="338"/>
      <c r="B66" s="477"/>
      <c r="C66" s="477"/>
      <c r="D66" s="477"/>
      <c r="E66" s="477"/>
      <c r="F66" s="477"/>
      <c r="G66" s="477"/>
      <c r="H66" s="477"/>
      <c r="I66" s="477"/>
      <c r="J66" s="363"/>
      <c r="K66" s="363"/>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338"/>
      <c r="B67" s="338"/>
      <c r="C67" s="338"/>
      <c r="D67" s="338"/>
      <c r="E67" s="338"/>
      <c r="F67" s="338"/>
      <c r="L67" s="338"/>
      <c r="M67" s="338"/>
      <c r="N67" s="338"/>
      <c r="O67" s="338"/>
      <c r="P67" s="338"/>
      <c r="Q67" s="338"/>
      <c r="R67" s="338"/>
      <c r="S67" s="338"/>
      <c r="T67" s="338"/>
      <c r="U67" s="338"/>
      <c r="V67" s="338"/>
      <c r="W67" s="338"/>
      <c r="X67" s="338"/>
      <c r="Y67" s="338"/>
      <c r="Z67" s="338"/>
      <c r="AA67" s="338"/>
      <c r="AB67" s="338"/>
      <c r="AC67" s="338"/>
      <c r="AD67" s="338"/>
      <c r="AE67" s="338"/>
      <c r="AF67" s="338"/>
    </row>
    <row r="68" spans="1:32" ht="50.25" customHeight="1" x14ac:dyDescent="0.25">
      <c r="A68" s="338"/>
      <c r="B68" s="476"/>
      <c r="C68" s="476"/>
      <c r="D68" s="476"/>
      <c r="E68" s="476"/>
      <c r="F68" s="476"/>
      <c r="G68" s="476"/>
      <c r="H68" s="476"/>
      <c r="I68" s="476"/>
      <c r="J68" s="365"/>
      <c r="K68" s="365"/>
      <c r="L68" s="338"/>
      <c r="M68" s="338"/>
      <c r="N68" s="338"/>
      <c r="O68" s="338"/>
      <c r="P68" s="338"/>
      <c r="Q68" s="338"/>
      <c r="R68" s="338"/>
      <c r="S68" s="338"/>
      <c r="T68" s="338"/>
      <c r="U68" s="338"/>
      <c r="V68" s="338"/>
      <c r="W68" s="338"/>
      <c r="X68" s="338"/>
      <c r="Y68" s="338"/>
      <c r="Z68" s="338"/>
      <c r="AA68" s="338"/>
      <c r="AB68" s="338"/>
      <c r="AC68" s="338"/>
      <c r="AD68" s="338"/>
      <c r="AE68" s="338"/>
      <c r="AF68" s="338"/>
    </row>
    <row r="69" spans="1:32" x14ac:dyDescent="0.25">
      <c r="A69" s="338"/>
      <c r="B69" s="338"/>
      <c r="C69" s="338"/>
      <c r="D69" s="338"/>
      <c r="E69" s="338"/>
      <c r="F69" s="338"/>
      <c r="L69" s="338"/>
      <c r="M69" s="338"/>
      <c r="N69" s="338"/>
      <c r="O69" s="338"/>
      <c r="P69" s="338"/>
      <c r="Q69" s="338"/>
      <c r="R69" s="338"/>
      <c r="S69" s="338"/>
      <c r="T69" s="338"/>
      <c r="U69" s="338"/>
      <c r="V69" s="338"/>
      <c r="W69" s="338"/>
      <c r="X69" s="338"/>
      <c r="Y69" s="338"/>
      <c r="Z69" s="338"/>
      <c r="AA69" s="338"/>
      <c r="AB69" s="338"/>
      <c r="AC69" s="338"/>
      <c r="AD69" s="338"/>
      <c r="AE69" s="338"/>
      <c r="AF69" s="338"/>
    </row>
    <row r="70" spans="1:32" ht="36.75" customHeight="1" x14ac:dyDescent="0.25">
      <c r="A70" s="338"/>
      <c r="B70" s="477"/>
      <c r="C70" s="477"/>
      <c r="D70" s="477"/>
      <c r="E70" s="477"/>
      <c r="F70" s="477"/>
      <c r="G70" s="477"/>
      <c r="H70" s="477"/>
      <c r="I70" s="477"/>
      <c r="J70" s="363"/>
      <c r="K70" s="363"/>
      <c r="L70" s="338"/>
      <c r="M70" s="338"/>
      <c r="N70" s="338"/>
      <c r="O70" s="338"/>
      <c r="P70" s="338"/>
      <c r="Q70" s="338"/>
      <c r="R70" s="338"/>
      <c r="S70" s="338"/>
      <c r="T70" s="338"/>
      <c r="U70" s="338"/>
      <c r="V70" s="338"/>
      <c r="W70" s="338"/>
      <c r="X70" s="338"/>
      <c r="Y70" s="338"/>
      <c r="Z70" s="338"/>
      <c r="AA70" s="338"/>
      <c r="AB70" s="338"/>
      <c r="AC70" s="338"/>
      <c r="AD70" s="338"/>
      <c r="AE70" s="338"/>
      <c r="AF70" s="338"/>
    </row>
    <row r="71" spans="1:32" x14ac:dyDescent="0.25">
      <c r="A71" s="338"/>
      <c r="B71" s="69"/>
      <c r="C71" s="69"/>
      <c r="D71" s="69"/>
      <c r="E71" s="69"/>
      <c r="F71" s="69"/>
      <c r="L71" s="338"/>
      <c r="M71" s="338"/>
      <c r="N71" s="338"/>
      <c r="O71" s="338"/>
      <c r="P71" s="338"/>
      <c r="Q71" s="338"/>
      <c r="R71" s="338"/>
      <c r="S71" s="338"/>
      <c r="T71" s="338"/>
      <c r="U71" s="338"/>
      <c r="V71" s="338"/>
      <c r="W71" s="338"/>
      <c r="X71" s="338"/>
      <c r="Y71" s="338"/>
      <c r="Z71" s="338"/>
      <c r="AA71" s="338"/>
      <c r="AB71" s="338"/>
      <c r="AC71" s="338"/>
      <c r="AD71" s="338"/>
      <c r="AE71" s="338"/>
      <c r="AF71" s="338"/>
    </row>
    <row r="72" spans="1:32" ht="51" customHeight="1" x14ac:dyDescent="0.25">
      <c r="A72" s="338"/>
      <c r="B72" s="477"/>
      <c r="C72" s="477"/>
      <c r="D72" s="477"/>
      <c r="E72" s="477"/>
      <c r="F72" s="477"/>
      <c r="G72" s="477"/>
      <c r="H72" s="477"/>
      <c r="I72" s="477"/>
      <c r="J72" s="363"/>
      <c r="K72" s="363"/>
      <c r="L72" s="338"/>
      <c r="M72" s="338"/>
      <c r="N72" s="338"/>
      <c r="O72" s="338"/>
      <c r="P72" s="338"/>
      <c r="Q72" s="338"/>
      <c r="R72" s="338"/>
      <c r="S72" s="338"/>
      <c r="T72" s="338"/>
      <c r="U72" s="338"/>
      <c r="V72" s="338"/>
      <c r="W72" s="338"/>
      <c r="X72" s="338"/>
      <c r="Y72" s="338"/>
      <c r="Z72" s="338"/>
      <c r="AA72" s="338"/>
      <c r="AB72" s="338"/>
      <c r="AC72" s="338"/>
      <c r="AD72" s="338"/>
      <c r="AE72" s="338"/>
      <c r="AF72" s="338"/>
    </row>
    <row r="73" spans="1:32" ht="32.25" customHeight="1" x14ac:dyDescent="0.25">
      <c r="A73" s="338"/>
      <c r="B73" s="476"/>
      <c r="C73" s="476"/>
      <c r="D73" s="476"/>
      <c r="E73" s="476"/>
      <c r="F73" s="476"/>
      <c r="G73" s="476"/>
      <c r="H73" s="476"/>
      <c r="I73" s="476"/>
      <c r="J73" s="365"/>
      <c r="K73" s="365"/>
      <c r="L73" s="338"/>
      <c r="M73" s="338"/>
      <c r="N73" s="338"/>
      <c r="O73" s="338"/>
      <c r="P73" s="338"/>
      <c r="Q73" s="338"/>
      <c r="R73" s="338"/>
      <c r="S73" s="338"/>
      <c r="T73" s="338"/>
      <c r="U73" s="338"/>
      <c r="V73" s="338"/>
      <c r="W73" s="338"/>
      <c r="X73" s="338"/>
      <c r="Y73" s="338"/>
      <c r="Z73" s="338"/>
      <c r="AA73" s="338"/>
      <c r="AB73" s="338"/>
      <c r="AC73" s="338"/>
      <c r="AD73" s="338"/>
      <c r="AE73" s="338"/>
      <c r="AF73" s="338"/>
    </row>
    <row r="74" spans="1:32" ht="51.75" customHeight="1" x14ac:dyDescent="0.25">
      <c r="A74" s="338"/>
      <c r="B74" s="477"/>
      <c r="C74" s="477"/>
      <c r="D74" s="477"/>
      <c r="E74" s="477"/>
      <c r="F74" s="477"/>
      <c r="G74" s="477"/>
      <c r="H74" s="477"/>
      <c r="I74" s="477"/>
      <c r="J74" s="363"/>
      <c r="K74" s="363"/>
      <c r="L74" s="338"/>
      <c r="M74" s="338"/>
      <c r="N74" s="338"/>
      <c r="O74" s="338"/>
      <c r="P74" s="338"/>
      <c r="Q74" s="338"/>
      <c r="R74" s="338"/>
      <c r="S74" s="338"/>
      <c r="T74" s="338"/>
      <c r="U74" s="338"/>
      <c r="V74" s="338"/>
      <c r="W74" s="338"/>
      <c r="X74" s="338"/>
      <c r="Y74" s="338"/>
      <c r="Z74" s="338"/>
      <c r="AA74" s="338"/>
      <c r="AB74" s="338"/>
      <c r="AC74" s="338"/>
      <c r="AD74" s="338"/>
      <c r="AE74" s="338"/>
      <c r="AF74" s="338"/>
    </row>
    <row r="75" spans="1:32" ht="21.75" customHeight="1" x14ac:dyDescent="0.25">
      <c r="A75" s="338"/>
      <c r="B75" s="478"/>
      <c r="C75" s="478"/>
      <c r="D75" s="478"/>
      <c r="E75" s="478"/>
      <c r="F75" s="478"/>
      <c r="G75" s="478"/>
      <c r="H75" s="478"/>
      <c r="I75" s="478"/>
      <c r="J75" s="366"/>
      <c r="K75" s="366"/>
      <c r="L75" s="338"/>
      <c r="M75" s="338"/>
      <c r="N75" s="338"/>
      <c r="O75" s="338"/>
      <c r="P75" s="338"/>
      <c r="Q75" s="338"/>
      <c r="R75" s="338"/>
      <c r="S75" s="338"/>
      <c r="T75" s="338"/>
      <c r="U75" s="338"/>
      <c r="V75" s="338"/>
      <c r="W75" s="338"/>
      <c r="X75" s="338"/>
      <c r="Y75" s="338"/>
      <c r="Z75" s="338"/>
      <c r="AA75" s="338"/>
      <c r="AB75" s="338"/>
      <c r="AC75" s="338"/>
      <c r="AD75" s="338"/>
      <c r="AE75" s="338"/>
      <c r="AF75" s="338"/>
    </row>
    <row r="76" spans="1:32" ht="23.25" customHeight="1" x14ac:dyDescent="0.25">
      <c r="A76" s="338"/>
      <c r="B76" s="66"/>
      <c r="C76" s="66"/>
      <c r="D76" s="66"/>
      <c r="E76" s="66"/>
      <c r="F76" s="66"/>
      <c r="L76" s="338"/>
      <c r="M76" s="338"/>
      <c r="N76" s="338"/>
      <c r="O76" s="338"/>
      <c r="P76" s="338"/>
      <c r="Q76" s="338"/>
      <c r="R76" s="338"/>
      <c r="S76" s="338"/>
      <c r="T76" s="338"/>
      <c r="U76" s="338"/>
      <c r="V76" s="338"/>
      <c r="W76" s="338"/>
      <c r="X76" s="338"/>
      <c r="Y76" s="338"/>
      <c r="Z76" s="338"/>
      <c r="AA76" s="338"/>
      <c r="AB76" s="338"/>
      <c r="AC76" s="338"/>
      <c r="AD76" s="338"/>
      <c r="AE76" s="338"/>
      <c r="AF76" s="338"/>
    </row>
    <row r="77" spans="1:32" ht="18.75" customHeight="1" x14ac:dyDescent="0.25">
      <c r="A77" s="338"/>
      <c r="B77" s="475"/>
      <c r="C77" s="475"/>
      <c r="D77" s="475"/>
      <c r="E77" s="475"/>
      <c r="F77" s="475"/>
      <c r="G77" s="475"/>
      <c r="H77" s="475"/>
      <c r="I77" s="475"/>
      <c r="J77" s="364"/>
      <c r="K77" s="364"/>
      <c r="L77" s="338"/>
      <c r="M77" s="338"/>
      <c r="N77" s="338"/>
      <c r="O77" s="338"/>
      <c r="P77" s="338"/>
      <c r="Q77" s="338"/>
      <c r="R77" s="338"/>
      <c r="S77" s="338"/>
      <c r="T77" s="338"/>
      <c r="U77" s="338"/>
      <c r="V77" s="338"/>
      <c r="W77" s="338"/>
      <c r="X77" s="338"/>
      <c r="Y77" s="338"/>
      <c r="Z77" s="338"/>
      <c r="AA77" s="338"/>
      <c r="AB77" s="338"/>
      <c r="AC77" s="338"/>
      <c r="AD77" s="338"/>
      <c r="AE77" s="338"/>
      <c r="AF77" s="338"/>
    </row>
    <row r="78" spans="1:32" x14ac:dyDescent="0.25">
      <c r="A78" s="338"/>
      <c r="B78" s="338"/>
      <c r="C78" s="338"/>
      <c r="D78" s="338"/>
      <c r="E78" s="338"/>
      <c r="F78" s="338"/>
      <c r="L78" s="338"/>
      <c r="M78" s="338"/>
      <c r="N78" s="338"/>
      <c r="O78" s="338"/>
      <c r="P78" s="338"/>
      <c r="Q78" s="338"/>
      <c r="R78" s="338"/>
      <c r="S78" s="338"/>
      <c r="T78" s="338"/>
      <c r="U78" s="338"/>
      <c r="V78" s="338"/>
      <c r="W78" s="338"/>
      <c r="X78" s="338"/>
      <c r="Y78" s="338"/>
      <c r="Z78" s="338"/>
      <c r="AA78" s="338"/>
      <c r="AB78" s="338"/>
      <c r="AC78" s="338"/>
      <c r="AD78" s="338"/>
      <c r="AE78" s="338"/>
      <c r="AF78" s="338"/>
    </row>
    <row r="79" spans="1:32" x14ac:dyDescent="0.25">
      <c r="A79" s="338"/>
      <c r="B79" s="338"/>
      <c r="C79" s="338"/>
      <c r="D79" s="338"/>
      <c r="E79" s="338"/>
      <c r="F79" s="338"/>
      <c r="L79" s="338"/>
      <c r="M79" s="338"/>
      <c r="N79" s="338"/>
      <c r="O79" s="338"/>
      <c r="P79" s="338"/>
      <c r="Q79" s="338"/>
      <c r="R79" s="338"/>
      <c r="S79" s="338"/>
      <c r="T79" s="338"/>
      <c r="U79" s="338"/>
      <c r="V79" s="338"/>
      <c r="W79" s="338"/>
      <c r="X79" s="338"/>
      <c r="Y79" s="338"/>
      <c r="Z79" s="338"/>
      <c r="AA79" s="338"/>
      <c r="AB79" s="338"/>
      <c r="AC79" s="338"/>
      <c r="AD79" s="338"/>
      <c r="AE79" s="338"/>
      <c r="AF79" s="338"/>
    </row>
    <row r="80" spans="1:32" x14ac:dyDescent="0.25">
      <c r="G80" s="337"/>
      <c r="H80" s="337"/>
      <c r="I80" s="337"/>
      <c r="J80" s="337"/>
      <c r="K80" s="337"/>
    </row>
    <row r="81" spans="7:11" x14ac:dyDescent="0.25">
      <c r="G81" s="337"/>
      <c r="H81" s="337"/>
      <c r="I81" s="337"/>
      <c r="J81" s="337"/>
      <c r="K81" s="337"/>
    </row>
    <row r="82" spans="7:11" x14ac:dyDescent="0.25">
      <c r="G82" s="337"/>
      <c r="H82" s="337"/>
      <c r="I82" s="337"/>
      <c r="J82" s="337"/>
      <c r="K82" s="337"/>
    </row>
    <row r="83" spans="7:11" x14ac:dyDescent="0.25">
      <c r="G83" s="337"/>
      <c r="H83" s="337"/>
      <c r="I83" s="337"/>
      <c r="J83" s="337"/>
      <c r="K83" s="337"/>
    </row>
    <row r="84" spans="7:11" x14ac:dyDescent="0.25">
      <c r="G84" s="337"/>
      <c r="H84" s="337"/>
      <c r="I84" s="337"/>
      <c r="J84" s="337"/>
      <c r="K84" s="337"/>
    </row>
    <row r="85" spans="7:11" x14ac:dyDescent="0.25">
      <c r="G85" s="337"/>
      <c r="H85" s="337"/>
      <c r="I85" s="337"/>
      <c r="J85" s="337"/>
      <c r="K85" s="337"/>
    </row>
    <row r="86" spans="7:11" x14ac:dyDescent="0.25">
      <c r="G86" s="337"/>
      <c r="H86" s="337"/>
      <c r="I86" s="337"/>
      <c r="J86" s="337"/>
      <c r="K86" s="337"/>
    </row>
    <row r="87" spans="7:11" x14ac:dyDescent="0.25">
      <c r="G87" s="337"/>
      <c r="H87" s="337"/>
      <c r="I87" s="337"/>
      <c r="J87" s="337"/>
      <c r="K87" s="337"/>
    </row>
    <row r="88" spans="7:11" x14ac:dyDescent="0.25">
      <c r="G88" s="337"/>
      <c r="H88" s="337"/>
      <c r="I88" s="337"/>
      <c r="J88" s="337"/>
      <c r="K88" s="337"/>
    </row>
    <row r="89" spans="7:11" x14ac:dyDescent="0.25">
      <c r="G89" s="337"/>
      <c r="H89" s="337"/>
      <c r="I89" s="337"/>
      <c r="J89" s="337"/>
      <c r="K89" s="337"/>
    </row>
    <row r="90" spans="7:11" x14ac:dyDescent="0.25">
      <c r="G90" s="337"/>
      <c r="H90" s="337"/>
      <c r="I90" s="337"/>
      <c r="J90" s="337"/>
      <c r="K90" s="337"/>
    </row>
    <row r="91" spans="7:11" x14ac:dyDescent="0.25">
      <c r="G91" s="337"/>
      <c r="H91" s="337"/>
      <c r="I91" s="337"/>
      <c r="J91" s="337"/>
      <c r="K91" s="337"/>
    </row>
    <row r="92" spans="7:11" x14ac:dyDescent="0.25">
      <c r="G92" s="337"/>
      <c r="H92" s="337"/>
      <c r="I92" s="337"/>
      <c r="J92" s="337"/>
      <c r="K92" s="337"/>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8" sqref="D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5"/>
    </row>
    <row r="7" spans="1:48" ht="18.75" x14ac:dyDescent="0.25">
      <c r="A7" s="413" t="s">
        <v>9</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09" t="s">
        <v>8</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08" t="str">
        <f>'1. паспорт местоположение'!A12:C12</f>
        <v>F_obj_111001_3110</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09" t="s">
        <v>7</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x14ac:dyDescent="0.25">
      <c r="A15" s="408" t="str">
        <f>'1. паспорт местоположение'!A15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09" t="s">
        <v>6</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4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2"/>
      <c r="AK17" s="442"/>
      <c r="AL17" s="442"/>
      <c r="AM17" s="442"/>
      <c r="AN17" s="442"/>
      <c r="AO17" s="442"/>
      <c r="AP17" s="442"/>
      <c r="AQ17" s="442"/>
      <c r="AR17" s="442"/>
      <c r="AS17" s="442"/>
      <c r="AT17" s="442"/>
      <c r="AU17" s="442"/>
      <c r="AV17" s="442"/>
    </row>
    <row r="18" spans="1:48" ht="14.25" customHeight="1"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2"/>
      <c r="AK19" s="442"/>
      <c r="AL19" s="442"/>
      <c r="AM19" s="442"/>
      <c r="AN19" s="442"/>
      <c r="AO19" s="442"/>
      <c r="AP19" s="442"/>
      <c r="AQ19" s="442"/>
      <c r="AR19" s="442"/>
      <c r="AS19" s="442"/>
      <c r="AT19" s="442"/>
      <c r="AU19" s="442"/>
      <c r="AV19" s="442"/>
    </row>
    <row r="20" spans="1:48" s="26"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26" customFormat="1" x14ac:dyDescent="0.25">
      <c r="A21" s="498" t="s">
        <v>527</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6" customFormat="1" ht="58.5" customHeight="1" x14ac:dyDescent="0.25">
      <c r="A22" s="499" t="s">
        <v>52</v>
      </c>
      <c r="B22" s="502" t="s">
        <v>24</v>
      </c>
      <c r="C22" s="499" t="s">
        <v>51</v>
      </c>
      <c r="D22" s="499" t="s">
        <v>50</v>
      </c>
      <c r="E22" s="505" t="s">
        <v>538</v>
      </c>
      <c r="F22" s="506"/>
      <c r="G22" s="506"/>
      <c r="H22" s="506"/>
      <c r="I22" s="506"/>
      <c r="J22" s="506"/>
      <c r="K22" s="506"/>
      <c r="L22" s="507"/>
      <c r="M22" s="499" t="s">
        <v>49</v>
      </c>
      <c r="N22" s="499" t="s">
        <v>48</v>
      </c>
      <c r="O22" s="499" t="s">
        <v>47</v>
      </c>
      <c r="P22" s="508" t="s">
        <v>268</v>
      </c>
      <c r="Q22" s="508" t="s">
        <v>46</v>
      </c>
      <c r="R22" s="508" t="s">
        <v>45</v>
      </c>
      <c r="S22" s="508" t="s">
        <v>44</v>
      </c>
      <c r="T22" s="508"/>
      <c r="U22" s="509" t="s">
        <v>43</v>
      </c>
      <c r="V22" s="509" t="s">
        <v>42</v>
      </c>
      <c r="W22" s="508" t="s">
        <v>41</v>
      </c>
      <c r="X22" s="508" t="s">
        <v>40</v>
      </c>
      <c r="Y22" s="508" t="s">
        <v>39</v>
      </c>
      <c r="Z22" s="522" t="s">
        <v>38</v>
      </c>
      <c r="AA22" s="508" t="s">
        <v>37</v>
      </c>
      <c r="AB22" s="508" t="s">
        <v>36</v>
      </c>
      <c r="AC22" s="508" t="s">
        <v>35</v>
      </c>
      <c r="AD22" s="508" t="s">
        <v>34</v>
      </c>
      <c r="AE22" s="508" t="s">
        <v>33</v>
      </c>
      <c r="AF22" s="508" t="s">
        <v>32</v>
      </c>
      <c r="AG22" s="508"/>
      <c r="AH22" s="508"/>
      <c r="AI22" s="508"/>
      <c r="AJ22" s="508"/>
      <c r="AK22" s="508"/>
      <c r="AL22" s="508" t="s">
        <v>31</v>
      </c>
      <c r="AM22" s="508"/>
      <c r="AN22" s="508"/>
      <c r="AO22" s="508"/>
      <c r="AP22" s="508" t="s">
        <v>30</v>
      </c>
      <c r="AQ22" s="508"/>
      <c r="AR22" s="508" t="s">
        <v>29</v>
      </c>
      <c r="AS22" s="508" t="s">
        <v>28</v>
      </c>
      <c r="AT22" s="508" t="s">
        <v>27</v>
      </c>
      <c r="AU22" s="508" t="s">
        <v>26</v>
      </c>
      <c r="AV22" s="512" t="s">
        <v>25</v>
      </c>
    </row>
    <row r="23" spans="1:48" s="26" customFormat="1" ht="64.5" customHeight="1" x14ac:dyDescent="0.25">
      <c r="A23" s="500"/>
      <c r="B23" s="503"/>
      <c r="C23" s="500"/>
      <c r="D23" s="500"/>
      <c r="E23" s="514" t="s">
        <v>23</v>
      </c>
      <c r="F23" s="516" t="s">
        <v>139</v>
      </c>
      <c r="G23" s="516" t="s">
        <v>138</v>
      </c>
      <c r="H23" s="516" t="s">
        <v>137</v>
      </c>
      <c r="I23" s="520" t="s">
        <v>446</v>
      </c>
      <c r="J23" s="520" t="s">
        <v>447</v>
      </c>
      <c r="K23" s="520" t="s">
        <v>448</v>
      </c>
      <c r="L23" s="516" t="s">
        <v>79</v>
      </c>
      <c r="M23" s="500"/>
      <c r="N23" s="500"/>
      <c r="O23" s="500"/>
      <c r="P23" s="508"/>
      <c r="Q23" s="508"/>
      <c r="R23" s="508"/>
      <c r="S23" s="518" t="s">
        <v>2</v>
      </c>
      <c r="T23" s="518" t="s">
        <v>11</v>
      </c>
      <c r="U23" s="509"/>
      <c r="V23" s="509"/>
      <c r="W23" s="508"/>
      <c r="X23" s="508"/>
      <c r="Y23" s="508"/>
      <c r="Z23" s="508"/>
      <c r="AA23" s="508"/>
      <c r="AB23" s="508"/>
      <c r="AC23" s="508"/>
      <c r="AD23" s="508"/>
      <c r="AE23" s="508"/>
      <c r="AF23" s="508" t="s">
        <v>22</v>
      </c>
      <c r="AG23" s="508"/>
      <c r="AH23" s="508" t="s">
        <v>21</v>
      </c>
      <c r="AI23" s="508"/>
      <c r="AJ23" s="499" t="s">
        <v>20</v>
      </c>
      <c r="AK23" s="499" t="s">
        <v>19</v>
      </c>
      <c r="AL23" s="499" t="s">
        <v>18</v>
      </c>
      <c r="AM23" s="499" t="s">
        <v>17</v>
      </c>
      <c r="AN23" s="499" t="s">
        <v>16</v>
      </c>
      <c r="AO23" s="499" t="s">
        <v>15</v>
      </c>
      <c r="AP23" s="499" t="s">
        <v>14</v>
      </c>
      <c r="AQ23" s="510" t="s">
        <v>11</v>
      </c>
      <c r="AR23" s="508"/>
      <c r="AS23" s="508"/>
      <c r="AT23" s="508"/>
      <c r="AU23" s="508"/>
      <c r="AV23" s="513"/>
    </row>
    <row r="24" spans="1:48" s="26" customFormat="1" ht="96.75" customHeight="1" x14ac:dyDescent="0.25">
      <c r="A24" s="501"/>
      <c r="B24" s="504"/>
      <c r="C24" s="501"/>
      <c r="D24" s="501"/>
      <c r="E24" s="515"/>
      <c r="F24" s="517"/>
      <c r="G24" s="517"/>
      <c r="H24" s="517"/>
      <c r="I24" s="521"/>
      <c r="J24" s="521"/>
      <c r="K24" s="521"/>
      <c r="L24" s="517"/>
      <c r="M24" s="501"/>
      <c r="N24" s="501"/>
      <c r="O24" s="501"/>
      <c r="P24" s="508"/>
      <c r="Q24" s="508"/>
      <c r="R24" s="508"/>
      <c r="S24" s="519"/>
      <c r="T24" s="519"/>
      <c r="U24" s="509"/>
      <c r="V24" s="509"/>
      <c r="W24" s="508"/>
      <c r="X24" s="508"/>
      <c r="Y24" s="508"/>
      <c r="Z24" s="508"/>
      <c r="AA24" s="508"/>
      <c r="AB24" s="508"/>
      <c r="AC24" s="508"/>
      <c r="AD24" s="508"/>
      <c r="AE24" s="508"/>
      <c r="AF24" s="152" t="s">
        <v>13</v>
      </c>
      <c r="AG24" s="152" t="s">
        <v>12</v>
      </c>
      <c r="AH24" s="153" t="s">
        <v>2</v>
      </c>
      <c r="AI24" s="153" t="s">
        <v>11</v>
      </c>
      <c r="AJ24" s="501"/>
      <c r="AK24" s="501"/>
      <c r="AL24" s="501"/>
      <c r="AM24" s="501"/>
      <c r="AN24" s="501"/>
      <c r="AO24" s="501"/>
      <c r="AP24" s="501"/>
      <c r="AQ24" s="511"/>
      <c r="AR24" s="508"/>
      <c r="AS24" s="508"/>
      <c r="AT24" s="508"/>
      <c r="AU24" s="508"/>
      <c r="AV24" s="51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58" t="str">
        <f>A9</f>
        <v>Акционерное общество "Янтарьэнерго" ДЗО  ПАО "Россети"</v>
      </c>
      <c r="C26" s="21"/>
      <c r="D26" s="22">
        <f>'6.1. Паспорт сетевой график'!H53</f>
        <v>43464</v>
      </c>
      <c r="E26" s="23"/>
      <c r="F26" s="23"/>
      <c r="G26" s="23"/>
      <c r="H26" s="23"/>
      <c r="I26" s="23"/>
      <c r="J26" s="23"/>
      <c r="K26" s="23"/>
      <c r="L26" s="23" t="s">
        <v>619</v>
      </c>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1" zoomScale="90" zoomScaleNormal="90" zoomScaleSheetLayoutView="90" workbookViewId="0">
      <selection activeCell="B26" sqref="B26"/>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68</v>
      </c>
    </row>
    <row r="2" spans="1:8" ht="18.75" x14ac:dyDescent="0.3">
      <c r="B2" s="15" t="s">
        <v>10</v>
      </c>
    </row>
    <row r="3" spans="1:8" ht="18.75" x14ac:dyDescent="0.3">
      <c r="B3" s="15" t="s">
        <v>546</v>
      </c>
    </row>
    <row r="4" spans="1:8" x14ac:dyDescent="0.25">
      <c r="B4" s="42"/>
    </row>
    <row r="5" spans="1:8" ht="18.75" x14ac:dyDescent="0.3">
      <c r="A5" s="529" t="str">
        <f>'1. паспорт местоположение'!A5:C5</f>
        <v>Год раскрытия информации: 2018 год</v>
      </c>
      <c r="B5" s="529"/>
      <c r="C5" s="81"/>
      <c r="D5" s="81"/>
      <c r="E5" s="81"/>
      <c r="F5" s="81"/>
      <c r="G5" s="81"/>
      <c r="H5" s="81"/>
    </row>
    <row r="6" spans="1:8" ht="18.75" x14ac:dyDescent="0.3">
      <c r="A6" s="179"/>
      <c r="B6" s="179"/>
      <c r="C6" s="179"/>
      <c r="D6" s="179"/>
      <c r="E6" s="179"/>
      <c r="F6" s="179"/>
      <c r="G6" s="179"/>
      <c r="H6" s="179"/>
    </row>
    <row r="7" spans="1:8" ht="18.75" x14ac:dyDescent="0.25">
      <c r="A7" s="413" t="s">
        <v>9</v>
      </c>
      <c r="B7" s="413"/>
      <c r="C7" s="158"/>
      <c r="D7" s="158"/>
      <c r="E7" s="158"/>
      <c r="F7" s="158"/>
      <c r="G7" s="158"/>
      <c r="H7" s="158"/>
    </row>
    <row r="8" spans="1:8" ht="18.75" x14ac:dyDescent="0.25">
      <c r="A8" s="158"/>
      <c r="B8" s="158"/>
      <c r="C8" s="158"/>
      <c r="D8" s="158"/>
      <c r="E8" s="158"/>
      <c r="F8" s="158"/>
      <c r="G8" s="158"/>
      <c r="H8" s="158"/>
    </row>
    <row r="9" spans="1:8" x14ac:dyDescent="0.25">
      <c r="A9" s="530" t="str">
        <f>'1. паспорт местоположение'!A9:C9</f>
        <v>Акционерное общество "Янтарьэнерго" ДЗО  ПАО "Россети"</v>
      </c>
      <c r="B9" s="530"/>
      <c r="C9" s="173"/>
      <c r="D9" s="173"/>
      <c r="E9" s="173"/>
      <c r="F9" s="173"/>
      <c r="G9" s="173"/>
      <c r="H9" s="173"/>
    </row>
    <row r="10" spans="1:8" x14ac:dyDescent="0.25">
      <c r="A10" s="409" t="s">
        <v>8</v>
      </c>
      <c r="B10" s="409"/>
      <c r="C10" s="160"/>
      <c r="D10" s="160"/>
      <c r="E10" s="160"/>
      <c r="F10" s="160"/>
      <c r="G10" s="160"/>
      <c r="H10" s="160"/>
    </row>
    <row r="11" spans="1:8" ht="18.75" x14ac:dyDescent="0.25">
      <c r="A11" s="158"/>
      <c r="B11" s="158"/>
      <c r="C11" s="158"/>
      <c r="D11" s="158"/>
      <c r="E11" s="158"/>
      <c r="F11" s="158"/>
      <c r="G11" s="158"/>
      <c r="H11" s="158"/>
    </row>
    <row r="12" spans="1:8" ht="30.75" customHeight="1" x14ac:dyDescent="0.25">
      <c r="A12" s="530" t="str">
        <f>'1. паспорт местоположение'!A12:C12</f>
        <v>F_obj_111001_3110</v>
      </c>
      <c r="B12" s="530"/>
      <c r="C12" s="173"/>
      <c r="D12" s="173"/>
      <c r="E12" s="173"/>
      <c r="F12" s="173"/>
      <c r="G12" s="173"/>
      <c r="H12" s="173"/>
    </row>
    <row r="13" spans="1:8" x14ac:dyDescent="0.25">
      <c r="A13" s="409" t="s">
        <v>7</v>
      </c>
      <c r="B13" s="409"/>
      <c r="C13" s="160"/>
      <c r="D13" s="160"/>
      <c r="E13" s="160"/>
      <c r="F13" s="160"/>
      <c r="G13" s="160"/>
      <c r="H13" s="160"/>
    </row>
    <row r="14" spans="1:8" ht="18.75" x14ac:dyDescent="0.25">
      <c r="A14" s="11"/>
      <c r="B14" s="11"/>
      <c r="C14" s="11"/>
      <c r="D14" s="11"/>
      <c r="E14" s="11"/>
      <c r="F14" s="11"/>
      <c r="G14" s="11"/>
      <c r="H14" s="11"/>
    </row>
    <row r="15" spans="1:8" ht="75" customHeight="1" x14ac:dyDescent="0.25">
      <c r="A15" s="523" t="str">
        <f>'1. паспорт местоположение'!A15:C15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523"/>
      <c r="C15" s="173"/>
      <c r="D15" s="173"/>
      <c r="E15" s="173"/>
      <c r="F15" s="173"/>
      <c r="G15" s="173"/>
      <c r="H15" s="173"/>
    </row>
    <row r="16" spans="1:8" x14ac:dyDescent="0.25">
      <c r="A16" s="409" t="s">
        <v>6</v>
      </c>
      <c r="B16" s="409"/>
      <c r="C16" s="160"/>
      <c r="D16" s="160"/>
      <c r="E16" s="160"/>
      <c r="F16" s="160"/>
      <c r="G16" s="160"/>
      <c r="H16" s="160"/>
    </row>
    <row r="17" spans="1:2" x14ac:dyDescent="0.25">
      <c r="B17" s="128"/>
    </row>
    <row r="18" spans="1:2" ht="33.75" customHeight="1" x14ac:dyDescent="0.25">
      <c r="A18" s="524" t="s">
        <v>528</v>
      </c>
      <c r="B18" s="525"/>
    </row>
    <row r="19" spans="1:2" x14ac:dyDescent="0.25">
      <c r="B19" s="42"/>
    </row>
    <row r="20" spans="1:2" ht="16.5" thickBot="1" x14ac:dyDescent="0.3">
      <c r="B20" s="129"/>
    </row>
    <row r="21" spans="1:2" ht="91.5" customHeight="1" thickBot="1" x14ac:dyDescent="0.3">
      <c r="A21" s="130" t="s">
        <v>393</v>
      </c>
      <c r="B21" s="342" t="str">
        <f>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30" t="s">
        <v>394</v>
      </c>
      <c r="B22" s="342" t="str">
        <f>'1. паспорт местоположение'!C27</f>
        <v>г. Гусев</v>
      </c>
    </row>
    <row r="23" spans="1:2" ht="16.5" thickBot="1" x14ac:dyDescent="0.3">
      <c r="A23" s="130" t="s">
        <v>359</v>
      </c>
      <c r="B23" s="343" t="s">
        <v>561</v>
      </c>
    </row>
    <row r="24" spans="1:2" ht="16.5" thickBot="1" x14ac:dyDescent="0.3">
      <c r="A24" s="130" t="s">
        <v>395</v>
      </c>
      <c r="B24" s="343">
        <v>0</v>
      </c>
    </row>
    <row r="25" spans="1:2" ht="16.5" thickBot="1" x14ac:dyDescent="0.3">
      <c r="A25" s="131" t="s">
        <v>396</v>
      </c>
      <c r="B25" s="342" t="s">
        <v>562</v>
      </c>
    </row>
    <row r="26" spans="1:2" ht="16.5" thickBot="1" x14ac:dyDescent="0.3">
      <c r="A26" s="132" t="s">
        <v>397</v>
      </c>
      <c r="B26" s="344" t="s">
        <v>610</v>
      </c>
    </row>
    <row r="27" spans="1:2" ht="29.25" thickBot="1" x14ac:dyDescent="0.3">
      <c r="A27" s="139" t="s">
        <v>618</v>
      </c>
      <c r="B27" s="347">
        <v>5.24864</v>
      </c>
    </row>
    <row r="28" spans="1:2" ht="75.75" thickBot="1" x14ac:dyDescent="0.3">
      <c r="A28" s="134" t="s">
        <v>398</v>
      </c>
      <c r="B28" s="397" t="s">
        <v>639</v>
      </c>
    </row>
    <row r="29" spans="1:2" ht="29.25" thickBot="1" x14ac:dyDescent="0.3">
      <c r="A29" s="140" t="s">
        <v>399</v>
      </c>
      <c r="B29" s="134"/>
    </row>
    <row r="30" spans="1:2" ht="29.25" thickBot="1" x14ac:dyDescent="0.3">
      <c r="A30" s="140" t="s">
        <v>400</v>
      </c>
      <c r="B30" s="181">
        <f>B32+B41+B58</f>
        <v>0</v>
      </c>
    </row>
    <row r="31" spans="1:2" ht="16.5" thickBot="1" x14ac:dyDescent="0.3">
      <c r="A31" s="134" t="s">
        <v>401</v>
      </c>
      <c r="B31" s="181"/>
    </row>
    <row r="32" spans="1:2" ht="29.25" thickBot="1" x14ac:dyDescent="0.3">
      <c r="A32" s="140" t="s">
        <v>402</v>
      </c>
      <c r="B32" s="181">
        <f>B33+B37</f>
        <v>0</v>
      </c>
    </row>
    <row r="33" spans="1:3" s="184" customFormat="1" ht="16.5" thickBot="1" x14ac:dyDescent="0.3">
      <c r="A33" s="182" t="s">
        <v>403</v>
      </c>
      <c r="B33" s="183"/>
    </row>
    <row r="34" spans="1:3" ht="16.5" thickBot="1" x14ac:dyDescent="0.3">
      <c r="A34" s="134" t="s">
        <v>404</v>
      </c>
      <c r="B34" s="185">
        <f>B33/$B$27</f>
        <v>0</v>
      </c>
    </row>
    <row r="35" spans="1:3" ht="16.5" thickBot="1" x14ac:dyDescent="0.3">
      <c r="A35" s="134" t="s">
        <v>405</v>
      </c>
      <c r="B35" s="181"/>
      <c r="C35" s="127">
        <v>1</v>
      </c>
    </row>
    <row r="36" spans="1:3" ht="16.5" thickBot="1" x14ac:dyDescent="0.3">
      <c r="A36" s="134" t="s">
        <v>406</v>
      </c>
      <c r="B36" s="181"/>
      <c r="C36" s="127">
        <v>2</v>
      </c>
    </row>
    <row r="37" spans="1:3" s="184" customFormat="1" ht="16.5" thickBot="1" x14ac:dyDescent="0.3">
      <c r="A37" s="182" t="s">
        <v>403</v>
      </c>
      <c r="B37" s="183"/>
    </row>
    <row r="38" spans="1:3" ht="16.5" thickBot="1" x14ac:dyDescent="0.3">
      <c r="A38" s="134" t="s">
        <v>404</v>
      </c>
      <c r="B38" s="185">
        <f>B37/$B$27</f>
        <v>0</v>
      </c>
    </row>
    <row r="39" spans="1:3" ht="16.5" thickBot="1" x14ac:dyDescent="0.3">
      <c r="A39" s="134" t="s">
        <v>405</v>
      </c>
      <c r="B39" s="181"/>
      <c r="C39" s="127">
        <v>1</v>
      </c>
    </row>
    <row r="40" spans="1:3" ht="16.5" thickBot="1" x14ac:dyDescent="0.3">
      <c r="A40" s="134" t="s">
        <v>406</v>
      </c>
      <c r="B40" s="181"/>
      <c r="C40" s="127">
        <v>2</v>
      </c>
    </row>
    <row r="41" spans="1:3" ht="29.25" thickBot="1" x14ac:dyDescent="0.3">
      <c r="A41" s="140" t="s">
        <v>407</v>
      </c>
      <c r="B41" s="181">
        <f>B42+B46+B50+B54</f>
        <v>0</v>
      </c>
    </row>
    <row r="42" spans="1:3" s="184" customFormat="1" ht="16.5" thickBot="1" x14ac:dyDescent="0.3">
      <c r="A42" s="182" t="s">
        <v>403</v>
      </c>
      <c r="B42" s="183"/>
    </row>
    <row r="43" spans="1:3" ht="16.5" thickBot="1" x14ac:dyDescent="0.3">
      <c r="A43" s="134" t="s">
        <v>404</v>
      </c>
      <c r="B43" s="185">
        <f>B42/$B$27</f>
        <v>0</v>
      </c>
    </row>
    <row r="44" spans="1:3" ht="16.5" thickBot="1" x14ac:dyDescent="0.3">
      <c r="A44" s="134" t="s">
        <v>405</v>
      </c>
      <c r="B44" s="181"/>
      <c r="C44" s="127">
        <v>1</v>
      </c>
    </row>
    <row r="45" spans="1:3" ht="16.5" thickBot="1" x14ac:dyDescent="0.3">
      <c r="A45" s="134" t="s">
        <v>406</v>
      </c>
      <c r="B45" s="181"/>
      <c r="C45" s="127">
        <v>2</v>
      </c>
    </row>
    <row r="46" spans="1:3" s="184" customFormat="1" ht="16.5" thickBot="1" x14ac:dyDescent="0.3">
      <c r="A46" s="182" t="s">
        <v>403</v>
      </c>
      <c r="B46" s="183"/>
    </row>
    <row r="47" spans="1:3" ht="16.5" thickBot="1" x14ac:dyDescent="0.3">
      <c r="A47" s="134" t="s">
        <v>404</v>
      </c>
      <c r="B47" s="185">
        <f>B46/$B$27</f>
        <v>0</v>
      </c>
    </row>
    <row r="48" spans="1:3" ht="16.5" thickBot="1" x14ac:dyDescent="0.3">
      <c r="A48" s="134" t="s">
        <v>405</v>
      </c>
      <c r="B48" s="181"/>
      <c r="C48" s="127">
        <v>1</v>
      </c>
    </row>
    <row r="49" spans="1:3" ht="16.5" thickBot="1" x14ac:dyDescent="0.3">
      <c r="A49" s="134" t="s">
        <v>406</v>
      </c>
      <c r="B49" s="181"/>
      <c r="C49" s="127">
        <v>2</v>
      </c>
    </row>
    <row r="50" spans="1:3" s="184" customFormat="1" ht="16.5" thickBot="1" x14ac:dyDescent="0.3">
      <c r="A50" s="182" t="s">
        <v>403</v>
      </c>
      <c r="B50" s="183"/>
    </row>
    <row r="51" spans="1:3" ht="16.5" thickBot="1" x14ac:dyDescent="0.3">
      <c r="A51" s="134" t="s">
        <v>404</v>
      </c>
      <c r="B51" s="185">
        <f>B50/$B$27</f>
        <v>0</v>
      </c>
    </row>
    <row r="52" spans="1:3" ht="16.5" thickBot="1" x14ac:dyDescent="0.3">
      <c r="A52" s="134" t="s">
        <v>405</v>
      </c>
      <c r="B52" s="181"/>
      <c r="C52" s="127">
        <v>1</v>
      </c>
    </row>
    <row r="53" spans="1:3" ht="16.5" thickBot="1" x14ac:dyDescent="0.3">
      <c r="A53" s="134" t="s">
        <v>406</v>
      </c>
      <c r="B53" s="181"/>
      <c r="C53" s="127">
        <v>2</v>
      </c>
    </row>
    <row r="54" spans="1:3" s="184" customFormat="1" ht="16.5" thickBot="1" x14ac:dyDescent="0.3">
      <c r="A54" s="182" t="s">
        <v>403</v>
      </c>
      <c r="B54" s="183"/>
    </row>
    <row r="55" spans="1:3" ht="16.5" thickBot="1" x14ac:dyDescent="0.3">
      <c r="A55" s="134" t="s">
        <v>404</v>
      </c>
      <c r="B55" s="185">
        <f>B54/$B$27</f>
        <v>0</v>
      </c>
    </row>
    <row r="56" spans="1:3" ht="16.5" thickBot="1" x14ac:dyDescent="0.3">
      <c r="A56" s="134" t="s">
        <v>405</v>
      </c>
      <c r="B56" s="181"/>
      <c r="C56" s="127">
        <v>1</v>
      </c>
    </row>
    <row r="57" spans="1:3" ht="16.5" thickBot="1" x14ac:dyDescent="0.3">
      <c r="A57" s="134" t="s">
        <v>406</v>
      </c>
      <c r="B57" s="181"/>
      <c r="C57" s="127">
        <v>2</v>
      </c>
    </row>
    <row r="58" spans="1:3" ht="29.25" thickBot="1" x14ac:dyDescent="0.3">
      <c r="A58" s="140" t="s">
        <v>408</v>
      </c>
      <c r="B58" s="181">
        <f>B59+B63+B67+B71</f>
        <v>0</v>
      </c>
    </row>
    <row r="59" spans="1:3" s="184" customFormat="1" ht="16.5" thickBot="1" x14ac:dyDescent="0.3">
      <c r="A59" s="182" t="s">
        <v>403</v>
      </c>
      <c r="B59" s="183"/>
    </row>
    <row r="60" spans="1:3" ht="16.5" thickBot="1" x14ac:dyDescent="0.3">
      <c r="A60" s="134" t="s">
        <v>404</v>
      </c>
      <c r="B60" s="185">
        <f>B59/$B$27</f>
        <v>0</v>
      </c>
    </row>
    <row r="61" spans="1:3" ht="16.5" thickBot="1" x14ac:dyDescent="0.3">
      <c r="A61" s="134" t="s">
        <v>405</v>
      </c>
      <c r="B61" s="181"/>
      <c r="C61" s="127">
        <v>1</v>
      </c>
    </row>
    <row r="62" spans="1:3" ht="16.5" thickBot="1" x14ac:dyDescent="0.3">
      <c r="A62" s="134" t="s">
        <v>406</v>
      </c>
      <c r="B62" s="181"/>
      <c r="C62" s="127">
        <v>2</v>
      </c>
    </row>
    <row r="63" spans="1:3" s="184" customFormat="1" ht="16.5" thickBot="1" x14ac:dyDescent="0.3">
      <c r="A63" s="182" t="s">
        <v>403</v>
      </c>
      <c r="B63" s="183"/>
    </row>
    <row r="64" spans="1:3" ht="16.5" thickBot="1" x14ac:dyDescent="0.3">
      <c r="A64" s="134" t="s">
        <v>404</v>
      </c>
      <c r="B64" s="185">
        <f>B63/$B$27</f>
        <v>0</v>
      </c>
    </row>
    <row r="65" spans="1:3" ht="16.5" thickBot="1" x14ac:dyDescent="0.3">
      <c r="A65" s="134" t="s">
        <v>405</v>
      </c>
      <c r="B65" s="181"/>
      <c r="C65" s="127">
        <v>1</v>
      </c>
    </row>
    <row r="66" spans="1:3" ht="16.5" thickBot="1" x14ac:dyDescent="0.3">
      <c r="A66" s="134" t="s">
        <v>406</v>
      </c>
      <c r="B66" s="181"/>
      <c r="C66" s="127">
        <v>2</v>
      </c>
    </row>
    <row r="67" spans="1:3" s="184" customFormat="1" ht="16.5" thickBot="1" x14ac:dyDescent="0.3">
      <c r="A67" s="182" t="s">
        <v>403</v>
      </c>
      <c r="B67" s="183"/>
    </row>
    <row r="68" spans="1:3" ht="16.5" thickBot="1" x14ac:dyDescent="0.3">
      <c r="A68" s="134" t="s">
        <v>404</v>
      </c>
      <c r="B68" s="185">
        <f>B67/$B$27</f>
        <v>0</v>
      </c>
    </row>
    <row r="69" spans="1:3" ht="16.5" thickBot="1" x14ac:dyDescent="0.3">
      <c r="A69" s="134" t="s">
        <v>405</v>
      </c>
      <c r="B69" s="181"/>
      <c r="C69" s="127">
        <v>1</v>
      </c>
    </row>
    <row r="70" spans="1:3" ht="16.5" thickBot="1" x14ac:dyDescent="0.3">
      <c r="A70" s="134" t="s">
        <v>406</v>
      </c>
      <c r="B70" s="181"/>
      <c r="C70" s="127">
        <v>2</v>
      </c>
    </row>
    <row r="71" spans="1:3" s="184" customFormat="1" ht="16.5" thickBot="1" x14ac:dyDescent="0.3">
      <c r="A71" s="182" t="s">
        <v>403</v>
      </c>
      <c r="B71" s="183"/>
    </row>
    <row r="72" spans="1:3" ht="16.5" thickBot="1" x14ac:dyDescent="0.3">
      <c r="A72" s="134" t="s">
        <v>404</v>
      </c>
      <c r="B72" s="185">
        <f>B71/$B$27</f>
        <v>0</v>
      </c>
    </row>
    <row r="73" spans="1:3" ht="16.5" thickBot="1" x14ac:dyDescent="0.3">
      <c r="A73" s="134" t="s">
        <v>405</v>
      </c>
      <c r="B73" s="181"/>
      <c r="C73" s="127">
        <v>1</v>
      </c>
    </row>
    <row r="74" spans="1:3" ht="16.5" thickBot="1" x14ac:dyDescent="0.3">
      <c r="A74" s="134" t="s">
        <v>406</v>
      </c>
      <c r="B74" s="181"/>
      <c r="C74" s="127">
        <v>2</v>
      </c>
    </row>
    <row r="75" spans="1:3" ht="29.25" thickBot="1" x14ac:dyDescent="0.3">
      <c r="A75" s="133" t="s">
        <v>409</v>
      </c>
      <c r="B75" s="141"/>
    </row>
    <row r="76" spans="1:3" ht="16.5" thickBot="1" x14ac:dyDescent="0.3">
      <c r="A76" s="135" t="s">
        <v>401</v>
      </c>
      <c r="B76" s="141"/>
    </row>
    <row r="77" spans="1:3" ht="16.5" thickBot="1" x14ac:dyDescent="0.3">
      <c r="A77" s="135" t="s">
        <v>410</v>
      </c>
      <c r="B77" s="141"/>
    </row>
    <row r="78" spans="1:3" ht="16.5" thickBot="1" x14ac:dyDescent="0.3">
      <c r="A78" s="135" t="s">
        <v>411</v>
      </c>
      <c r="B78" s="141"/>
    </row>
    <row r="79" spans="1:3" ht="16.5" thickBot="1" x14ac:dyDescent="0.3">
      <c r="A79" s="135" t="s">
        <v>412</v>
      </c>
      <c r="B79" s="141"/>
    </row>
    <row r="80" spans="1:3" ht="16.5" thickBot="1" x14ac:dyDescent="0.3">
      <c r="A80" s="131" t="s">
        <v>413</v>
      </c>
      <c r="B80" s="186">
        <f>B81/$B$27</f>
        <v>0</v>
      </c>
    </row>
    <row r="81" spans="1:2" ht="16.5" thickBot="1" x14ac:dyDescent="0.3">
      <c r="A81" s="131" t="s">
        <v>414</v>
      </c>
      <c r="B81" s="187">
        <f xml:space="preserve"> SUMIF(C33:C74, 1,B33:B74)</f>
        <v>0</v>
      </c>
    </row>
    <row r="82" spans="1:2" ht="16.5" thickBot="1" x14ac:dyDescent="0.3">
      <c r="A82" s="131" t="s">
        <v>415</v>
      </c>
      <c r="B82" s="186">
        <f>B83/$B$27</f>
        <v>0</v>
      </c>
    </row>
    <row r="83" spans="1:2" ht="16.5" thickBot="1" x14ac:dyDescent="0.3">
      <c r="A83" s="132" t="s">
        <v>416</v>
      </c>
      <c r="B83" s="187">
        <f xml:space="preserve"> SUMIF(C35:C76, 2,B35:B76)</f>
        <v>0</v>
      </c>
    </row>
    <row r="84" spans="1:2" ht="15.75" customHeight="1" x14ac:dyDescent="0.25">
      <c r="A84" s="133" t="s">
        <v>417</v>
      </c>
      <c r="B84" s="135" t="s">
        <v>418</v>
      </c>
    </row>
    <row r="85" spans="1:2" x14ac:dyDescent="0.25">
      <c r="A85" s="137" t="s">
        <v>419</v>
      </c>
      <c r="B85" s="137" t="s">
        <v>558</v>
      </c>
    </row>
    <row r="86" spans="1:2" x14ac:dyDescent="0.25">
      <c r="A86" s="137" t="s">
        <v>420</v>
      </c>
      <c r="B86" s="137"/>
    </row>
    <row r="87" spans="1:2" x14ac:dyDescent="0.25">
      <c r="A87" s="137" t="s">
        <v>421</v>
      </c>
      <c r="B87" s="137"/>
    </row>
    <row r="88" spans="1:2" x14ac:dyDescent="0.25">
      <c r="A88" s="137" t="s">
        <v>422</v>
      </c>
      <c r="B88" s="137"/>
    </row>
    <row r="89" spans="1:2" ht="16.5" thickBot="1" x14ac:dyDescent="0.3">
      <c r="A89" s="138" t="s">
        <v>423</v>
      </c>
      <c r="B89" s="138"/>
    </row>
    <row r="90" spans="1:2" ht="30.75" thickBot="1" x14ac:dyDescent="0.3">
      <c r="A90" s="135" t="s">
        <v>424</v>
      </c>
      <c r="B90" s="136"/>
    </row>
    <row r="91" spans="1:2" ht="29.25" thickBot="1" x14ac:dyDescent="0.3">
      <c r="A91" s="131" t="s">
        <v>425</v>
      </c>
      <c r="B91" s="136"/>
    </row>
    <row r="92" spans="1:2" ht="16.5" thickBot="1" x14ac:dyDescent="0.3">
      <c r="A92" s="135" t="s">
        <v>401</v>
      </c>
      <c r="B92" s="143"/>
    </row>
    <row r="93" spans="1:2" ht="16.5" thickBot="1" x14ac:dyDescent="0.3">
      <c r="A93" s="135" t="s">
        <v>426</v>
      </c>
      <c r="B93" s="136"/>
    </row>
    <row r="94" spans="1:2" ht="16.5" thickBot="1" x14ac:dyDescent="0.3">
      <c r="A94" s="135" t="s">
        <v>427</v>
      </c>
      <c r="B94" s="143"/>
    </row>
    <row r="95" spans="1:2" ht="30.75" thickBot="1" x14ac:dyDescent="0.3">
      <c r="A95" s="144" t="s">
        <v>428</v>
      </c>
      <c r="B95" s="180" t="s">
        <v>429</v>
      </c>
    </row>
    <row r="96" spans="1:2" ht="16.5" thickBot="1" x14ac:dyDescent="0.3">
      <c r="A96" s="131" t="s">
        <v>430</v>
      </c>
      <c r="B96" s="142"/>
    </row>
    <row r="97" spans="1:2" ht="16.5" thickBot="1" x14ac:dyDescent="0.3">
      <c r="A97" s="137" t="s">
        <v>431</v>
      </c>
      <c r="B97" s="145"/>
    </row>
    <row r="98" spans="1:2" ht="16.5" thickBot="1" x14ac:dyDescent="0.3">
      <c r="A98" s="137" t="s">
        <v>432</v>
      </c>
      <c r="B98" s="145"/>
    </row>
    <row r="99" spans="1:2" ht="16.5" thickBot="1" x14ac:dyDescent="0.3">
      <c r="A99" s="137" t="s">
        <v>433</v>
      </c>
      <c r="B99" s="145"/>
    </row>
    <row r="100" spans="1:2" ht="45.75" thickBot="1" x14ac:dyDescent="0.3">
      <c r="A100" s="146" t="s">
        <v>434</v>
      </c>
      <c r="B100" s="143" t="s">
        <v>435</v>
      </c>
    </row>
    <row r="101" spans="1:2" ht="28.5" x14ac:dyDescent="0.25">
      <c r="A101" s="133" t="s">
        <v>436</v>
      </c>
      <c r="B101" s="526" t="s">
        <v>437</v>
      </c>
    </row>
    <row r="102" spans="1:2" x14ac:dyDescent="0.25">
      <c r="A102" s="137" t="s">
        <v>438</v>
      </c>
      <c r="B102" s="527"/>
    </row>
    <row r="103" spans="1:2" x14ac:dyDescent="0.25">
      <c r="A103" s="137" t="s">
        <v>439</v>
      </c>
      <c r="B103" s="527"/>
    </row>
    <row r="104" spans="1:2" x14ac:dyDescent="0.25">
      <c r="A104" s="137" t="s">
        <v>440</v>
      </c>
      <c r="B104" s="527"/>
    </row>
    <row r="105" spans="1:2" x14ac:dyDescent="0.25">
      <c r="A105" s="137" t="s">
        <v>441</v>
      </c>
      <c r="B105" s="527"/>
    </row>
    <row r="106" spans="1:2" ht="16.5" thickBot="1" x14ac:dyDescent="0.3">
      <c r="A106" s="147" t="s">
        <v>442</v>
      </c>
      <c r="B106" s="528"/>
    </row>
    <row r="109" spans="1:2" x14ac:dyDescent="0.25">
      <c r="A109" s="148"/>
      <c r="B109" s="149"/>
    </row>
    <row r="110" spans="1:2" x14ac:dyDescent="0.25">
      <c r="B110" s="150"/>
    </row>
    <row r="111" spans="1:2" x14ac:dyDescent="0.25">
      <c r="B111" s="151"/>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row>
    <row r="5" spans="1:28" s="12" customFormat="1" ht="15.75" x14ac:dyDescent="0.2">
      <c r="A5" s="17"/>
    </row>
    <row r="6" spans="1:28" s="12" customFormat="1" ht="18.75" x14ac:dyDescent="0.2">
      <c r="A6" s="413" t="s">
        <v>9</v>
      </c>
      <c r="B6" s="413"/>
      <c r="C6" s="413"/>
      <c r="D6" s="413"/>
      <c r="E6" s="413"/>
      <c r="F6" s="413"/>
      <c r="G6" s="413"/>
      <c r="H6" s="413"/>
      <c r="I6" s="413"/>
      <c r="J6" s="413"/>
      <c r="K6" s="413"/>
      <c r="L6" s="413"/>
      <c r="M6" s="413"/>
      <c r="N6" s="413"/>
      <c r="O6" s="413"/>
      <c r="P6" s="413"/>
      <c r="Q6" s="413"/>
      <c r="R6" s="413"/>
      <c r="S6" s="413"/>
      <c r="T6" s="13"/>
      <c r="U6" s="13"/>
      <c r="V6" s="13"/>
      <c r="W6" s="13"/>
      <c r="X6" s="13"/>
      <c r="Y6" s="13"/>
      <c r="Z6" s="13"/>
      <c r="AA6" s="13"/>
      <c r="AB6" s="13"/>
    </row>
    <row r="7" spans="1:28" s="12" customFormat="1" ht="18.75" x14ac:dyDescent="0.2">
      <c r="A7" s="413"/>
      <c r="B7" s="413"/>
      <c r="C7" s="413"/>
      <c r="D7" s="413"/>
      <c r="E7" s="413"/>
      <c r="F7" s="413"/>
      <c r="G7" s="413"/>
      <c r="H7" s="413"/>
      <c r="I7" s="413"/>
      <c r="J7" s="413"/>
      <c r="K7" s="413"/>
      <c r="L7" s="413"/>
      <c r="M7" s="413"/>
      <c r="N7" s="413"/>
      <c r="O7" s="413"/>
      <c r="P7" s="413"/>
      <c r="Q7" s="413"/>
      <c r="R7" s="413"/>
      <c r="S7" s="413"/>
      <c r="T7" s="13"/>
      <c r="U7" s="13"/>
      <c r="V7" s="13"/>
      <c r="W7" s="13"/>
      <c r="X7" s="13"/>
      <c r="Y7" s="13"/>
      <c r="Z7" s="13"/>
      <c r="AA7" s="13"/>
      <c r="AB7" s="13"/>
    </row>
    <row r="8" spans="1:28" s="12" customFormat="1" ht="18.75" x14ac:dyDescent="0.2">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13"/>
      <c r="U8" s="13"/>
      <c r="V8" s="13"/>
      <c r="W8" s="13"/>
      <c r="X8" s="13"/>
      <c r="Y8" s="13"/>
      <c r="Z8" s="13"/>
      <c r="AA8" s="13"/>
      <c r="AB8" s="13"/>
    </row>
    <row r="9" spans="1:28" s="12" customFormat="1" ht="18.75" x14ac:dyDescent="0.2">
      <c r="A9" s="409" t="s">
        <v>8</v>
      </c>
      <c r="B9" s="409"/>
      <c r="C9" s="409"/>
      <c r="D9" s="409"/>
      <c r="E9" s="409"/>
      <c r="F9" s="409"/>
      <c r="G9" s="409"/>
      <c r="H9" s="409"/>
      <c r="I9" s="409"/>
      <c r="J9" s="409"/>
      <c r="K9" s="409"/>
      <c r="L9" s="409"/>
      <c r="M9" s="409"/>
      <c r="N9" s="409"/>
      <c r="O9" s="409"/>
      <c r="P9" s="409"/>
      <c r="Q9" s="409"/>
      <c r="R9" s="409"/>
      <c r="S9" s="409"/>
      <c r="T9" s="13"/>
      <c r="U9" s="13"/>
      <c r="V9" s="13"/>
      <c r="W9" s="13"/>
      <c r="X9" s="13"/>
      <c r="Y9" s="13"/>
      <c r="Z9" s="13"/>
      <c r="AA9" s="13"/>
      <c r="AB9" s="13"/>
    </row>
    <row r="10" spans="1:28" s="12" customFormat="1" ht="18.75" x14ac:dyDescent="0.2">
      <c r="A10" s="413"/>
      <c r="B10" s="413"/>
      <c r="C10" s="413"/>
      <c r="D10" s="413"/>
      <c r="E10" s="413"/>
      <c r="F10" s="413"/>
      <c r="G10" s="413"/>
      <c r="H10" s="413"/>
      <c r="I10" s="413"/>
      <c r="J10" s="413"/>
      <c r="K10" s="413"/>
      <c r="L10" s="413"/>
      <c r="M10" s="413"/>
      <c r="N10" s="413"/>
      <c r="O10" s="413"/>
      <c r="P10" s="413"/>
      <c r="Q10" s="413"/>
      <c r="R10" s="413"/>
      <c r="S10" s="413"/>
      <c r="T10" s="13"/>
      <c r="U10" s="13"/>
      <c r="V10" s="13"/>
      <c r="W10" s="13"/>
      <c r="X10" s="13"/>
      <c r="Y10" s="13"/>
      <c r="Z10" s="13"/>
      <c r="AA10" s="13"/>
      <c r="AB10" s="13"/>
    </row>
    <row r="11" spans="1:28" s="12" customFormat="1" ht="18.75" x14ac:dyDescent="0.2">
      <c r="A11" s="408" t="str">
        <f>'1. паспорт местоположение'!A12:C12</f>
        <v>F_obj_111001_3110</v>
      </c>
      <c r="B11" s="408"/>
      <c r="C11" s="408"/>
      <c r="D11" s="408"/>
      <c r="E11" s="408"/>
      <c r="F11" s="408"/>
      <c r="G11" s="408"/>
      <c r="H11" s="408"/>
      <c r="I11" s="408"/>
      <c r="J11" s="408"/>
      <c r="K11" s="408"/>
      <c r="L11" s="408"/>
      <c r="M11" s="408"/>
      <c r="N11" s="408"/>
      <c r="O11" s="408"/>
      <c r="P11" s="408"/>
      <c r="Q11" s="408"/>
      <c r="R11" s="408"/>
      <c r="S11" s="408"/>
      <c r="T11" s="13"/>
      <c r="U11" s="13"/>
      <c r="V11" s="13"/>
      <c r="W11" s="13"/>
      <c r="X11" s="13"/>
      <c r="Y11" s="13"/>
      <c r="Z11" s="13"/>
      <c r="AA11" s="13"/>
      <c r="AB11" s="13"/>
    </row>
    <row r="12" spans="1:28" s="12" customFormat="1" ht="18.75" x14ac:dyDescent="0.2">
      <c r="A12" s="409" t="s">
        <v>7</v>
      </c>
      <c r="B12" s="409"/>
      <c r="C12" s="409"/>
      <c r="D12" s="409"/>
      <c r="E12" s="409"/>
      <c r="F12" s="409"/>
      <c r="G12" s="409"/>
      <c r="H12" s="409"/>
      <c r="I12" s="409"/>
      <c r="J12" s="409"/>
      <c r="K12" s="409"/>
      <c r="L12" s="409"/>
      <c r="M12" s="409"/>
      <c r="N12" s="409"/>
      <c r="O12" s="409"/>
      <c r="P12" s="409"/>
      <c r="Q12" s="409"/>
      <c r="R12" s="409"/>
      <c r="S12" s="409"/>
      <c r="T12" s="13"/>
      <c r="U12" s="13"/>
      <c r="V12" s="13"/>
      <c r="W12" s="13"/>
      <c r="X12" s="13"/>
      <c r="Y12" s="13"/>
      <c r="Z12" s="13"/>
      <c r="AA12" s="13"/>
      <c r="AB12" s="13"/>
    </row>
    <row r="13" spans="1:28" s="9"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10"/>
      <c r="U13" s="10"/>
      <c r="V13" s="10"/>
      <c r="W13" s="10"/>
      <c r="X13" s="10"/>
      <c r="Y13" s="10"/>
      <c r="Z13" s="10"/>
      <c r="AA13" s="10"/>
      <c r="AB13" s="10"/>
    </row>
    <row r="14" spans="1:28" s="3" customFormat="1" ht="12" x14ac:dyDescent="0.2">
      <c r="A14" s="408" t="str">
        <f>'1. паспорт местоположение'!A15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08"/>
      <c r="C14" s="408"/>
      <c r="D14" s="408"/>
      <c r="E14" s="408"/>
      <c r="F14" s="408"/>
      <c r="G14" s="408"/>
      <c r="H14" s="408"/>
      <c r="I14" s="408"/>
      <c r="J14" s="408"/>
      <c r="K14" s="408"/>
      <c r="L14" s="408"/>
      <c r="M14" s="408"/>
      <c r="N14" s="408"/>
      <c r="O14" s="408"/>
      <c r="P14" s="408"/>
      <c r="Q14" s="408"/>
      <c r="R14" s="408"/>
      <c r="S14" s="408"/>
      <c r="T14" s="8"/>
      <c r="U14" s="8"/>
      <c r="V14" s="8"/>
      <c r="W14" s="8"/>
      <c r="X14" s="8"/>
      <c r="Y14" s="8"/>
      <c r="Z14" s="8"/>
      <c r="AA14" s="8"/>
      <c r="AB14" s="8"/>
    </row>
    <row r="15" spans="1:28" s="3" customFormat="1" ht="15" customHeight="1" x14ac:dyDescent="0.2">
      <c r="A15" s="409" t="s">
        <v>6</v>
      </c>
      <c r="B15" s="409"/>
      <c r="C15" s="409"/>
      <c r="D15" s="409"/>
      <c r="E15" s="409"/>
      <c r="F15" s="409"/>
      <c r="G15" s="409"/>
      <c r="H15" s="409"/>
      <c r="I15" s="409"/>
      <c r="J15" s="409"/>
      <c r="K15" s="409"/>
      <c r="L15" s="409"/>
      <c r="M15" s="409"/>
      <c r="N15" s="409"/>
      <c r="O15" s="409"/>
      <c r="P15" s="409"/>
      <c r="Q15" s="409"/>
      <c r="R15" s="409"/>
      <c r="S15" s="409"/>
      <c r="T15" s="6"/>
      <c r="U15" s="6"/>
      <c r="V15" s="6"/>
      <c r="W15" s="6"/>
      <c r="X15" s="6"/>
      <c r="Y15" s="6"/>
      <c r="Z15" s="6"/>
      <c r="AA15" s="6"/>
      <c r="AB15" s="6"/>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411" t="s">
        <v>503</v>
      </c>
      <c r="B17" s="411"/>
      <c r="C17" s="411"/>
      <c r="D17" s="411"/>
      <c r="E17" s="411"/>
      <c r="F17" s="411"/>
      <c r="G17" s="411"/>
      <c r="H17" s="411"/>
      <c r="I17" s="411"/>
      <c r="J17" s="411"/>
      <c r="K17" s="411"/>
      <c r="L17" s="411"/>
      <c r="M17" s="411"/>
      <c r="N17" s="411"/>
      <c r="O17" s="411"/>
      <c r="P17" s="411"/>
      <c r="Q17" s="411"/>
      <c r="R17" s="411"/>
      <c r="S17" s="411"/>
      <c r="T17" s="7"/>
      <c r="U17" s="7"/>
      <c r="V17" s="7"/>
      <c r="W17" s="7"/>
      <c r="X17" s="7"/>
      <c r="Y17" s="7"/>
      <c r="Z17" s="7"/>
      <c r="AA17" s="7"/>
      <c r="AB17" s="7"/>
    </row>
    <row r="18" spans="1:28"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
      <c r="U18" s="4"/>
      <c r="V18" s="4"/>
      <c r="W18" s="4"/>
      <c r="X18" s="4"/>
      <c r="Y18" s="4"/>
    </row>
    <row r="19" spans="1:28" s="3" customFormat="1" ht="54" customHeight="1" x14ac:dyDescent="0.2">
      <c r="A19" s="415" t="s">
        <v>5</v>
      </c>
      <c r="B19" s="415" t="s">
        <v>107</v>
      </c>
      <c r="C19" s="416" t="s">
        <v>392</v>
      </c>
      <c r="D19" s="415" t="s">
        <v>391</v>
      </c>
      <c r="E19" s="415" t="s">
        <v>106</v>
      </c>
      <c r="F19" s="415" t="s">
        <v>105</v>
      </c>
      <c r="G19" s="415" t="s">
        <v>387</v>
      </c>
      <c r="H19" s="415" t="s">
        <v>104</v>
      </c>
      <c r="I19" s="415" t="s">
        <v>103</v>
      </c>
      <c r="J19" s="415" t="s">
        <v>102</v>
      </c>
      <c r="K19" s="415" t="s">
        <v>101</v>
      </c>
      <c r="L19" s="415" t="s">
        <v>100</v>
      </c>
      <c r="M19" s="415" t="s">
        <v>99</v>
      </c>
      <c r="N19" s="415" t="s">
        <v>98</v>
      </c>
      <c r="O19" s="415" t="s">
        <v>97</v>
      </c>
      <c r="P19" s="415" t="s">
        <v>96</v>
      </c>
      <c r="Q19" s="415" t="s">
        <v>390</v>
      </c>
      <c r="R19" s="415"/>
      <c r="S19" s="418" t="s">
        <v>495</v>
      </c>
      <c r="T19" s="4"/>
      <c r="U19" s="4"/>
      <c r="V19" s="4"/>
      <c r="W19" s="4"/>
      <c r="X19" s="4"/>
      <c r="Y19" s="4"/>
    </row>
    <row r="20" spans="1:28" s="3" customFormat="1" ht="180.75" customHeight="1" x14ac:dyDescent="0.2">
      <c r="A20" s="415"/>
      <c r="B20" s="415"/>
      <c r="C20" s="417"/>
      <c r="D20" s="415"/>
      <c r="E20" s="415"/>
      <c r="F20" s="415"/>
      <c r="G20" s="415"/>
      <c r="H20" s="415"/>
      <c r="I20" s="415"/>
      <c r="J20" s="415"/>
      <c r="K20" s="415"/>
      <c r="L20" s="415"/>
      <c r="M20" s="415"/>
      <c r="N20" s="415"/>
      <c r="O20" s="415"/>
      <c r="P20" s="415"/>
      <c r="Q20" s="40" t="s">
        <v>388</v>
      </c>
      <c r="R20" s="41" t="s">
        <v>389</v>
      </c>
      <c r="S20" s="418"/>
      <c r="T20" s="32"/>
      <c r="U20" s="32"/>
      <c r="V20" s="32"/>
      <c r="W20" s="32"/>
      <c r="X20" s="32"/>
      <c r="Y20" s="32"/>
      <c r="Z20" s="31"/>
      <c r="AA20" s="31"/>
      <c r="AB20" s="31"/>
    </row>
    <row r="21" spans="1:28" s="3" customFormat="1" ht="18.75" x14ac:dyDescent="0.2">
      <c r="A21" s="40">
        <v>1</v>
      </c>
      <c r="B21" s="45">
        <v>2</v>
      </c>
      <c r="C21" s="40">
        <v>3</v>
      </c>
      <c r="D21" s="45">
        <v>4</v>
      </c>
      <c r="E21" s="40">
        <v>5</v>
      </c>
      <c r="F21" s="45">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32.25" customHeight="1" x14ac:dyDescent="0.2">
      <c r="A22" s="40"/>
      <c r="B22" s="45" t="s">
        <v>95</v>
      </c>
      <c r="C22" s="45"/>
      <c r="D22" s="45"/>
      <c r="E22" s="45" t="s">
        <v>94</v>
      </c>
      <c r="F22" s="45" t="s">
        <v>93</v>
      </c>
      <c r="G22" s="45" t="s">
        <v>496</v>
      </c>
      <c r="H22" s="45"/>
      <c r="I22" s="45"/>
      <c r="J22" s="45"/>
      <c r="K22" s="45"/>
      <c r="L22" s="45"/>
      <c r="M22" s="45"/>
      <c r="N22" s="45"/>
      <c r="O22" s="45"/>
      <c r="P22" s="45"/>
      <c r="Q22" s="38"/>
      <c r="R22" s="5"/>
      <c r="S22" s="155"/>
      <c r="T22" s="32"/>
      <c r="U22" s="32"/>
      <c r="V22" s="32"/>
      <c r="W22" s="32"/>
      <c r="X22" s="32"/>
      <c r="Y22" s="32"/>
      <c r="Z22" s="31"/>
      <c r="AA22" s="31"/>
      <c r="AB22" s="31"/>
    </row>
    <row r="23" spans="1:28" s="3" customFormat="1" ht="18.75" x14ac:dyDescent="0.2">
      <c r="A23" s="40"/>
      <c r="B23" s="45" t="s">
        <v>95</v>
      </c>
      <c r="C23" s="45"/>
      <c r="D23" s="45"/>
      <c r="E23" s="45" t="s">
        <v>94</v>
      </c>
      <c r="F23" s="45" t="s">
        <v>93</v>
      </c>
      <c r="G23" s="45" t="s">
        <v>92</v>
      </c>
      <c r="H23" s="34"/>
      <c r="I23" s="34"/>
      <c r="J23" s="34"/>
      <c r="K23" s="34"/>
      <c r="L23" s="34"/>
      <c r="M23" s="34"/>
      <c r="N23" s="34"/>
      <c r="O23" s="34"/>
      <c r="P23" s="34"/>
      <c r="Q23" s="34"/>
      <c r="R23" s="5"/>
      <c r="S23" s="155"/>
      <c r="T23" s="32"/>
      <c r="U23" s="32"/>
      <c r="V23" s="32"/>
      <c r="W23" s="32"/>
      <c r="X23" s="31"/>
      <c r="Y23" s="31"/>
      <c r="Z23" s="31"/>
      <c r="AA23" s="31"/>
      <c r="AB23" s="31"/>
    </row>
    <row r="24" spans="1:28" s="3" customFormat="1" ht="18.75" x14ac:dyDescent="0.2">
      <c r="A24" s="40"/>
      <c r="B24" s="45" t="s">
        <v>95</v>
      </c>
      <c r="C24" s="45"/>
      <c r="D24" s="45"/>
      <c r="E24" s="45" t="s">
        <v>94</v>
      </c>
      <c r="F24" s="45" t="s">
        <v>93</v>
      </c>
      <c r="G24" s="45" t="s">
        <v>88</v>
      </c>
      <c r="H24" s="34"/>
      <c r="I24" s="34"/>
      <c r="J24" s="34"/>
      <c r="K24" s="34"/>
      <c r="L24" s="34"/>
      <c r="M24" s="34"/>
      <c r="N24" s="34"/>
      <c r="O24" s="34"/>
      <c r="P24" s="34"/>
      <c r="Q24" s="34"/>
      <c r="R24" s="5"/>
      <c r="S24" s="155"/>
      <c r="T24" s="32"/>
      <c r="U24" s="32"/>
      <c r="V24" s="32"/>
      <c r="W24" s="32"/>
      <c r="X24" s="31"/>
      <c r="Y24" s="31"/>
      <c r="Z24" s="31"/>
      <c r="AA24" s="31"/>
      <c r="AB24" s="31"/>
    </row>
    <row r="25" spans="1:28" s="3" customFormat="1" ht="31.5" x14ac:dyDescent="0.2">
      <c r="A25" s="44"/>
      <c r="B25" s="45" t="s">
        <v>91</v>
      </c>
      <c r="C25" s="45"/>
      <c r="D25" s="45"/>
      <c r="E25" s="45" t="s">
        <v>90</v>
      </c>
      <c r="F25" s="45" t="s">
        <v>89</v>
      </c>
      <c r="G25" s="45" t="s">
        <v>497</v>
      </c>
      <c r="H25" s="34"/>
      <c r="I25" s="34"/>
      <c r="J25" s="34"/>
      <c r="K25" s="34"/>
      <c r="L25" s="34"/>
      <c r="M25" s="34"/>
      <c r="N25" s="34"/>
      <c r="O25" s="34"/>
      <c r="P25" s="34"/>
      <c r="Q25" s="34"/>
      <c r="R25" s="5"/>
      <c r="S25" s="155"/>
      <c r="T25" s="32"/>
      <c r="U25" s="32"/>
      <c r="V25" s="32"/>
      <c r="W25" s="32"/>
      <c r="X25" s="31"/>
      <c r="Y25" s="31"/>
      <c r="Z25" s="31"/>
      <c r="AA25" s="31"/>
      <c r="AB25" s="31"/>
    </row>
    <row r="26" spans="1:28" s="3" customFormat="1" ht="18.75" x14ac:dyDescent="0.2">
      <c r="A26" s="44"/>
      <c r="B26" s="45" t="s">
        <v>91</v>
      </c>
      <c r="C26" s="45"/>
      <c r="D26" s="45"/>
      <c r="E26" s="45" t="s">
        <v>90</v>
      </c>
      <c r="F26" s="45" t="s">
        <v>89</v>
      </c>
      <c r="G26" s="45" t="s">
        <v>92</v>
      </c>
      <c r="H26" s="34"/>
      <c r="I26" s="34"/>
      <c r="J26" s="34"/>
      <c r="K26" s="34"/>
      <c r="L26" s="34"/>
      <c r="M26" s="34"/>
      <c r="N26" s="34"/>
      <c r="O26" s="34"/>
      <c r="P26" s="34"/>
      <c r="Q26" s="34"/>
      <c r="R26" s="5"/>
      <c r="S26" s="155"/>
      <c r="T26" s="32"/>
      <c r="U26" s="32"/>
      <c r="V26" s="32"/>
      <c r="W26" s="32"/>
      <c r="X26" s="31"/>
      <c r="Y26" s="31"/>
      <c r="Z26" s="31"/>
      <c r="AA26" s="31"/>
      <c r="AB26" s="31"/>
    </row>
    <row r="27" spans="1:28" s="3" customFormat="1" ht="18.75" x14ac:dyDescent="0.2">
      <c r="A27" s="44"/>
      <c r="B27" s="45" t="s">
        <v>91</v>
      </c>
      <c r="C27" s="45"/>
      <c r="D27" s="45"/>
      <c r="E27" s="45" t="s">
        <v>90</v>
      </c>
      <c r="F27" s="45" t="s">
        <v>89</v>
      </c>
      <c r="G27" s="45" t="s">
        <v>88</v>
      </c>
      <c r="H27" s="34"/>
      <c r="I27" s="34"/>
      <c r="J27" s="34"/>
      <c r="K27" s="34"/>
      <c r="L27" s="34"/>
      <c r="M27" s="34"/>
      <c r="N27" s="34"/>
      <c r="O27" s="34"/>
      <c r="P27" s="34"/>
      <c r="Q27" s="34"/>
      <c r="R27" s="5"/>
      <c r="S27" s="15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5"/>
      <c r="T28" s="32"/>
      <c r="U28" s="32"/>
      <c r="V28" s="32"/>
      <c r="W28" s="32"/>
      <c r="X28" s="31"/>
      <c r="Y28" s="31"/>
      <c r="Z28" s="31"/>
      <c r="AA28" s="31"/>
      <c r="AB28" s="31"/>
    </row>
    <row r="29" spans="1:28" ht="20.25" customHeight="1" x14ac:dyDescent="0.25">
      <c r="A29" s="124"/>
      <c r="B29" s="45" t="s">
        <v>385</v>
      </c>
      <c r="C29" s="45"/>
      <c r="D29" s="45"/>
      <c r="E29" s="124" t="s">
        <v>386</v>
      </c>
      <c r="F29" s="124" t="s">
        <v>386</v>
      </c>
      <c r="G29" s="124" t="s">
        <v>386</v>
      </c>
      <c r="H29" s="124"/>
      <c r="I29" s="124"/>
      <c r="J29" s="124"/>
      <c r="K29" s="124"/>
      <c r="L29" s="124"/>
      <c r="M29" s="124"/>
      <c r="N29" s="124"/>
      <c r="O29" s="124"/>
      <c r="P29" s="124"/>
      <c r="Q29" s="12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1" t="str">
        <f>'1. паспорт местоположение'!A5:C5</f>
        <v>Год раскрытия информации: 2018 год</v>
      </c>
      <c r="B6" s="401"/>
      <c r="C6" s="401"/>
      <c r="D6" s="401"/>
      <c r="E6" s="401"/>
      <c r="F6" s="401"/>
      <c r="G6" s="401"/>
      <c r="H6" s="401"/>
      <c r="I6" s="401"/>
      <c r="J6" s="401"/>
      <c r="K6" s="401"/>
      <c r="L6" s="401"/>
      <c r="M6" s="401"/>
      <c r="N6" s="401"/>
      <c r="O6" s="401"/>
      <c r="P6" s="401"/>
      <c r="Q6" s="401"/>
      <c r="R6" s="401"/>
      <c r="S6" s="401"/>
      <c r="T6" s="401"/>
    </row>
    <row r="7" spans="1:20" s="12" customFormat="1" x14ac:dyDescent="0.2">
      <c r="A7" s="17"/>
      <c r="H7" s="16"/>
    </row>
    <row r="8" spans="1:20" s="12" customFormat="1" ht="18.75" x14ac:dyDescent="0.2">
      <c r="A8" s="413" t="s">
        <v>9</v>
      </c>
      <c r="B8" s="413"/>
      <c r="C8" s="413"/>
      <c r="D8" s="413"/>
      <c r="E8" s="413"/>
      <c r="F8" s="413"/>
      <c r="G8" s="413"/>
      <c r="H8" s="413"/>
      <c r="I8" s="413"/>
      <c r="J8" s="413"/>
      <c r="K8" s="413"/>
      <c r="L8" s="413"/>
      <c r="M8" s="413"/>
      <c r="N8" s="413"/>
      <c r="O8" s="413"/>
      <c r="P8" s="413"/>
      <c r="Q8" s="413"/>
      <c r="R8" s="413"/>
      <c r="S8" s="413"/>
      <c r="T8" s="413"/>
    </row>
    <row r="9" spans="1:20" s="12"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2" customFormat="1" ht="18.75" customHeight="1" x14ac:dyDescent="0.2">
      <c r="A10" s="408" t="str">
        <f>'1. паспорт местоположение'!A9:C9</f>
        <v>Акционерное общество "Янтарьэнерго" ДЗО  ПАО "Россети"</v>
      </c>
      <c r="B10" s="408"/>
      <c r="C10" s="408"/>
      <c r="D10" s="408"/>
      <c r="E10" s="408"/>
      <c r="F10" s="408"/>
      <c r="G10" s="408"/>
      <c r="H10" s="408"/>
      <c r="I10" s="408"/>
      <c r="J10" s="408"/>
      <c r="K10" s="408"/>
      <c r="L10" s="408"/>
      <c r="M10" s="408"/>
      <c r="N10" s="408"/>
      <c r="O10" s="408"/>
      <c r="P10" s="408"/>
      <c r="Q10" s="408"/>
      <c r="R10" s="408"/>
      <c r="S10" s="408"/>
      <c r="T10" s="408"/>
    </row>
    <row r="11" spans="1:20" s="12" customFormat="1" ht="18.75" customHeight="1" x14ac:dyDescent="0.2">
      <c r="A11" s="409" t="s">
        <v>8</v>
      </c>
      <c r="B11" s="409"/>
      <c r="C11" s="409"/>
      <c r="D11" s="409"/>
      <c r="E11" s="409"/>
      <c r="F11" s="409"/>
      <c r="G11" s="409"/>
      <c r="H11" s="409"/>
      <c r="I11" s="409"/>
      <c r="J11" s="409"/>
      <c r="K11" s="409"/>
      <c r="L11" s="409"/>
      <c r="M11" s="409"/>
      <c r="N11" s="409"/>
      <c r="O11" s="409"/>
      <c r="P11" s="409"/>
      <c r="Q11" s="409"/>
      <c r="R11" s="409"/>
      <c r="S11" s="409"/>
      <c r="T11" s="409"/>
    </row>
    <row r="12" spans="1:20" s="12"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2" customFormat="1" ht="18.75" customHeight="1" x14ac:dyDescent="0.2">
      <c r="A13" s="408" t="str">
        <f>'1. паспорт местоположение'!A12:C12</f>
        <v>F_obj_111001_3110</v>
      </c>
      <c r="B13" s="408"/>
      <c r="C13" s="408"/>
      <c r="D13" s="408"/>
      <c r="E13" s="408"/>
      <c r="F13" s="408"/>
      <c r="G13" s="408"/>
      <c r="H13" s="408"/>
      <c r="I13" s="408"/>
      <c r="J13" s="408"/>
      <c r="K13" s="408"/>
      <c r="L13" s="408"/>
      <c r="M13" s="408"/>
      <c r="N13" s="408"/>
      <c r="O13" s="408"/>
      <c r="P13" s="408"/>
      <c r="Q13" s="408"/>
      <c r="R13" s="408"/>
      <c r="S13" s="408"/>
      <c r="T13" s="408"/>
    </row>
    <row r="14" spans="1:20" s="12" customFormat="1" ht="18.75" customHeight="1" x14ac:dyDescent="0.2">
      <c r="A14" s="409" t="s">
        <v>7</v>
      </c>
      <c r="B14" s="409"/>
      <c r="C14" s="409"/>
      <c r="D14" s="409"/>
      <c r="E14" s="409"/>
      <c r="F14" s="409"/>
      <c r="G14" s="409"/>
      <c r="H14" s="409"/>
      <c r="I14" s="409"/>
      <c r="J14" s="409"/>
      <c r="K14" s="409"/>
      <c r="L14" s="409"/>
      <c r="M14" s="409"/>
      <c r="N14" s="409"/>
      <c r="O14" s="409"/>
      <c r="P14" s="409"/>
      <c r="Q14" s="409"/>
      <c r="R14" s="409"/>
      <c r="S14" s="409"/>
      <c r="T14" s="409"/>
    </row>
    <row r="15" spans="1:20" s="9"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3" customFormat="1" ht="12" x14ac:dyDescent="0.2">
      <c r="A16" s="408" t="str">
        <f>'1. паспорт местоположение'!A15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408"/>
      <c r="C16" s="408"/>
      <c r="D16" s="408"/>
      <c r="E16" s="408"/>
      <c r="F16" s="408"/>
      <c r="G16" s="408"/>
      <c r="H16" s="408"/>
      <c r="I16" s="408"/>
      <c r="J16" s="408"/>
      <c r="K16" s="408"/>
      <c r="L16" s="408"/>
      <c r="M16" s="408"/>
      <c r="N16" s="408"/>
      <c r="O16" s="408"/>
      <c r="P16" s="408"/>
      <c r="Q16" s="408"/>
      <c r="R16" s="408"/>
      <c r="S16" s="408"/>
      <c r="T16" s="408"/>
    </row>
    <row r="17" spans="1:113" s="3" customFormat="1" ht="15" customHeight="1" x14ac:dyDescent="0.2">
      <c r="A17" s="409" t="s">
        <v>6</v>
      </c>
      <c r="B17" s="409"/>
      <c r="C17" s="409"/>
      <c r="D17" s="409"/>
      <c r="E17" s="409"/>
      <c r="F17" s="409"/>
      <c r="G17" s="409"/>
      <c r="H17" s="409"/>
      <c r="I17" s="409"/>
      <c r="J17" s="409"/>
      <c r="K17" s="409"/>
      <c r="L17" s="409"/>
      <c r="M17" s="409"/>
      <c r="N17" s="409"/>
      <c r="O17" s="409"/>
      <c r="P17" s="409"/>
      <c r="Q17" s="409"/>
      <c r="R17" s="409"/>
      <c r="S17" s="409"/>
      <c r="T17" s="409"/>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422" t="s">
        <v>508</v>
      </c>
      <c r="B19" s="422"/>
      <c r="C19" s="422"/>
      <c r="D19" s="422"/>
      <c r="E19" s="422"/>
      <c r="F19" s="422"/>
      <c r="G19" s="422"/>
      <c r="H19" s="422"/>
      <c r="I19" s="422"/>
      <c r="J19" s="422"/>
      <c r="K19" s="422"/>
      <c r="L19" s="422"/>
      <c r="M19" s="422"/>
      <c r="N19" s="422"/>
      <c r="O19" s="422"/>
      <c r="P19" s="422"/>
      <c r="Q19" s="422"/>
      <c r="R19" s="422"/>
      <c r="S19" s="422"/>
      <c r="T19" s="422"/>
    </row>
    <row r="20" spans="1:113" s="58" customFormat="1" ht="21" customHeight="1" x14ac:dyDescent="0.25">
      <c r="A20" s="423"/>
      <c r="B20" s="423"/>
      <c r="C20" s="423"/>
      <c r="D20" s="423"/>
      <c r="E20" s="423"/>
      <c r="F20" s="423"/>
      <c r="G20" s="423"/>
      <c r="H20" s="423"/>
      <c r="I20" s="423"/>
      <c r="J20" s="423"/>
      <c r="K20" s="423"/>
      <c r="L20" s="423"/>
      <c r="M20" s="423"/>
      <c r="N20" s="423"/>
      <c r="O20" s="423"/>
      <c r="P20" s="423"/>
      <c r="Q20" s="423"/>
      <c r="R20" s="423"/>
      <c r="S20" s="423"/>
      <c r="T20" s="423"/>
    </row>
    <row r="21" spans="1:113" ht="46.5" customHeight="1" x14ac:dyDescent="0.25">
      <c r="A21" s="424" t="s">
        <v>5</v>
      </c>
      <c r="B21" s="427" t="s">
        <v>231</v>
      </c>
      <c r="C21" s="428"/>
      <c r="D21" s="431" t="s">
        <v>129</v>
      </c>
      <c r="E21" s="427" t="s">
        <v>537</v>
      </c>
      <c r="F21" s="428"/>
      <c r="G21" s="427" t="s">
        <v>282</v>
      </c>
      <c r="H21" s="428"/>
      <c r="I21" s="427" t="s">
        <v>128</v>
      </c>
      <c r="J21" s="428"/>
      <c r="K21" s="431" t="s">
        <v>127</v>
      </c>
      <c r="L21" s="427" t="s">
        <v>126</v>
      </c>
      <c r="M21" s="428"/>
      <c r="N21" s="427" t="s">
        <v>533</v>
      </c>
      <c r="O21" s="428"/>
      <c r="P21" s="431" t="s">
        <v>125</v>
      </c>
      <c r="Q21" s="419" t="s">
        <v>124</v>
      </c>
      <c r="R21" s="420"/>
      <c r="S21" s="419" t="s">
        <v>123</v>
      </c>
      <c r="T21" s="421"/>
    </row>
    <row r="22" spans="1:113" ht="204.75" customHeight="1" x14ac:dyDescent="0.25">
      <c r="A22" s="425"/>
      <c r="B22" s="429"/>
      <c r="C22" s="430"/>
      <c r="D22" s="434"/>
      <c r="E22" s="429"/>
      <c r="F22" s="430"/>
      <c r="G22" s="429"/>
      <c r="H22" s="430"/>
      <c r="I22" s="429"/>
      <c r="J22" s="430"/>
      <c r="K22" s="432"/>
      <c r="L22" s="429"/>
      <c r="M22" s="430"/>
      <c r="N22" s="429"/>
      <c r="O22" s="430"/>
      <c r="P22" s="432"/>
      <c r="Q22" s="106" t="s">
        <v>122</v>
      </c>
      <c r="R22" s="106" t="s">
        <v>507</v>
      </c>
      <c r="S22" s="106" t="s">
        <v>121</v>
      </c>
      <c r="T22" s="106" t="s">
        <v>120</v>
      </c>
    </row>
    <row r="23" spans="1:113" ht="51.75" customHeight="1" x14ac:dyDescent="0.25">
      <c r="A23" s="426"/>
      <c r="B23" s="163" t="s">
        <v>118</v>
      </c>
      <c r="C23" s="163" t="s">
        <v>119</v>
      </c>
      <c r="D23" s="432"/>
      <c r="E23" s="163" t="s">
        <v>118</v>
      </c>
      <c r="F23" s="163" t="s">
        <v>119</v>
      </c>
      <c r="G23" s="163" t="s">
        <v>118</v>
      </c>
      <c r="H23" s="163" t="s">
        <v>119</v>
      </c>
      <c r="I23" s="163" t="s">
        <v>118</v>
      </c>
      <c r="J23" s="163" t="s">
        <v>119</v>
      </c>
      <c r="K23" s="163" t="s">
        <v>118</v>
      </c>
      <c r="L23" s="163" t="s">
        <v>118</v>
      </c>
      <c r="M23" s="163" t="s">
        <v>119</v>
      </c>
      <c r="N23" s="163" t="s">
        <v>118</v>
      </c>
      <c r="O23" s="163" t="s">
        <v>119</v>
      </c>
      <c r="P23" s="164" t="s">
        <v>118</v>
      </c>
      <c r="Q23" s="106" t="s">
        <v>118</v>
      </c>
      <c r="R23" s="106" t="s">
        <v>118</v>
      </c>
      <c r="S23" s="106" t="s">
        <v>118</v>
      </c>
      <c r="T23" s="106" t="s">
        <v>118</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c r="B25" s="60"/>
      <c r="C25" s="60"/>
      <c r="D25" s="60"/>
      <c r="E25" s="60"/>
      <c r="F25" s="60"/>
      <c r="G25" s="60"/>
      <c r="H25" s="60"/>
      <c r="I25" s="60"/>
      <c r="J25" s="59"/>
      <c r="K25" s="59"/>
      <c r="L25" s="59"/>
      <c r="M25" s="61"/>
      <c r="N25" s="61"/>
      <c r="O25" s="61"/>
      <c r="P25" s="59"/>
      <c r="Q25" s="166"/>
      <c r="R25" s="60"/>
      <c r="S25" s="166"/>
      <c r="T25" s="60"/>
    </row>
    <row r="26" spans="1:113" ht="3" customHeight="1" x14ac:dyDescent="0.25"/>
    <row r="27" spans="1:113" s="56" customFormat="1" ht="12.75" x14ac:dyDescent="0.2">
      <c r="B27" s="57"/>
      <c r="C27" s="57"/>
      <c r="K27" s="57"/>
    </row>
    <row r="28" spans="1:113" s="56" customFormat="1" x14ac:dyDescent="0.25">
      <c r="B28" s="54" t="s">
        <v>117</v>
      </c>
      <c r="C28" s="54"/>
      <c r="D28" s="54"/>
      <c r="E28" s="54"/>
      <c r="F28" s="54"/>
      <c r="G28" s="54"/>
      <c r="H28" s="54"/>
      <c r="I28" s="54"/>
      <c r="J28" s="54"/>
      <c r="K28" s="54"/>
      <c r="L28" s="54"/>
      <c r="M28" s="54"/>
      <c r="N28" s="54"/>
      <c r="O28" s="54"/>
      <c r="P28" s="54"/>
      <c r="Q28" s="54"/>
      <c r="R28" s="54"/>
    </row>
    <row r="29" spans="1:113" x14ac:dyDescent="0.25">
      <c r="B29" s="433" t="s">
        <v>543</v>
      </c>
      <c r="C29" s="433"/>
      <c r="D29" s="433"/>
      <c r="E29" s="433"/>
      <c r="F29" s="433"/>
      <c r="G29" s="433"/>
      <c r="H29" s="433"/>
      <c r="I29" s="433"/>
      <c r="J29" s="433"/>
      <c r="K29" s="433"/>
      <c r="L29" s="433"/>
      <c r="M29" s="433"/>
      <c r="N29" s="433"/>
      <c r="O29" s="433"/>
      <c r="P29" s="433"/>
      <c r="Q29" s="433"/>
      <c r="R29" s="433"/>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506</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116</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115</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114</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113</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112</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111</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110</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109</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108</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413" t="s">
        <v>9</v>
      </c>
      <c r="F7" s="413"/>
      <c r="G7" s="413"/>
      <c r="H7" s="413"/>
      <c r="I7" s="413"/>
      <c r="J7" s="413"/>
      <c r="K7" s="413"/>
      <c r="L7" s="413"/>
      <c r="M7" s="413"/>
      <c r="N7" s="413"/>
      <c r="O7" s="413"/>
      <c r="P7" s="413"/>
      <c r="Q7" s="413"/>
      <c r="R7" s="413"/>
      <c r="S7" s="413"/>
      <c r="T7" s="413"/>
      <c r="U7" s="413"/>
      <c r="V7" s="413"/>
      <c r="W7" s="413"/>
      <c r="X7" s="413"/>
      <c r="Y7" s="4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8" t="str">
        <f>'1. паспорт местоположение'!A9</f>
        <v>Акционерное общество "Янтарьэнерго" ДЗО  ПАО "Россети"</v>
      </c>
      <c r="F9" s="408"/>
      <c r="G9" s="408"/>
      <c r="H9" s="408"/>
      <c r="I9" s="408"/>
      <c r="J9" s="408"/>
      <c r="K9" s="408"/>
      <c r="L9" s="408"/>
      <c r="M9" s="408"/>
      <c r="N9" s="408"/>
      <c r="O9" s="408"/>
      <c r="P9" s="408"/>
      <c r="Q9" s="408"/>
      <c r="R9" s="408"/>
      <c r="S9" s="408"/>
      <c r="T9" s="408"/>
      <c r="U9" s="408"/>
      <c r="V9" s="408"/>
      <c r="W9" s="408"/>
      <c r="X9" s="408"/>
      <c r="Y9" s="408"/>
    </row>
    <row r="10" spans="1:27" s="12" customFormat="1" ht="18.75" customHeight="1" x14ac:dyDescent="0.2">
      <c r="E10" s="409" t="s">
        <v>8</v>
      </c>
      <c r="F10" s="409"/>
      <c r="G10" s="409"/>
      <c r="H10" s="409"/>
      <c r="I10" s="409"/>
      <c r="J10" s="409"/>
      <c r="K10" s="409"/>
      <c r="L10" s="409"/>
      <c r="M10" s="409"/>
      <c r="N10" s="409"/>
      <c r="O10" s="409"/>
      <c r="P10" s="409"/>
      <c r="Q10" s="409"/>
      <c r="R10" s="409"/>
      <c r="S10" s="409"/>
      <c r="T10" s="409"/>
      <c r="U10" s="409"/>
      <c r="V10" s="409"/>
      <c r="W10" s="409"/>
      <c r="X10" s="409"/>
      <c r="Y10" s="40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8" t="str">
        <f>'1. паспорт местоположение'!A12</f>
        <v>F_obj_111001_3110</v>
      </c>
      <c r="F12" s="408"/>
      <c r="G12" s="408"/>
      <c r="H12" s="408"/>
      <c r="I12" s="408"/>
      <c r="J12" s="408"/>
      <c r="K12" s="408"/>
      <c r="L12" s="408"/>
      <c r="M12" s="408"/>
      <c r="N12" s="408"/>
      <c r="O12" s="408"/>
      <c r="P12" s="408"/>
      <c r="Q12" s="408"/>
      <c r="R12" s="408"/>
      <c r="S12" s="408"/>
      <c r="T12" s="408"/>
      <c r="U12" s="408"/>
      <c r="V12" s="408"/>
      <c r="W12" s="408"/>
      <c r="X12" s="408"/>
      <c r="Y12" s="408"/>
    </row>
    <row r="13" spans="1:27" s="12" customFormat="1" ht="18.75" customHeight="1" x14ac:dyDescent="0.2">
      <c r="E13" s="409" t="s">
        <v>7</v>
      </c>
      <c r="F13" s="409"/>
      <c r="G13" s="409"/>
      <c r="H13" s="409"/>
      <c r="I13" s="409"/>
      <c r="J13" s="409"/>
      <c r="K13" s="409"/>
      <c r="L13" s="409"/>
      <c r="M13" s="409"/>
      <c r="N13" s="409"/>
      <c r="O13" s="409"/>
      <c r="P13" s="409"/>
      <c r="Q13" s="409"/>
      <c r="R13" s="409"/>
      <c r="S13" s="409"/>
      <c r="T13" s="409"/>
      <c r="U13" s="409"/>
      <c r="V13" s="409"/>
      <c r="W13" s="409"/>
      <c r="X13" s="409"/>
      <c r="Y13" s="40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8" t="str">
        <f>'1. паспорт местоположение'!A15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09" t="s">
        <v>6</v>
      </c>
      <c r="F16" s="409"/>
      <c r="G16" s="409"/>
      <c r="H16" s="409"/>
      <c r="I16" s="409"/>
      <c r="J16" s="409"/>
      <c r="K16" s="409"/>
      <c r="L16" s="409"/>
      <c r="M16" s="409"/>
      <c r="N16" s="409"/>
      <c r="O16" s="409"/>
      <c r="P16" s="409"/>
      <c r="Q16" s="409"/>
      <c r="R16" s="409"/>
      <c r="S16" s="409"/>
      <c r="T16" s="409"/>
      <c r="U16" s="409"/>
      <c r="V16" s="409"/>
      <c r="W16" s="409"/>
      <c r="X16" s="409"/>
      <c r="Y16" s="40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25.5" customHeight="1" x14ac:dyDescent="0.25">
      <c r="A19" s="422" t="s">
        <v>510</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58" customFormat="1" ht="21" customHeight="1" x14ac:dyDescent="0.25"/>
    <row r="21" spans="1:27" ht="15.75" customHeight="1" x14ac:dyDescent="0.25">
      <c r="A21" s="435" t="s">
        <v>5</v>
      </c>
      <c r="B21" s="437" t="s">
        <v>517</v>
      </c>
      <c r="C21" s="438"/>
      <c r="D21" s="437" t="s">
        <v>519</v>
      </c>
      <c r="E21" s="438"/>
      <c r="F21" s="419" t="s">
        <v>101</v>
      </c>
      <c r="G21" s="421"/>
      <c r="H21" s="421"/>
      <c r="I21" s="420"/>
      <c r="J21" s="435" t="s">
        <v>520</v>
      </c>
      <c r="K21" s="437" t="s">
        <v>521</v>
      </c>
      <c r="L21" s="438"/>
      <c r="M21" s="437" t="s">
        <v>522</v>
      </c>
      <c r="N21" s="438"/>
      <c r="O21" s="437" t="s">
        <v>509</v>
      </c>
      <c r="P21" s="438"/>
      <c r="Q21" s="437" t="s">
        <v>134</v>
      </c>
      <c r="R21" s="438"/>
      <c r="S21" s="435" t="s">
        <v>133</v>
      </c>
      <c r="T21" s="435" t="s">
        <v>523</v>
      </c>
      <c r="U21" s="435" t="s">
        <v>518</v>
      </c>
      <c r="V21" s="437" t="s">
        <v>132</v>
      </c>
      <c r="W21" s="438"/>
      <c r="X21" s="419" t="s">
        <v>124</v>
      </c>
      <c r="Y21" s="421"/>
      <c r="Z21" s="419" t="s">
        <v>123</v>
      </c>
      <c r="AA21" s="421"/>
    </row>
    <row r="22" spans="1:27" ht="216" customHeight="1" x14ac:dyDescent="0.25">
      <c r="A22" s="441"/>
      <c r="B22" s="439"/>
      <c r="C22" s="440"/>
      <c r="D22" s="439"/>
      <c r="E22" s="440"/>
      <c r="F22" s="419" t="s">
        <v>131</v>
      </c>
      <c r="G22" s="420"/>
      <c r="H22" s="419" t="s">
        <v>130</v>
      </c>
      <c r="I22" s="420"/>
      <c r="J22" s="436"/>
      <c r="K22" s="439"/>
      <c r="L22" s="440"/>
      <c r="M22" s="439"/>
      <c r="N22" s="440"/>
      <c r="O22" s="439"/>
      <c r="P22" s="440"/>
      <c r="Q22" s="439"/>
      <c r="R22" s="440"/>
      <c r="S22" s="436"/>
      <c r="T22" s="436"/>
      <c r="U22" s="436"/>
      <c r="V22" s="439"/>
      <c r="W22" s="440"/>
      <c r="X22" s="106" t="s">
        <v>122</v>
      </c>
      <c r="Y22" s="106" t="s">
        <v>507</v>
      </c>
      <c r="Z22" s="106" t="s">
        <v>121</v>
      </c>
      <c r="AA22" s="106" t="s">
        <v>120</v>
      </c>
    </row>
    <row r="23" spans="1:27" ht="60" customHeight="1" x14ac:dyDescent="0.25">
      <c r="A23" s="436"/>
      <c r="B23" s="161" t="s">
        <v>118</v>
      </c>
      <c r="C23" s="161" t="s">
        <v>119</v>
      </c>
      <c r="D23" s="107" t="s">
        <v>118</v>
      </c>
      <c r="E23" s="107" t="s">
        <v>119</v>
      </c>
      <c r="F23" s="107" t="s">
        <v>118</v>
      </c>
      <c r="G23" s="107" t="s">
        <v>119</v>
      </c>
      <c r="H23" s="107" t="s">
        <v>118</v>
      </c>
      <c r="I23" s="107" t="s">
        <v>119</v>
      </c>
      <c r="J23" s="107" t="s">
        <v>118</v>
      </c>
      <c r="K23" s="107" t="s">
        <v>118</v>
      </c>
      <c r="L23" s="107" t="s">
        <v>119</v>
      </c>
      <c r="M23" s="107" t="s">
        <v>118</v>
      </c>
      <c r="N23" s="107" t="s">
        <v>119</v>
      </c>
      <c r="O23" s="107" t="s">
        <v>118</v>
      </c>
      <c r="P23" s="107" t="s">
        <v>119</v>
      </c>
      <c r="Q23" s="107" t="s">
        <v>118</v>
      </c>
      <c r="R23" s="107" t="s">
        <v>119</v>
      </c>
      <c r="S23" s="107" t="s">
        <v>118</v>
      </c>
      <c r="T23" s="107" t="s">
        <v>118</v>
      </c>
      <c r="U23" s="107" t="s">
        <v>118</v>
      </c>
      <c r="V23" s="107" t="s">
        <v>118</v>
      </c>
      <c r="W23" s="107" t="s">
        <v>119</v>
      </c>
      <c r="X23" s="107" t="s">
        <v>118</v>
      </c>
      <c r="Y23" s="107" t="s">
        <v>118</v>
      </c>
      <c r="Z23" s="106" t="s">
        <v>118</v>
      </c>
      <c r="AA23" s="106" t="s">
        <v>118</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24" customHeight="1" x14ac:dyDescent="0.25">
      <c r="A25" s="112"/>
      <c r="B25" s="112"/>
      <c r="C25" s="112"/>
      <c r="D25" s="112"/>
      <c r="E25" s="113"/>
      <c r="F25" s="113"/>
      <c r="G25" s="114"/>
      <c r="H25" s="114"/>
      <c r="I25" s="114"/>
      <c r="J25" s="115"/>
      <c r="K25" s="115"/>
      <c r="L25" s="116"/>
      <c r="M25" s="116"/>
      <c r="N25" s="117"/>
      <c r="O25" s="117"/>
      <c r="P25" s="117"/>
      <c r="Q25" s="117"/>
      <c r="R25" s="114"/>
      <c r="S25" s="115"/>
      <c r="T25" s="115"/>
      <c r="U25" s="115"/>
      <c r="V25" s="115"/>
      <c r="W25" s="117"/>
      <c r="X25" s="112"/>
      <c r="Y25" s="112"/>
      <c r="Z25" s="112"/>
      <c r="AA25" s="112"/>
    </row>
    <row r="26" spans="1:27" ht="3" customHeight="1" x14ac:dyDescent="0.25">
      <c r="X26" s="108"/>
      <c r="Y26" s="109"/>
      <c r="Z26" s="51"/>
      <c r="AA26" s="51"/>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1" t="str">
        <f>'1. паспорт местоположение'!A5:C5</f>
        <v>Год раскрытия информации: 2018 год</v>
      </c>
      <c r="B5" s="401"/>
      <c r="C5" s="401"/>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413" t="s">
        <v>9</v>
      </c>
      <c r="B7" s="413"/>
      <c r="C7" s="413"/>
      <c r="D7" s="13"/>
      <c r="E7" s="13"/>
      <c r="F7" s="13"/>
      <c r="G7" s="13"/>
      <c r="H7" s="13"/>
      <c r="I7" s="13"/>
      <c r="J7" s="13"/>
      <c r="K7" s="13"/>
      <c r="L7" s="13"/>
      <c r="M7" s="13"/>
      <c r="N7" s="13"/>
      <c r="O7" s="13"/>
      <c r="P7" s="13"/>
      <c r="Q7" s="13"/>
      <c r="R7" s="13"/>
      <c r="S7" s="13"/>
      <c r="T7" s="13"/>
      <c r="U7" s="13"/>
    </row>
    <row r="8" spans="1:29" s="12" customFormat="1" ht="18.75" x14ac:dyDescent="0.2">
      <c r="A8" s="413"/>
      <c r="B8" s="413"/>
      <c r="C8" s="413"/>
      <c r="D8" s="14"/>
      <c r="E8" s="14"/>
      <c r="F8" s="14"/>
      <c r="G8" s="14"/>
      <c r="H8" s="13"/>
      <c r="I8" s="13"/>
      <c r="J8" s="13"/>
      <c r="K8" s="13"/>
      <c r="L8" s="13"/>
      <c r="M8" s="13"/>
      <c r="N8" s="13"/>
      <c r="O8" s="13"/>
      <c r="P8" s="13"/>
      <c r="Q8" s="13"/>
      <c r="R8" s="13"/>
      <c r="S8" s="13"/>
      <c r="T8" s="13"/>
      <c r="U8" s="13"/>
    </row>
    <row r="9" spans="1:29" s="12" customFormat="1" ht="18.75" x14ac:dyDescent="0.2">
      <c r="A9" s="408" t="str">
        <f>'1. паспорт местоположение'!A9:C9</f>
        <v>Акционерное общество "Янтарьэнерго" ДЗО  ПАО "Россети"</v>
      </c>
      <c r="B9" s="408"/>
      <c r="C9" s="408"/>
      <c r="D9" s="8"/>
      <c r="E9" s="8"/>
      <c r="F9" s="8"/>
      <c r="G9" s="8"/>
      <c r="H9" s="13"/>
      <c r="I9" s="13"/>
      <c r="J9" s="13"/>
      <c r="K9" s="13"/>
      <c r="L9" s="13"/>
      <c r="M9" s="13"/>
      <c r="N9" s="13"/>
      <c r="O9" s="13"/>
      <c r="P9" s="13"/>
      <c r="Q9" s="13"/>
      <c r="R9" s="13"/>
      <c r="S9" s="13"/>
      <c r="T9" s="13"/>
      <c r="U9" s="13"/>
    </row>
    <row r="10" spans="1:29" s="12" customFormat="1" ht="18.75" x14ac:dyDescent="0.2">
      <c r="A10" s="409" t="s">
        <v>8</v>
      </c>
      <c r="B10" s="409"/>
      <c r="C10" s="409"/>
      <c r="D10" s="6"/>
      <c r="E10" s="6"/>
      <c r="F10" s="6"/>
      <c r="G10" s="6"/>
      <c r="H10" s="13"/>
      <c r="I10" s="13"/>
      <c r="J10" s="13"/>
      <c r="K10" s="13"/>
      <c r="L10" s="13"/>
      <c r="M10" s="13"/>
      <c r="N10" s="13"/>
      <c r="O10" s="13"/>
      <c r="P10" s="13"/>
      <c r="Q10" s="13"/>
      <c r="R10" s="13"/>
      <c r="S10" s="13"/>
      <c r="T10" s="13"/>
      <c r="U10" s="13"/>
    </row>
    <row r="11" spans="1:29" s="12" customFormat="1" ht="18.75" x14ac:dyDescent="0.2">
      <c r="A11" s="413"/>
      <c r="B11" s="413"/>
      <c r="C11" s="413"/>
      <c r="D11" s="14"/>
      <c r="E11" s="14"/>
      <c r="F11" s="14"/>
      <c r="G11" s="14"/>
      <c r="H11" s="13"/>
      <c r="I11" s="13"/>
      <c r="J11" s="13"/>
      <c r="K11" s="13"/>
      <c r="L11" s="13"/>
      <c r="M11" s="13"/>
      <c r="N11" s="13"/>
      <c r="O11" s="13"/>
      <c r="P11" s="13"/>
      <c r="Q11" s="13"/>
      <c r="R11" s="13"/>
      <c r="S11" s="13"/>
      <c r="T11" s="13"/>
      <c r="U11" s="13"/>
    </row>
    <row r="12" spans="1:29" s="12" customFormat="1" ht="18.75" x14ac:dyDescent="0.2">
      <c r="A12" s="408" t="str">
        <f>'1. паспорт местоположение'!A12:C12</f>
        <v>F_obj_111001_3110</v>
      </c>
      <c r="B12" s="408"/>
      <c r="C12" s="408"/>
      <c r="D12" s="8"/>
      <c r="E12" s="8"/>
      <c r="F12" s="8"/>
      <c r="G12" s="8"/>
      <c r="H12" s="13"/>
      <c r="I12" s="13"/>
      <c r="J12" s="13"/>
      <c r="K12" s="13"/>
      <c r="L12" s="13"/>
      <c r="M12" s="13"/>
      <c r="N12" s="13"/>
      <c r="O12" s="13"/>
      <c r="P12" s="13"/>
      <c r="Q12" s="13"/>
      <c r="R12" s="13"/>
      <c r="S12" s="13"/>
      <c r="T12" s="13"/>
      <c r="U12" s="13"/>
    </row>
    <row r="13" spans="1:29" s="12" customFormat="1" ht="18.75" x14ac:dyDescent="0.2">
      <c r="A13" s="409" t="s">
        <v>7</v>
      </c>
      <c r="B13" s="409"/>
      <c r="C13" s="40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4"/>
      <c r="B14" s="414"/>
      <c r="C14" s="414"/>
      <c r="D14" s="10"/>
      <c r="E14" s="10"/>
      <c r="F14" s="10"/>
      <c r="G14" s="10"/>
      <c r="H14" s="10"/>
      <c r="I14" s="10"/>
      <c r="J14" s="10"/>
      <c r="K14" s="10"/>
      <c r="L14" s="10"/>
      <c r="M14" s="10"/>
      <c r="N14" s="10"/>
      <c r="O14" s="10"/>
      <c r="P14" s="10"/>
      <c r="Q14" s="10"/>
      <c r="R14" s="10"/>
      <c r="S14" s="10"/>
      <c r="T14" s="10"/>
      <c r="U14" s="10"/>
    </row>
    <row r="15" spans="1:29" s="3" customFormat="1" ht="12" x14ac:dyDescent="0.2">
      <c r="A15" s="408" t="str">
        <f>'1. паспорт местоположение'!A15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8"/>
      <c r="C15" s="408"/>
      <c r="D15" s="8"/>
      <c r="E15" s="8"/>
      <c r="F15" s="8"/>
      <c r="G15" s="8"/>
      <c r="H15" s="8"/>
      <c r="I15" s="8"/>
      <c r="J15" s="8"/>
      <c r="K15" s="8"/>
      <c r="L15" s="8"/>
      <c r="M15" s="8"/>
      <c r="N15" s="8"/>
      <c r="O15" s="8"/>
      <c r="P15" s="8"/>
      <c r="Q15" s="8"/>
      <c r="R15" s="8"/>
      <c r="S15" s="8"/>
      <c r="T15" s="8"/>
      <c r="U15" s="8"/>
    </row>
    <row r="16" spans="1:29" s="3" customFormat="1" ht="15" customHeight="1" x14ac:dyDescent="0.2">
      <c r="A16" s="409" t="s">
        <v>6</v>
      </c>
      <c r="B16" s="409"/>
      <c r="C16" s="409"/>
      <c r="D16" s="6"/>
      <c r="E16" s="6"/>
      <c r="F16" s="6"/>
      <c r="G16" s="6"/>
      <c r="H16" s="6"/>
      <c r="I16" s="6"/>
      <c r="J16" s="6"/>
      <c r="K16" s="6"/>
      <c r="L16" s="6"/>
      <c r="M16" s="6"/>
      <c r="N16" s="6"/>
      <c r="O16" s="6"/>
      <c r="P16" s="6"/>
      <c r="Q16" s="6"/>
      <c r="R16" s="6"/>
      <c r="S16" s="6"/>
      <c r="T16" s="6"/>
      <c r="U16" s="6"/>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411" t="s">
        <v>502</v>
      </c>
      <c r="B18" s="411"/>
      <c r="C18" s="41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64</v>
      </c>
      <c r="B22" s="34" t="s">
        <v>515</v>
      </c>
      <c r="C22" s="331" t="s">
        <v>612</v>
      </c>
      <c r="D22" s="33"/>
      <c r="E22" s="33"/>
      <c r="F22" s="32"/>
      <c r="G22" s="32"/>
      <c r="H22" s="32"/>
      <c r="I22" s="32"/>
      <c r="J22" s="32"/>
      <c r="K22" s="32"/>
      <c r="L22" s="32"/>
      <c r="M22" s="32"/>
      <c r="N22" s="32"/>
      <c r="O22" s="32"/>
      <c r="P22" s="32"/>
      <c r="Q22" s="31"/>
      <c r="R22" s="31"/>
      <c r="S22" s="31"/>
      <c r="T22" s="31"/>
      <c r="U22" s="31"/>
    </row>
    <row r="23" spans="1:21" ht="31.5" x14ac:dyDescent="0.25">
      <c r="A23" s="28" t="s">
        <v>63</v>
      </c>
      <c r="B23" s="30" t="s">
        <v>60</v>
      </c>
      <c r="C23" s="330" t="s">
        <v>557</v>
      </c>
      <c r="D23" s="27"/>
      <c r="E23" s="27"/>
      <c r="F23" s="27"/>
      <c r="G23" s="27"/>
      <c r="H23" s="27"/>
      <c r="I23" s="27"/>
      <c r="J23" s="27"/>
      <c r="K23" s="27"/>
      <c r="L23" s="27"/>
      <c r="M23" s="27"/>
      <c r="N23" s="27"/>
      <c r="O23" s="27"/>
      <c r="P23" s="27"/>
      <c r="Q23" s="27"/>
      <c r="R23" s="27"/>
      <c r="S23" s="27"/>
      <c r="T23" s="27"/>
      <c r="U23" s="27"/>
    </row>
    <row r="24" spans="1:21" ht="47.25" x14ac:dyDescent="0.25">
      <c r="A24" s="28" t="s">
        <v>62</v>
      </c>
      <c r="B24" s="30" t="s">
        <v>535</v>
      </c>
      <c r="C24" s="332" t="s">
        <v>613</v>
      </c>
      <c r="D24" s="27"/>
      <c r="E24" s="27"/>
      <c r="F24" s="27"/>
      <c r="G24" s="27"/>
      <c r="H24" s="27"/>
      <c r="I24" s="27"/>
      <c r="J24" s="27"/>
      <c r="K24" s="27"/>
      <c r="L24" s="27"/>
      <c r="M24" s="27"/>
      <c r="N24" s="27"/>
      <c r="O24" s="27"/>
      <c r="P24" s="27"/>
      <c r="Q24" s="27"/>
      <c r="R24" s="27"/>
      <c r="S24" s="27"/>
      <c r="T24" s="27"/>
      <c r="U24" s="27"/>
    </row>
    <row r="25" spans="1:21" ht="31.5" x14ac:dyDescent="0.25">
      <c r="A25" s="28" t="s">
        <v>61</v>
      </c>
      <c r="B25" s="30" t="s">
        <v>536</v>
      </c>
      <c r="C25" s="333">
        <v>5.2489999999999997</v>
      </c>
      <c r="D25" s="27"/>
      <c r="E25" s="27"/>
      <c r="F25" s="27"/>
      <c r="G25" s="27"/>
      <c r="H25" s="27"/>
      <c r="I25" s="27"/>
      <c r="J25" s="27"/>
      <c r="K25" s="27"/>
      <c r="L25" s="27"/>
      <c r="M25" s="27"/>
      <c r="N25" s="27"/>
      <c r="O25" s="27"/>
      <c r="P25" s="27"/>
      <c r="Q25" s="27"/>
      <c r="R25" s="27"/>
      <c r="S25" s="27"/>
      <c r="T25" s="27"/>
      <c r="U25" s="27"/>
    </row>
    <row r="26" spans="1:21" ht="31.5" x14ac:dyDescent="0.25">
      <c r="A26" s="28" t="s">
        <v>59</v>
      </c>
      <c r="B26" s="30" t="s">
        <v>239</v>
      </c>
      <c r="C26" s="329" t="s">
        <v>614</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516</v>
      </c>
      <c r="C27" s="332" t="s">
        <v>615</v>
      </c>
      <c r="D27" s="27"/>
      <c r="E27" s="27"/>
      <c r="F27" s="27"/>
      <c r="G27" s="27"/>
      <c r="H27" s="27"/>
      <c r="I27" s="27"/>
      <c r="J27" s="27"/>
      <c r="K27" s="27"/>
      <c r="L27" s="27"/>
      <c r="M27" s="27"/>
      <c r="N27" s="27"/>
      <c r="O27" s="27"/>
      <c r="P27" s="27"/>
      <c r="Q27" s="27"/>
      <c r="R27" s="27"/>
      <c r="S27" s="27"/>
      <c r="T27" s="27"/>
      <c r="U27" s="27"/>
    </row>
    <row r="28" spans="1:21" ht="15.75" x14ac:dyDescent="0.25">
      <c r="A28" s="28" t="s">
        <v>56</v>
      </c>
      <c r="B28" s="30" t="s">
        <v>57</v>
      </c>
      <c r="C28" s="331">
        <v>2018</v>
      </c>
      <c r="D28" s="27"/>
      <c r="E28" s="27"/>
      <c r="F28" s="27"/>
      <c r="G28" s="27"/>
      <c r="H28" s="27"/>
      <c r="I28" s="27"/>
      <c r="J28" s="27"/>
      <c r="K28" s="27"/>
      <c r="L28" s="27"/>
      <c r="M28" s="27"/>
      <c r="N28" s="27"/>
      <c r="O28" s="27"/>
      <c r="P28" s="27"/>
      <c r="Q28" s="27"/>
      <c r="R28" s="27"/>
      <c r="S28" s="27"/>
      <c r="T28" s="27"/>
      <c r="U28" s="27"/>
    </row>
    <row r="29" spans="1:21" ht="31.5" x14ac:dyDescent="0.25">
      <c r="A29" s="28" t="s">
        <v>54</v>
      </c>
      <c r="B29" s="29" t="s">
        <v>55</v>
      </c>
      <c r="C29" s="331">
        <v>2019</v>
      </c>
      <c r="D29" s="27"/>
      <c r="E29" s="27"/>
      <c r="F29" s="27"/>
      <c r="G29" s="27"/>
      <c r="H29" s="27"/>
      <c r="I29" s="27"/>
      <c r="J29" s="27"/>
      <c r="K29" s="27"/>
      <c r="L29" s="27"/>
      <c r="M29" s="27"/>
      <c r="N29" s="27"/>
      <c r="O29" s="27"/>
      <c r="P29" s="27"/>
      <c r="Q29" s="27"/>
      <c r="R29" s="27"/>
      <c r="S29" s="27"/>
      <c r="T29" s="27"/>
      <c r="U29" s="27"/>
    </row>
    <row r="30" spans="1:21" ht="31.5" x14ac:dyDescent="0.25">
      <c r="A30" s="28" t="s">
        <v>72</v>
      </c>
      <c r="B30" s="29" t="s">
        <v>53</v>
      </c>
      <c r="C30" s="329" t="s">
        <v>608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E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13" t="s">
        <v>9</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58"/>
      <c r="AB6" s="158"/>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58"/>
      <c r="AB7" s="158"/>
    </row>
    <row r="8" spans="1:28" x14ac:dyDescent="0.25">
      <c r="A8" s="408" t="str">
        <f>'1. паспорт местоположение'!A9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59"/>
      <c r="AB8" s="159"/>
    </row>
    <row r="9" spans="1:28" ht="15.75" x14ac:dyDescent="0.25">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160"/>
      <c r="AB9" s="160"/>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58"/>
      <c r="AB10" s="158"/>
    </row>
    <row r="11" spans="1:28" x14ac:dyDescent="0.25">
      <c r="A11" s="408" t="str">
        <f>'1. паспорт местоположение'!A12:C12</f>
        <v>F_obj_111001_3110</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59"/>
      <c r="AB11" s="159"/>
    </row>
    <row r="12" spans="1:28" ht="15.75" x14ac:dyDescent="0.25">
      <c r="A12" s="409" t="s">
        <v>7</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160"/>
      <c r="AB12" s="160"/>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1"/>
      <c r="AB13" s="11"/>
    </row>
    <row r="14" spans="1:28" x14ac:dyDescent="0.25">
      <c r="A14" s="408" t="str">
        <f>'1. паспорт местоположение'!A15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59"/>
      <c r="AB14" s="159"/>
    </row>
    <row r="15" spans="1:28" ht="15.75" x14ac:dyDescent="0.25">
      <c r="A15" s="409" t="s">
        <v>6</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160"/>
      <c r="AB15" s="160"/>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169"/>
      <c r="AB16" s="169"/>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169"/>
      <c r="AB17" s="169"/>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169"/>
      <c r="AB18" s="169"/>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169"/>
      <c r="AB19" s="169"/>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70"/>
      <c r="AB20" s="170"/>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70"/>
      <c r="AB21" s="170"/>
    </row>
    <row r="22" spans="1:28" x14ac:dyDescent="0.25">
      <c r="A22" s="444" t="s">
        <v>534</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71"/>
      <c r="AB22" s="171"/>
    </row>
    <row r="23" spans="1:28" ht="32.25" customHeight="1" x14ac:dyDescent="0.25">
      <c r="A23" s="446" t="s">
        <v>383</v>
      </c>
      <c r="B23" s="447"/>
      <c r="C23" s="447"/>
      <c r="D23" s="447"/>
      <c r="E23" s="447"/>
      <c r="F23" s="447"/>
      <c r="G23" s="447"/>
      <c r="H23" s="447"/>
      <c r="I23" s="447"/>
      <c r="J23" s="447"/>
      <c r="K23" s="447"/>
      <c r="L23" s="448"/>
      <c r="M23" s="445" t="s">
        <v>384</v>
      </c>
      <c r="N23" s="445"/>
      <c r="O23" s="445"/>
      <c r="P23" s="445"/>
      <c r="Q23" s="445"/>
      <c r="R23" s="445"/>
      <c r="S23" s="445"/>
      <c r="T23" s="445"/>
      <c r="U23" s="445"/>
      <c r="V23" s="445"/>
      <c r="W23" s="445"/>
      <c r="X23" s="445"/>
      <c r="Y23" s="445"/>
      <c r="Z23" s="445"/>
    </row>
    <row r="24" spans="1:28" ht="151.5" customHeight="1" x14ac:dyDescent="0.25">
      <c r="A24" s="103" t="s">
        <v>242</v>
      </c>
      <c r="B24" s="104" t="s">
        <v>271</v>
      </c>
      <c r="C24" s="103" t="s">
        <v>377</v>
      </c>
      <c r="D24" s="103" t="s">
        <v>243</v>
      </c>
      <c r="E24" s="103" t="s">
        <v>378</v>
      </c>
      <c r="F24" s="103" t="s">
        <v>380</v>
      </c>
      <c r="G24" s="103" t="s">
        <v>379</v>
      </c>
      <c r="H24" s="103" t="s">
        <v>244</v>
      </c>
      <c r="I24" s="103" t="s">
        <v>381</v>
      </c>
      <c r="J24" s="103" t="s">
        <v>276</v>
      </c>
      <c r="K24" s="104" t="s">
        <v>270</v>
      </c>
      <c r="L24" s="104" t="s">
        <v>245</v>
      </c>
      <c r="M24" s="105" t="s">
        <v>290</v>
      </c>
      <c r="N24" s="104" t="s">
        <v>545</v>
      </c>
      <c r="O24" s="103" t="s">
        <v>287</v>
      </c>
      <c r="P24" s="103" t="s">
        <v>288</v>
      </c>
      <c r="Q24" s="103" t="s">
        <v>286</v>
      </c>
      <c r="R24" s="103" t="s">
        <v>244</v>
      </c>
      <c r="S24" s="103" t="s">
        <v>285</v>
      </c>
      <c r="T24" s="103" t="s">
        <v>284</v>
      </c>
      <c r="U24" s="103" t="s">
        <v>376</v>
      </c>
      <c r="V24" s="103" t="s">
        <v>286</v>
      </c>
      <c r="W24" s="118" t="s">
        <v>269</v>
      </c>
      <c r="X24" s="118" t="s">
        <v>301</v>
      </c>
      <c r="Y24" s="118" t="s">
        <v>302</v>
      </c>
      <c r="Z24" s="120" t="s">
        <v>299</v>
      </c>
    </row>
    <row r="25" spans="1:28" ht="16.5" customHeight="1" x14ac:dyDescent="0.25">
      <c r="A25" s="103">
        <v>1</v>
      </c>
      <c r="B25" s="104">
        <v>2</v>
      </c>
      <c r="C25" s="103">
        <v>3</v>
      </c>
      <c r="D25" s="104">
        <v>4</v>
      </c>
      <c r="E25" s="103">
        <v>5</v>
      </c>
      <c r="F25" s="104">
        <v>6</v>
      </c>
      <c r="G25" s="103">
        <v>7</v>
      </c>
      <c r="H25" s="104">
        <v>8</v>
      </c>
      <c r="I25" s="103">
        <v>9</v>
      </c>
      <c r="J25" s="104">
        <v>10</v>
      </c>
      <c r="K25" s="172">
        <v>11</v>
      </c>
      <c r="L25" s="104">
        <v>12</v>
      </c>
      <c r="M25" s="172">
        <v>13</v>
      </c>
      <c r="N25" s="104">
        <v>14</v>
      </c>
      <c r="O25" s="172">
        <v>15</v>
      </c>
      <c r="P25" s="104">
        <v>16</v>
      </c>
      <c r="Q25" s="172">
        <v>17</v>
      </c>
      <c r="R25" s="104">
        <v>18</v>
      </c>
      <c r="S25" s="172">
        <v>19</v>
      </c>
      <c r="T25" s="104">
        <v>20</v>
      </c>
      <c r="U25" s="172">
        <v>21</v>
      </c>
      <c r="V25" s="104">
        <v>22</v>
      </c>
      <c r="W25" s="172">
        <v>23</v>
      </c>
      <c r="X25" s="104">
        <v>24</v>
      </c>
      <c r="Y25" s="172">
        <v>25</v>
      </c>
      <c r="Z25" s="104">
        <v>26</v>
      </c>
    </row>
    <row r="26" spans="1:28" ht="45.75" customHeight="1" x14ac:dyDescent="0.25">
      <c r="A26" s="96" t="s">
        <v>361</v>
      </c>
      <c r="B26" s="102"/>
      <c r="C26" s="98" t="s">
        <v>363</v>
      </c>
      <c r="D26" s="98" t="s">
        <v>364</v>
      </c>
      <c r="E26" s="98" t="s">
        <v>365</v>
      </c>
      <c r="F26" s="98" t="s">
        <v>281</v>
      </c>
      <c r="G26" s="98" t="s">
        <v>366</v>
      </c>
      <c r="H26" s="98" t="s">
        <v>244</v>
      </c>
      <c r="I26" s="98" t="s">
        <v>367</v>
      </c>
      <c r="J26" s="98" t="s">
        <v>368</v>
      </c>
      <c r="K26" s="95"/>
      <c r="L26" s="99" t="s">
        <v>267</v>
      </c>
      <c r="M26" s="101" t="s">
        <v>283</v>
      </c>
      <c r="N26" s="95"/>
      <c r="O26" s="95"/>
      <c r="P26" s="95"/>
      <c r="Q26" s="95"/>
      <c r="R26" s="95"/>
      <c r="S26" s="95"/>
      <c r="T26" s="95"/>
      <c r="U26" s="95"/>
      <c r="V26" s="95"/>
      <c r="W26" s="95"/>
      <c r="X26" s="95"/>
      <c r="Y26" s="95"/>
      <c r="Z26" s="97" t="s">
        <v>300</v>
      </c>
    </row>
    <row r="27" spans="1:28" x14ac:dyDescent="0.25">
      <c r="A27" s="95" t="s">
        <v>246</v>
      </c>
      <c r="B27" s="95" t="s">
        <v>272</v>
      </c>
      <c r="C27" s="95" t="s">
        <v>251</v>
      </c>
      <c r="D27" s="95" t="s">
        <v>252</v>
      </c>
      <c r="E27" s="95" t="s">
        <v>291</v>
      </c>
      <c r="F27" s="98" t="s">
        <v>247</v>
      </c>
      <c r="G27" s="98" t="s">
        <v>295</v>
      </c>
      <c r="H27" s="95" t="s">
        <v>244</v>
      </c>
      <c r="I27" s="98" t="s">
        <v>277</v>
      </c>
      <c r="J27" s="98" t="s">
        <v>259</v>
      </c>
      <c r="K27" s="99" t="s">
        <v>263</v>
      </c>
      <c r="L27" s="95"/>
      <c r="M27" s="99" t="s">
        <v>289</v>
      </c>
      <c r="N27" s="95"/>
      <c r="O27" s="95"/>
      <c r="P27" s="95"/>
      <c r="Q27" s="95"/>
      <c r="R27" s="95"/>
      <c r="S27" s="95"/>
      <c r="T27" s="95"/>
      <c r="U27" s="95"/>
      <c r="V27" s="95"/>
      <c r="W27" s="95"/>
      <c r="X27" s="95"/>
      <c r="Y27" s="95"/>
      <c r="Z27" s="95"/>
    </row>
    <row r="28" spans="1:28" x14ac:dyDescent="0.25">
      <c r="A28" s="95" t="s">
        <v>246</v>
      </c>
      <c r="B28" s="95" t="s">
        <v>273</v>
      </c>
      <c r="C28" s="95" t="s">
        <v>253</v>
      </c>
      <c r="D28" s="95" t="s">
        <v>254</v>
      </c>
      <c r="E28" s="95" t="s">
        <v>292</v>
      </c>
      <c r="F28" s="98" t="s">
        <v>248</v>
      </c>
      <c r="G28" s="98" t="s">
        <v>296</v>
      </c>
      <c r="H28" s="95" t="s">
        <v>244</v>
      </c>
      <c r="I28" s="98" t="s">
        <v>278</v>
      </c>
      <c r="J28" s="98" t="s">
        <v>260</v>
      </c>
      <c r="K28" s="99" t="s">
        <v>264</v>
      </c>
      <c r="L28" s="100"/>
      <c r="M28" s="99" t="s">
        <v>0</v>
      </c>
      <c r="N28" s="99"/>
      <c r="O28" s="99"/>
      <c r="P28" s="99"/>
      <c r="Q28" s="99"/>
      <c r="R28" s="99"/>
      <c r="S28" s="99"/>
      <c r="T28" s="99"/>
      <c r="U28" s="99"/>
      <c r="V28" s="99"/>
      <c r="W28" s="99"/>
      <c r="X28" s="99"/>
      <c r="Y28" s="99"/>
      <c r="Z28" s="99"/>
    </row>
    <row r="29" spans="1:28" x14ac:dyDescent="0.25">
      <c r="A29" s="95" t="s">
        <v>246</v>
      </c>
      <c r="B29" s="95" t="s">
        <v>274</v>
      </c>
      <c r="C29" s="95" t="s">
        <v>255</v>
      </c>
      <c r="D29" s="95" t="s">
        <v>256</v>
      </c>
      <c r="E29" s="95" t="s">
        <v>293</v>
      </c>
      <c r="F29" s="98" t="s">
        <v>249</v>
      </c>
      <c r="G29" s="98" t="s">
        <v>297</v>
      </c>
      <c r="H29" s="95" t="s">
        <v>244</v>
      </c>
      <c r="I29" s="98" t="s">
        <v>279</v>
      </c>
      <c r="J29" s="98" t="s">
        <v>261</v>
      </c>
      <c r="K29" s="99" t="s">
        <v>265</v>
      </c>
      <c r="L29" s="100"/>
      <c r="M29" s="95"/>
      <c r="N29" s="95"/>
      <c r="O29" s="95"/>
      <c r="P29" s="95"/>
      <c r="Q29" s="95"/>
      <c r="R29" s="95"/>
      <c r="S29" s="95"/>
      <c r="T29" s="95"/>
      <c r="U29" s="95"/>
      <c r="V29" s="95"/>
      <c r="W29" s="95"/>
      <c r="X29" s="95"/>
      <c r="Y29" s="95"/>
      <c r="Z29" s="95"/>
    </row>
    <row r="30" spans="1:28" x14ac:dyDescent="0.25">
      <c r="A30" s="95" t="s">
        <v>246</v>
      </c>
      <c r="B30" s="95" t="s">
        <v>275</v>
      </c>
      <c r="C30" s="95" t="s">
        <v>257</v>
      </c>
      <c r="D30" s="95" t="s">
        <v>258</v>
      </c>
      <c r="E30" s="95" t="s">
        <v>294</v>
      </c>
      <c r="F30" s="98" t="s">
        <v>250</v>
      </c>
      <c r="G30" s="98" t="s">
        <v>298</v>
      </c>
      <c r="H30" s="95" t="s">
        <v>244</v>
      </c>
      <c r="I30" s="98" t="s">
        <v>280</v>
      </c>
      <c r="J30" s="98" t="s">
        <v>262</v>
      </c>
      <c r="K30" s="99" t="s">
        <v>266</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362</v>
      </c>
      <c r="B32" s="102"/>
      <c r="C32" s="98" t="s">
        <v>369</v>
      </c>
      <c r="D32" s="98" t="s">
        <v>370</v>
      </c>
      <c r="E32" s="98" t="s">
        <v>371</v>
      </c>
      <c r="F32" s="98" t="s">
        <v>372</v>
      </c>
      <c r="G32" s="98" t="s">
        <v>373</v>
      </c>
      <c r="H32" s="98" t="s">
        <v>244</v>
      </c>
      <c r="I32" s="98" t="s">
        <v>374</v>
      </c>
      <c r="J32" s="98" t="s">
        <v>375</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168"/>
      <c r="Q5" s="168"/>
      <c r="R5" s="168"/>
      <c r="S5" s="168"/>
      <c r="T5" s="168"/>
      <c r="U5" s="168"/>
      <c r="V5" s="168"/>
      <c r="W5" s="168"/>
      <c r="X5" s="168"/>
      <c r="Y5" s="168"/>
      <c r="Z5" s="168"/>
      <c r="AA5" s="168"/>
      <c r="AB5" s="168"/>
    </row>
    <row r="6" spans="1:28" s="12" customFormat="1" ht="18.75" x14ac:dyDescent="0.3">
      <c r="A6" s="17"/>
      <c r="B6" s="17"/>
      <c r="L6" s="15"/>
    </row>
    <row r="7" spans="1:28" s="12" customFormat="1" ht="18.75" x14ac:dyDescent="0.2">
      <c r="A7" s="413" t="s">
        <v>9</v>
      </c>
      <c r="B7" s="413"/>
      <c r="C7" s="413"/>
      <c r="D7" s="413"/>
      <c r="E7" s="413"/>
      <c r="F7" s="413"/>
      <c r="G7" s="413"/>
      <c r="H7" s="413"/>
      <c r="I7" s="413"/>
      <c r="J7" s="413"/>
      <c r="K7" s="413"/>
      <c r="L7" s="413"/>
      <c r="M7" s="413"/>
      <c r="N7" s="413"/>
      <c r="O7" s="413"/>
      <c r="P7" s="13"/>
      <c r="Q7" s="13"/>
      <c r="R7" s="13"/>
      <c r="S7" s="13"/>
      <c r="T7" s="13"/>
      <c r="U7" s="13"/>
      <c r="V7" s="13"/>
      <c r="W7" s="13"/>
      <c r="X7" s="13"/>
      <c r="Y7" s="13"/>
      <c r="Z7" s="13"/>
    </row>
    <row r="8" spans="1:28" s="12" customFormat="1" ht="18.75" x14ac:dyDescent="0.2">
      <c r="A8" s="413"/>
      <c r="B8" s="413"/>
      <c r="C8" s="413"/>
      <c r="D8" s="413"/>
      <c r="E8" s="413"/>
      <c r="F8" s="413"/>
      <c r="G8" s="413"/>
      <c r="H8" s="413"/>
      <c r="I8" s="413"/>
      <c r="J8" s="413"/>
      <c r="K8" s="413"/>
      <c r="L8" s="413"/>
      <c r="M8" s="413"/>
      <c r="N8" s="413"/>
      <c r="O8" s="413"/>
      <c r="P8" s="13"/>
      <c r="Q8" s="13"/>
      <c r="R8" s="13"/>
      <c r="S8" s="13"/>
      <c r="T8" s="13"/>
      <c r="U8" s="13"/>
      <c r="V8" s="13"/>
      <c r="W8" s="13"/>
      <c r="X8" s="13"/>
      <c r="Y8" s="13"/>
      <c r="Z8" s="13"/>
    </row>
    <row r="9" spans="1:28" s="12" customFormat="1" ht="18.75" x14ac:dyDescent="0.2">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13"/>
      <c r="Q9" s="13"/>
      <c r="R9" s="13"/>
      <c r="S9" s="13"/>
      <c r="T9" s="13"/>
      <c r="U9" s="13"/>
      <c r="V9" s="13"/>
      <c r="W9" s="13"/>
      <c r="X9" s="13"/>
      <c r="Y9" s="13"/>
      <c r="Z9" s="13"/>
    </row>
    <row r="10" spans="1:28" s="12" customFormat="1" ht="18.75" x14ac:dyDescent="0.2">
      <c r="A10" s="409" t="s">
        <v>8</v>
      </c>
      <c r="B10" s="409"/>
      <c r="C10" s="409"/>
      <c r="D10" s="409"/>
      <c r="E10" s="409"/>
      <c r="F10" s="409"/>
      <c r="G10" s="409"/>
      <c r="H10" s="409"/>
      <c r="I10" s="409"/>
      <c r="J10" s="409"/>
      <c r="K10" s="409"/>
      <c r="L10" s="409"/>
      <c r="M10" s="409"/>
      <c r="N10" s="409"/>
      <c r="O10" s="409"/>
      <c r="P10" s="13"/>
      <c r="Q10" s="13"/>
      <c r="R10" s="13"/>
      <c r="S10" s="13"/>
      <c r="T10" s="13"/>
      <c r="U10" s="13"/>
      <c r="V10" s="13"/>
      <c r="W10" s="13"/>
      <c r="X10" s="13"/>
      <c r="Y10" s="13"/>
      <c r="Z10" s="13"/>
    </row>
    <row r="11" spans="1:28" s="12" customFormat="1" ht="18.75" x14ac:dyDescent="0.2">
      <c r="A11" s="413"/>
      <c r="B11" s="413"/>
      <c r="C11" s="413"/>
      <c r="D11" s="413"/>
      <c r="E11" s="413"/>
      <c r="F11" s="413"/>
      <c r="G11" s="413"/>
      <c r="H11" s="413"/>
      <c r="I11" s="413"/>
      <c r="J11" s="413"/>
      <c r="K11" s="413"/>
      <c r="L11" s="413"/>
      <c r="M11" s="413"/>
      <c r="N11" s="413"/>
      <c r="O11" s="413"/>
      <c r="P11" s="13"/>
      <c r="Q11" s="13"/>
      <c r="R11" s="13"/>
      <c r="S11" s="13"/>
      <c r="T11" s="13"/>
      <c r="U11" s="13"/>
      <c r="V11" s="13"/>
      <c r="W11" s="13"/>
      <c r="X11" s="13"/>
      <c r="Y11" s="13"/>
      <c r="Z11" s="13"/>
    </row>
    <row r="12" spans="1:28" s="12" customFormat="1" ht="18.75" x14ac:dyDescent="0.2">
      <c r="A12" s="408" t="str">
        <f>'1. паспорт местоположение'!A12:C12</f>
        <v>F_obj_111001_3110</v>
      </c>
      <c r="B12" s="408"/>
      <c r="C12" s="408"/>
      <c r="D12" s="408"/>
      <c r="E12" s="408"/>
      <c r="F12" s="408"/>
      <c r="G12" s="408"/>
      <c r="H12" s="408"/>
      <c r="I12" s="408"/>
      <c r="J12" s="408"/>
      <c r="K12" s="408"/>
      <c r="L12" s="408"/>
      <c r="M12" s="408"/>
      <c r="N12" s="408"/>
      <c r="O12" s="408"/>
      <c r="P12" s="13"/>
      <c r="Q12" s="13"/>
      <c r="R12" s="13"/>
      <c r="S12" s="13"/>
      <c r="T12" s="13"/>
      <c r="U12" s="13"/>
      <c r="V12" s="13"/>
      <c r="W12" s="13"/>
      <c r="X12" s="13"/>
      <c r="Y12" s="13"/>
      <c r="Z12" s="13"/>
    </row>
    <row r="13" spans="1:28" s="12" customFormat="1" ht="18.75" x14ac:dyDescent="0.2">
      <c r="A13" s="409" t="s">
        <v>7</v>
      </c>
      <c r="B13" s="409"/>
      <c r="C13" s="409"/>
      <c r="D13" s="409"/>
      <c r="E13" s="409"/>
      <c r="F13" s="409"/>
      <c r="G13" s="409"/>
      <c r="H13" s="409"/>
      <c r="I13" s="409"/>
      <c r="J13" s="409"/>
      <c r="K13" s="409"/>
      <c r="L13" s="409"/>
      <c r="M13" s="409"/>
      <c r="N13" s="409"/>
      <c r="O13" s="409"/>
      <c r="P13" s="13"/>
      <c r="Q13" s="13"/>
      <c r="R13" s="13"/>
      <c r="S13" s="13"/>
      <c r="T13" s="13"/>
      <c r="U13" s="13"/>
      <c r="V13" s="13"/>
      <c r="W13" s="13"/>
      <c r="X13" s="13"/>
      <c r="Y13" s="13"/>
      <c r="Z13" s="13"/>
    </row>
    <row r="14" spans="1:28" s="9" customFormat="1" ht="15.75" customHeight="1" x14ac:dyDescent="0.2">
      <c r="A14" s="414"/>
      <c r="B14" s="414"/>
      <c r="C14" s="414"/>
      <c r="D14" s="414"/>
      <c r="E14" s="414"/>
      <c r="F14" s="414"/>
      <c r="G14" s="414"/>
      <c r="H14" s="414"/>
      <c r="I14" s="414"/>
      <c r="J14" s="414"/>
      <c r="K14" s="414"/>
      <c r="L14" s="414"/>
      <c r="M14" s="414"/>
      <c r="N14" s="414"/>
      <c r="O14" s="414"/>
      <c r="P14" s="10"/>
      <c r="Q14" s="10"/>
      <c r="R14" s="10"/>
      <c r="S14" s="10"/>
      <c r="T14" s="10"/>
      <c r="U14" s="10"/>
      <c r="V14" s="10"/>
      <c r="W14" s="10"/>
      <c r="X14" s="10"/>
      <c r="Y14" s="10"/>
      <c r="Z14" s="10"/>
    </row>
    <row r="15" spans="1:28" s="3" customFormat="1" ht="12" x14ac:dyDescent="0.2">
      <c r="A15" s="408" t="str">
        <f>'1. паспорт местоположение'!A15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8"/>
      <c r="C15" s="408"/>
      <c r="D15" s="408"/>
      <c r="E15" s="408"/>
      <c r="F15" s="408"/>
      <c r="G15" s="408"/>
      <c r="H15" s="408"/>
      <c r="I15" s="408"/>
      <c r="J15" s="408"/>
      <c r="K15" s="408"/>
      <c r="L15" s="408"/>
      <c r="M15" s="408"/>
      <c r="N15" s="408"/>
      <c r="O15" s="408"/>
      <c r="P15" s="8"/>
      <c r="Q15" s="8"/>
      <c r="R15" s="8"/>
      <c r="S15" s="8"/>
      <c r="T15" s="8"/>
      <c r="U15" s="8"/>
      <c r="V15" s="8"/>
      <c r="W15" s="8"/>
      <c r="X15" s="8"/>
      <c r="Y15" s="8"/>
      <c r="Z15" s="8"/>
    </row>
    <row r="16" spans="1:28" s="3" customFormat="1" ht="15" customHeight="1" x14ac:dyDescent="0.2">
      <c r="A16" s="409" t="s">
        <v>6</v>
      </c>
      <c r="B16" s="409"/>
      <c r="C16" s="409"/>
      <c r="D16" s="409"/>
      <c r="E16" s="409"/>
      <c r="F16" s="409"/>
      <c r="G16" s="409"/>
      <c r="H16" s="409"/>
      <c r="I16" s="409"/>
      <c r="J16" s="409"/>
      <c r="K16" s="409"/>
      <c r="L16" s="409"/>
      <c r="M16" s="409"/>
      <c r="N16" s="409"/>
      <c r="O16" s="409"/>
      <c r="P16" s="6"/>
      <c r="Q16" s="6"/>
      <c r="R16" s="6"/>
      <c r="S16" s="6"/>
      <c r="T16" s="6"/>
      <c r="U16" s="6"/>
      <c r="V16" s="6"/>
      <c r="W16" s="6"/>
      <c r="X16" s="6"/>
      <c r="Y16" s="6"/>
      <c r="Z16" s="6"/>
    </row>
    <row r="17" spans="1:26" s="3" customFormat="1" ht="15" customHeight="1" x14ac:dyDescent="0.2">
      <c r="A17" s="410"/>
      <c r="B17" s="410"/>
      <c r="C17" s="410"/>
      <c r="D17" s="410"/>
      <c r="E17" s="410"/>
      <c r="F17" s="410"/>
      <c r="G17" s="410"/>
      <c r="H17" s="410"/>
      <c r="I17" s="410"/>
      <c r="J17" s="410"/>
      <c r="K17" s="410"/>
      <c r="L17" s="410"/>
      <c r="M17" s="410"/>
      <c r="N17" s="410"/>
      <c r="O17" s="410"/>
      <c r="P17" s="4"/>
      <c r="Q17" s="4"/>
      <c r="R17" s="4"/>
      <c r="S17" s="4"/>
      <c r="T17" s="4"/>
      <c r="U17" s="4"/>
      <c r="V17" s="4"/>
      <c r="W17" s="4"/>
    </row>
    <row r="18" spans="1:26" s="3" customFormat="1" ht="91.5" customHeight="1" x14ac:dyDescent="0.2">
      <c r="A18" s="452" t="s">
        <v>511</v>
      </c>
      <c r="B18" s="452"/>
      <c r="C18" s="452"/>
      <c r="D18" s="452"/>
      <c r="E18" s="452"/>
      <c r="F18" s="452"/>
      <c r="G18" s="452"/>
      <c r="H18" s="452"/>
      <c r="I18" s="452"/>
      <c r="J18" s="452"/>
      <c r="K18" s="452"/>
      <c r="L18" s="452"/>
      <c r="M18" s="452"/>
      <c r="N18" s="452"/>
      <c r="O18" s="452"/>
      <c r="P18" s="7"/>
      <c r="Q18" s="7"/>
      <c r="R18" s="7"/>
      <c r="S18" s="7"/>
      <c r="T18" s="7"/>
      <c r="U18" s="7"/>
      <c r="V18" s="7"/>
      <c r="W18" s="7"/>
      <c r="X18" s="7"/>
      <c r="Y18" s="7"/>
      <c r="Z18" s="7"/>
    </row>
    <row r="19" spans="1:26" s="3" customFormat="1" ht="78" customHeight="1" x14ac:dyDescent="0.2">
      <c r="A19" s="415" t="s">
        <v>5</v>
      </c>
      <c r="B19" s="415" t="s">
        <v>87</v>
      </c>
      <c r="C19" s="415" t="s">
        <v>86</v>
      </c>
      <c r="D19" s="415" t="s">
        <v>75</v>
      </c>
      <c r="E19" s="449" t="s">
        <v>85</v>
      </c>
      <c r="F19" s="450"/>
      <c r="G19" s="450"/>
      <c r="H19" s="450"/>
      <c r="I19" s="451"/>
      <c r="J19" s="415" t="s">
        <v>84</v>
      </c>
      <c r="K19" s="415"/>
      <c r="L19" s="415"/>
      <c r="M19" s="415"/>
      <c r="N19" s="415"/>
      <c r="O19" s="415"/>
      <c r="P19" s="4"/>
      <c r="Q19" s="4"/>
      <c r="R19" s="4"/>
      <c r="S19" s="4"/>
      <c r="T19" s="4"/>
      <c r="U19" s="4"/>
      <c r="V19" s="4"/>
      <c r="W19" s="4"/>
    </row>
    <row r="20" spans="1:26" s="3" customFormat="1" ht="51" customHeight="1" x14ac:dyDescent="0.2">
      <c r="A20" s="415"/>
      <c r="B20" s="415"/>
      <c r="C20" s="415"/>
      <c r="D20" s="415"/>
      <c r="E20" s="40" t="s">
        <v>83</v>
      </c>
      <c r="F20" s="40" t="s">
        <v>82</v>
      </c>
      <c r="G20" s="40" t="s">
        <v>81</v>
      </c>
      <c r="H20" s="40" t="s">
        <v>80</v>
      </c>
      <c r="I20" s="40" t="s">
        <v>79</v>
      </c>
      <c r="J20" s="40" t="s">
        <v>78</v>
      </c>
      <c r="K20" s="40" t="s">
        <v>4</v>
      </c>
      <c r="L20" s="48" t="s">
        <v>3</v>
      </c>
      <c r="M20" s="47" t="s">
        <v>240</v>
      </c>
      <c r="N20" s="47" t="s">
        <v>77</v>
      </c>
      <c r="O20" s="47"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4"/>
      <c r="B22" s="46"/>
      <c r="C22" s="34"/>
      <c r="D22" s="34"/>
      <c r="E22" s="34"/>
      <c r="F22" s="34"/>
      <c r="G22" s="34"/>
      <c r="H22" s="34"/>
      <c r="I22" s="34"/>
      <c r="J22" s="43"/>
      <c r="K22" s="43"/>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4" sqref="C24"/>
    </sheetView>
  </sheetViews>
  <sheetFormatPr defaultColWidth="9.140625" defaultRowHeight="15.75" x14ac:dyDescent="0.2"/>
  <cols>
    <col min="1" max="1" width="61.7109375" style="206" customWidth="1"/>
    <col min="2" max="2" width="18.5703125" style="191" customWidth="1"/>
    <col min="3" max="12" width="16.85546875" style="191" customWidth="1"/>
    <col min="13" max="42" width="16.85546875" style="191" hidden="1" customWidth="1"/>
    <col min="43" max="45" width="16.85546875" style="192" hidden="1"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3"/>
      <c r="F2" s="19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4"/>
      <c r="AR2" s="194"/>
    </row>
    <row r="3" spans="1:44" ht="18.75" x14ac:dyDescent="0.3">
      <c r="A3" s="17"/>
      <c r="B3" s="12"/>
      <c r="C3" s="12"/>
      <c r="D3" s="12"/>
      <c r="E3" s="193"/>
      <c r="F3" s="193"/>
      <c r="G3" s="12"/>
      <c r="H3" s="15" t="s">
        <v>358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4"/>
      <c r="AR3" s="19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5"/>
      <c r="AR4" s="195"/>
    </row>
    <row r="5" spans="1:44" x14ac:dyDescent="0.2">
      <c r="A5" s="466" t="str">
        <f>'1. паспорт местоположение'!A5:C5</f>
        <v>Год раскрытия информации: 2018 год</v>
      </c>
      <c r="B5" s="466"/>
      <c r="C5" s="466"/>
      <c r="D5" s="466"/>
      <c r="E5" s="466"/>
      <c r="F5" s="466"/>
      <c r="G5" s="466"/>
      <c r="H5" s="46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5"/>
      <c r="AR6" s="195"/>
    </row>
    <row r="7" spans="1:44" ht="18.75" x14ac:dyDescent="0.2">
      <c r="A7" s="413" t="str">
        <f>'[2]1. паспорт местоположение'!A7:C7</f>
        <v xml:space="preserve">Паспорт инвестиционного проекта </v>
      </c>
      <c r="B7" s="413"/>
      <c r="C7" s="413"/>
      <c r="D7" s="413"/>
      <c r="E7" s="413"/>
      <c r="F7" s="413"/>
      <c r="G7" s="413"/>
      <c r="H7" s="413"/>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98"/>
      <c r="AR7" s="198"/>
    </row>
    <row r="8" spans="1:44" ht="18.75" x14ac:dyDescent="0.2">
      <c r="A8" s="188"/>
      <c r="B8" s="188"/>
      <c r="C8" s="188"/>
      <c r="D8" s="188"/>
      <c r="E8" s="188"/>
      <c r="F8" s="188"/>
      <c r="G8" s="188"/>
      <c r="H8" s="188"/>
      <c r="I8" s="188"/>
      <c r="J8" s="188"/>
      <c r="K8" s="188"/>
      <c r="L8" s="158"/>
      <c r="M8" s="158"/>
      <c r="N8" s="158"/>
      <c r="O8" s="158"/>
      <c r="P8" s="158"/>
      <c r="Q8" s="158"/>
      <c r="R8" s="158"/>
      <c r="S8" s="158"/>
      <c r="T8" s="158"/>
      <c r="U8" s="158"/>
      <c r="V8" s="158"/>
      <c r="W8" s="158"/>
      <c r="X8" s="158"/>
      <c r="Y8" s="158"/>
      <c r="Z8" s="12"/>
      <c r="AA8" s="12"/>
      <c r="AB8" s="12"/>
      <c r="AC8" s="12"/>
      <c r="AD8" s="12"/>
      <c r="AE8" s="12"/>
      <c r="AF8" s="12"/>
      <c r="AG8" s="12"/>
      <c r="AH8" s="12"/>
      <c r="AI8" s="12"/>
      <c r="AJ8" s="12"/>
      <c r="AK8" s="12"/>
      <c r="AL8" s="12"/>
      <c r="AM8" s="12"/>
      <c r="AN8" s="12"/>
      <c r="AO8" s="12"/>
      <c r="AP8" s="12"/>
      <c r="AQ8" s="195"/>
      <c r="AR8" s="195"/>
    </row>
    <row r="9" spans="1:44" ht="18.75" x14ac:dyDescent="0.2">
      <c r="A9" s="422" t="str">
        <f>'1. паспорт местоположение'!A9:C9</f>
        <v>Акционерное общество "Янтарьэнерго" ДЗО  ПАО "Россети"</v>
      </c>
      <c r="B9" s="422"/>
      <c r="C9" s="422"/>
      <c r="D9" s="422"/>
      <c r="E9" s="422"/>
      <c r="F9" s="422"/>
      <c r="G9" s="422"/>
      <c r="H9" s="422"/>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99"/>
      <c r="AR9" s="199"/>
    </row>
    <row r="10" spans="1:44" x14ac:dyDescent="0.2">
      <c r="A10" s="409" t="s">
        <v>8</v>
      </c>
      <c r="B10" s="409"/>
      <c r="C10" s="409"/>
      <c r="D10" s="409"/>
      <c r="E10" s="409"/>
      <c r="F10" s="409"/>
      <c r="G10" s="409"/>
      <c r="H10" s="409"/>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200"/>
      <c r="AR10" s="200"/>
    </row>
    <row r="11" spans="1:44" ht="18.75" x14ac:dyDescent="0.2">
      <c r="A11" s="188"/>
      <c r="B11" s="188"/>
      <c r="C11" s="188"/>
      <c r="D11" s="188"/>
      <c r="E11" s="188"/>
      <c r="F11" s="188"/>
      <c r="G11" s="188"/>
      <c r="H11" s="188"/>
      <c r="I11" s="188"/>
      <c r="J11" s="188"/>
      <c r="K11" s="188"/>
      <c r="L11" s="158"/>
      <c r="M11" s="158"/>
      <c r="N11" s="158"/>
      <c r="O11" s="158"/>
      <c r="P11" s="158"/>
      <c r="Q11" s="158"/>
      <c r="R11" s="158"/>
      <c r="S11" s="158"/>
      <c r="T11" s="158"/>
      <c r="U11" s="158"/>
      <c r="V11" s="158"/>
      <c r="W11" s="158"/>
      <c r="X11" s="158"/>
      <c r="Y11" s="158"/>
      <c r="Z11" s="12"/>
      <c r="AA11" s="12"/>
      <c r="AB11" s="12"/>
      <c r="AC11" s="12"/>
      <c r="AD11" s="12"/>
      <c r="AE11" s="12"/>
      <c r="AF11" s="12"/>
      <c r="AG11" s="12"/>
      <c r="AH11" s="12"/>
      <c r="AI11" s="12"/>
      <c r="AJ11" s="12"/>
      <c r="AK11" s="12"/>
      <c r="AL11" s="12"/>
      <c r="AM11" s="12"/>
      <c r="AN11" s="12"/>
      <c r="AO11" s="12"/>
      <c r="AP11" s="12"/>
      <c r="AQ11" s="195"/>
      <c r="AR11" s="195"/>
    </row>
    <row r="12" spans="1:44" ht="18.75" x14ac:dyDescent="0.2">
      <c r="A12" s="422" t="str">
        <f>'1. паспорт местоположение'!A12:C12</f>
        <v>F_obj_111001_3110</v>
      </c>
      <c r="B12" s="422"/>
      <c r="C12" s="422"/>
      <c r="D12" s="422"/>
      <c r="E12" s="422"/>
      <c r="F12" s="422"/>
      <c r="G12" s="422"/>
      <c r="H12" s="422"/>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99"/>
      <c r="AR12" s="199"/>
    </row>
    <row r="13" spans="1:44" x14ac:dyDescent="0.2">
      <c r="A13" s="409" t="s">
        <v>7</v>
      </c>
      <c r="B13" s="409"/>
      <c r="C13" s="409"/>
      <c r="D13" s="409"/>
      <c r="E13" s="409"/>
      <c r="F13" s="409"/>
      <c r="G13" s="409"/>
      <c r="H13" s="409"/>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200"/>
      <c r="AR13" s="200"/>
    </row>
    <row r="14" spans="1:44" ht="18.75"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9"/>
      <c r="AA14" s="9"/>
      <c r="AB14" s="9"/>
      <c r="AC14" s="9"/>
      <c r="AD14" s="9"/>
      <c r="AE14" s="9"/>
      <c r="AF14" s="9"/>
      <c r="AG14" s="9"/>
      <c r="AH14" s="9"/>
      <c r="AI14" s="9"/>
      <c r="AJ14" s="9"/>
      <c r="AK14" s="9"/>
      <c r="AL14" s="9"/>
      <c r="AM14" s="9"/>
      <c r="AN14" s="9"/>
      <c r="AO14" s="9"/>
      <c r="AP14" s="9"/>
      <c r="AQ14" s="201"/>
      <c r="AR14" s="201"/>
    </row>
    <row r="15" spans="1:44" ht="18.75" x14ac:dyDescent="0.2">
      <c r="A15" s="411" t="str">
        <f>'1. паспорт местоположение'!A15:C15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11"/>
      <c r="C15" s="411"/>
      <c r="D15" s="411"/>
      <c r="E15" s="411"/>
      <c r="F15" s="411"/>
      <c r="G15" s="411"/>
      <c r="H15" s="411"/>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99"/>
      <c r="AR15" s="199"/>
    </row>
    <row r="16" spans="1:44" x14ac:dyDescent="0.2">
      <c r="A16" s="409" t="s">
        <v>6</v>
      </c>
      <c r="B16" s="409"/>
      <c r="C16" s="409"/>
      <c r="D16" s="409"/>
      <c r="E16" s="409"/>
      <c r="F16" s="409"/>
      <c r="G16" s="409"/>
      <c r="H16" s="409"/>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200"/>
      <c r="AR16" s="200"/>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02"/>
      <c r="AR17" s="202"/>
    </row>
    <row r="18" spans="1:44" ht="18.75" x14ac:dyDescent="0.2">
      <c r="A18" s="422" t="s">
        <v>512</v>
      </c>
      <c r="B18" s="422"/>
      <c r="C18" s="422"/>
      <c r="D18" s="422"/>
      <c r="E18" s="422"/>
      <c r="F18" s="422"/>
      <c r="G18" s="422"/>
      <c r="H18" s="42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3"/>
      <c r="AR18" s="203"/>
    </row>
    <row r="19" spans="1:44" x14ac:dyDescent="0.2">
      <c r="A19" s="204"/>
      <c r="Q19" s="205"/>
    </row>
    <row r="20" spans="1:44" x14ac:dyDescent="0.2">
      <c r="A20" s="204"/>
      <c r="Q20" s="205"/>
    </row>
    <row r="21" spans="1:44" x14ac:dyDescent="0.2">
      <c r="A21" s="204"/>
      <c r="Q21" s="205"/>
    </row>
    <row r="22" spans="1:44" x14ac:dyDescent="0.2">
      <c r="A22" s="204"/>
      <c r="Q22" s="205"/>
    </row>
    <row r="23" spans="1:44" x14ac:dyDescent="0.2">
      <c r="D23" s="207"/>
      <c r="Q23" s="205"/>
    </row>
    <row r="24" spans="1:44" ht="16.5" thickBot="1" x14ac:dyDescent="0.25">
      <c r="A24" s="208" t="s">
        <v>357</v>
      </c>
      <c r="B24" s="209" t="s">
        <v>1</v>
      </c>
      <c r="D24" s="210"/>
      <c r="E24" s="211"/>
      <c r="F24" s="211"/>
      <c r="G24" s="211"/>
      <c r="H24" s="211"/>
    </row>
    <row r="25" spans="1:44" x14ac:dyDescent="0.2">
      <c r="A25" s="212" t="s">
        <v>563</v>
      </c>
      <c r="B25" s="213">
        <f>$B$126/1.18</f>
        <v>4448305.0847457629</v>
      </c>
    </row>
    <row r="26" spans="1:44" x14ac:dyDescent="0.2">
      <c r="A26" s="214" t="s">
        <v>355</v>
      </c>
      <c r="B26" s="215">
        <v>0</v>
      </c>
    </row>
    <row r="27" spans="1:44" x14ac:dyDescent="0.2">
      <c r="A27" s="214" t="s">
        <v>353</v>
      </c>
      <c r="B27" s="215">
        <f>$B$123</f>
        <v>25</v>
      </c>
      <c r="D27" s="207" t="s">
        <v>356</v>
      </c>
    </row>
    <row r="28" spans="1:44" ht="16.149999999999999" customHeight="1" thickBot="1" x14ac:dyDescent="0.25">
      <c r="A28" s="216" t="s">
        <v>351</v>
      </c>
      <c r="B28" s="217">
        <v>1</v>
      </c>
      <c r="D28" s="455" t="s">
        <v>354</v>
      </c>
      <c r="E28" s="456"/>
      <c r="F28" s="457"/>
      <c r="G28" s="458" t="str">
        <f>IF(SUM(B89:L89)=0,"не окупается",SUM(B89:L89))</f>
        <v>не окупается</v>
      </c>
      <c r="H28" s="459"/>
    </row>
    <row r="29" spans="1:44" ht="15.6" customHeight="1" x14ac:dyDescent="0.2">
      <c r="A29" s="212" t="s">
        <v>349</v>
      </c>
      <c r="B29" s="213">
        <f>$B$126*$B$127</f>
        <v>52490</v>
      </c>
      <c r="D29" s="455" t="s">
        <v>352</v>
      </c>
      <c r="E29" s="456"/>
      <c r="F29" s="457"/>
      <c r="G29" s="458" t="str">
        <f>IF(SUM(B90:L90)=0,"не окупается",SUM(B90:L90))</f>
        <v>не окупается</v>
      </c>
      <c r="H29" s="459"/>
    </row>
    <row r="30" spans="1:44" ht="27.6" customHeight="1" x14ac:dyDescent="0.2">
      <c r="A30" s="214" t="s">
        <v>564</v>
      </c>
      <c r="B30" s="215">
        <v>1</v>
      </c>
      <c r="D30" s="455" t="s">
        <v>350</v>
      </c>
      <c r="E30" s="456"/>
      <c r="F30" s="457"/>
      <c r="G30" s="460">
        <f>L87</f>
        <v>-4110225.8874402526</v>
      </c>
      <c r="H30" s="461"/>
    </row>
    <row r="31" spans="1:44" x14ac:dyDescent="0.2">
      <c r="A31" s="214" t="s">
        <v>348</v>
      </c>
      <c r="B31" s="215">
        <v>1</v>
      </c>
      <c r="D31" s="462"/>
      <c r="E31" s="463"/>
      <c r="F31" s="464"/>
      <c r="G31" s="462"/>
      <c r="H31" s="464"/>
    </row>
    <row r="32" spans="1:44" x14ac:dyDescent="0.2">
      <c r="A32" s="214" t="s">
        <v>326</v>
      </c>
      <c r="B32" s="215"/>
    </row>
    <row r="33" spans="1:42" x14ac:dyDescent="0.2">
      <c r="A33" s="214" t="s">
        <v>347</v>
      </c>
      <c r="B33" s="215"/>
    </row>
    <row r="34" spans="1:42" x14ac:dyDescent="0.2">
      <c r="A34" s="214" t="s">
        <v>346</v>
      </c>
      <c r="B34" s="215"/>
    </row>
    <row r="35" spans="1:42" x14ac:dyDescent="0.2">
      <c r="A35" s="218"/>
      <c r="B35" s="215"/>
    </row>
    <row r="36" spans="1:42" ht="16.5" thickBot="1" x14ac:dyDescent="0.25">
      <c r="A36" s="216" t="s">
        <v>318</v>
      </c>
      <c r="B36" s="219">
        <v>0.2</v>
      </c>
    </row>
    <row r="37" spans="1:42" x14ac:dyDescent="0.2">
      <c r="A37" s="212" t="s">
        <v>565</v>
      </c>
      <c r="B37" s="213">
        <v>0</v>
      </c>
    </row>
    <row r="38" spans="1:42" x14ac:dyDescent="0.2">
      <c r="A38" s="214" t="s">
        <v>345</v>
      </c>
      <c r="B38" s="215"/>
    </row>
    <row r="39" spans="1:42" ht="16.5" thickBot="1" x14ac:dyDescent="0.25">
      <c r="A39" s="220" t="s">
        <v>344</v>
      </c>
      <c r="B39" s="221"/>
    </row>
    <row r="40" spans="1:42" x14ac:dyDescent="0.2">
      <c r="A40" s="222" t="s">
        <v>566</v>
      </c>
      <c r="B40" s="223">
        <v>1</v>
      </c>
    </row>
    <row r="41" spans="1:42" x14ac:dyDescent="0.2">
      <c r="A41" s="224" t="s">
        <v>343</v>
      </c>
      <c r="B41" s="225"/>
    </row>
    <row r="42" spans="1:42" x14ac:dyDescent="0.2">
      <c r="A42" s="224" t="s">
        <v>342</v>
      </c>
      <c r="B42" s="226"/>
    </row>
    <row r="43" spans="1:42" x14ac:dyDescent="0.2">
      <c r="A43" s="224" t="s">
        <v>341</v>
      </c>
      <c r="B43" s="226">
        <v>0</v>
      </c>
    </row>
    <row r="44" spans="1:42" x14ac:dyDescent="0.2">
      <c r="A44" s="224" t="s">
        <v>340</v>
      </c>
      <c r="B44" s="226">
        <f>B129</f>
        <v>0.20499999999999999</v>
      </c>
    </row>
    <row r="45" spans="1:42" x14ac:dyDescent="0.2">
      <c r="A45" s="224" t="s">
        <v>339</v>
      </c>
      <c r="B45" s="226">
        <f>1-B43</f>
        <v>1</v>
      </c>
    </row>
    <row r="46" spans="1:42" ht="16.5" thickBot="1" x14ac:dyDescent="0.25">
      <c r="A46" s="227" t="s">
        <v>338</v>
      </c>
      <c r="B46" s="228">
        <f>B45*B44+B43*B42*(1-B36)</f>
        <v>0.20499999999999999</v>
      </c>
      <c r="C46" s="229"/>
    </row>
    <row r="47" spans="1:42" s="232" customFormat="1" x14ac:dyDescent="0.2">
      <c r="A47" s="230" t="s">
        <v>337</v>
      </c>
      <c r="B47" s="231">
        <f>B58</f>
        <v>1</v>
      </c>
      <c r="C47" s="231">
        <f t="shared" ref="C47:AO47" si="0">C58</f>
        <v>2</v>
      </c>
      <c r="D47" s="231">
        <f t="shared" si="0"/>
        <v>3</v>
      </c>
      <c r="E47" s="231">
        <f t="shared" si="0"/>
        <v>4</v>
      </c>
      <c r="F47" s="231">
        <f t="shared" si="0"/>
        <v>5</v>
      </c>
      <c r="G47" s="231">
        <f t="shared" si="0"/>
        <v>6</v>
      </c>
      <c r="H47" s="231">
        <f t="shared" si="0"/>
        <v>7</v>
      </c>
      <c r="I47" s="231">
        <f t="shared" si="0"/>
        <v>8</v>
      </c>
      <c r="J47" s="231">
        <f t="shared" si="0"/>
        <v>9</v>
      </c>
      <c r="K47" s="231">
        <f t="shared" si="0"/>
        <v>10</v>
      </c>
      <c r="L47" s="231">
        <f t="shared" si="0"/>
        <v>11</v>
      </c>
      <c r="M47" s="231">
        <f t="shared" si="0"/>
        <v>12</v>
      </c>
      <c r="N47" s="231">
        <f t="shared" si="0"/>
        <v>13</v>
      </c>
      <c r="O47" s="231">
        <f t="shared" si="0"/>
        <v>14</v>
      </c>
      <c r="P47" s="231">
        <f t="shared" si="0"/>
        <v>15</v>
      </c>
      <c r="Q47" s="231">
        <f t="shared" si="0"/>
        <v>16</v>
      </c>
      <c r="R47" s="231">
        <f t="shared" si="0"/>
        <v>17</v>
      </c>
      <c r="S47" s="231">
        <f t="shared" si="0"/>
        <v>18</v>
      </c>
      <c r="T47" s="231">
        <f t="shared" si="0"/>
        <v>19</v>
      </c>
      <c r="U47" s="231">
        <f t="shared" si="0"/>
        <v>20</v>
      </c>
      <c r="V47" s="231">
        <f t="shared" si="0"/>
        <v>21</v>
      </c>
      <c r="W47" s="231">
        <f t="shared" si="0"/>
        <v>22</v>
      </c>
      <c r="X47" s="231">
        <f t="shared" si="0"/>
        <v>23</v>
      </c>
      <c r="Y47" s="231">
        <f t="shared" si="0"/>
        <v>24</v>
      </c>
      <c r="Z47" s="231">
        <f t="shared" si="0"/>
        <v>25</v>
      </c>
      <c r="AA47" s="231">
        <f t="shared" si="0"/>
        <v>26</v>
      </c>
      <c r="AB47" s="231">
        <f t="shared" si="0"/>
        <v>27</v>
      </c>
      <c r="AC47" s="231">
        <f t="shared" si="0"/>
        <v>28</v>
      </c>
      <c r="AD47" s="231">
        <f t="shared" si="0"/>
        <v>29</v>
      </c>
      <c r="AE47" s="231">
        <f t="shared" si="0"/>
        <v>30</v>
      </c>
      <c r="AF47" s="231">
        <f t="shared" si="0"/>
        <v>31</v>
      </c>
      <c r="AG47" s="231">
        <f t="shared" si="0"/>
        <v>32</v>
      </c>
      <c r="AH47" s="231">
        <f t="shared" si="0"/>
        <v>33</v>
      </c>
      <c r="AI47" s="231">
        <f t="shared" si="0"/>
        <v>34</v>
      </c>
      <c r="AJ47" s="231">
        <f t="shared" si="0"/>
        <v>35</v>
      </c>
      <c r="AK47" s="231">
        <f t="shared" si="0"/>
        <v>36</v>
      </c>
      <c r="AL47" s="231">
        <f t="shared" si="0"/>
        <v>37</v>
      </c>
      <c r="AM47" s="231">
        <f t="shared" si="0"/>
        <v>38</v>
      </c>
      <c r="AN47" s="231">
        <f t="shared" si="0"/>
        <v>39</v>
      </c>
      <c r="AO47" s="231">
        <f t="shared" si="0"/>
        <v>40</v>
      </c>
      <c r="AP47" s="231">
        <f>AP58</f>
        <v>41</v>
      </c>
    </row>
    <row r="48" spans="1:42" s="232" customFormat="1" x14ac:dyDescent="0.2">
      <c r="A48" s="233" t="s">
        <v>336</v>
      </c>
      <c r="B48" s="234">
        <f>D136</f>
        <v>5.5E-2</v>
      </c>
      <c r="C48" s="234">
        <f t="shared" ref="C48:AP49" si="1">E136</f>
        <v>5.5E-2</v>
      </c>
      <c r="D48" s="234">
        <f t="shared" si="1"/>
        <v>5.5E-2</v>
      </c>
      <c r="E48" s="234">
        <f t="shared" si="1"/>
        <v>5.5E-2</v>
      </c>
      <c r="F48" s="234">
        <f t="shared" si="1"/>
        <v>5.5E-2</v>
      </c>
      <c r="G48" s="234">
        <f t="shared" si="1"/>
        <v>5.5E-2</v>
      </c>
      <c r="H48" s="234">
        <f t="shared" si="1"/>
        <v>5.5E-2</v>
      </c>
      <c r="I48" s="234">
        <f t="shared" si="1"/>
        <v>5.5E-2</v>
      </c>
      <c r="J48" s="234">
        <f t="shared" si="1"/>
        <v>5.5E-2</v>
      </c>
      <c r="K48" s="234">
        <f t="shared" si="1"/>
        <v>5.5E-2</v>
      </c>
      <c r="L48" s="234">
        <f t="shared" si="1"/>
        <v>5.5E-2</v>
      </c>
      <c r="M48" s="234">
        <f t="shared" si="1"/>
        <v>5.5E-2</v>
      </c>
      <c r="N48" s="234">
        <f t="shared" si="1"/>
        <v>5.5E-2</v>
      </c>
      <c r="O48" s="234">
        <f t="shared" si="1"/>
        <v>5.5E-2</v>
      </c>
      <c r="P48" s="234">
        <f t="shared" si="1"/>
        <v>5.5E-2</v>
      </c>
      <c r="Q48" s="234">
        <f t="shared" si="1"/>
        <v>5.5E-2</v>
      </c>
      <c r="R48" s="234">
        <f t="shared" si="1"/>
        <v>5.5E-2</v>
      </c>
      <c r="S48" s="234">
        <f t="shared" si="1"/>
        <v>5.5E-2</v>
      </c>
      <c r="T48" s="234">
        <f t="shared" si="1"/>
        <v>5.5E-2</v>
      </c>
      <c r="U48" s="234">
        <f t="shared" si="1"/>
        <v>5.5E-2</v>
      </c>
      <c r="V48" s="234">
        <f t="shared" si="1"/>
        <v>5.5E-2</v>
      </c>
      <c r="W48" s="234">
        <f t="shared" si="1"/>
        <v>5.5E-2</v>
      </c>
      <c r="X48" s="234">
        <f t="shared" si="1"/>
        <v>5.5E-2</v>
      </c>
      <c r="Y48" s="234">
        <f t="shared" si="1"/>
        <v>5.5E-2</v>
      </c>
      <c r="Z48" s="234">
        <f t="shared" si="1"/>
        <v>5.5E-2</v>
      </c>
      <c r="AA48" s="234">
        <f t="shared" si="1"/>
        <v>5.5E-2</v>
      </c>
      <c r="AB48" s="234">
        <f t="shared" si="1"/>
        <v>5.5E-2</v>
      </c>
      <c r="AC48" s="234">
        <f t="shared" si="1"/>
        <v>5.5E-2</v>
      </c>
      <c r="AD48" s="234">
        <f t="shared" si="1"/>
        <v>5.5E-2</v>
      </c>
      <c r="AE48" s="234">
        <f t="shared" si="1"/>
        <v>5.5E-2</v>
      </c>
      <c r="AF48" s="234">
        <f t="shared" si="1"/>
        <v>5.5E-2</v>
      </c>
      <c r="AG48" s="234">
        <f t="shared" si="1"/>
        <v>5.5E-2</v>
      </c>
      <c r="AH48" s="234">
        <f t="shared" si="1"/>
        <v>5.5E-2</v>
      </c>
      <c r="AI48" s="234">
        <f t="shared" si="1"/>
        <v>5.5E-2</v>
      </c>
      <c r="AJ48" s="234">
        <f t="shared" si="1"/>
        <v>5.5E-2</v>
      </c>
      <c r="AK48" s="234">
        <f t="shared" si="1"/>
        <v>5.5E-2</v>
      </c>
      <c r="AL48" s="234">
        <f t="shared" si="1"/>
        <v>5.5E-2</v>
      </c>
      <c r="AM48" s="234">
        <f t="shared" si="1"/>
        <v>5.5E-2</v>
      </c>
      <c r="AN48" s="234">
        <f t="shared" si="1"/>
        <v>5.5E-2</v>
      </c>
      <c r="AO48" s="234">
        <f t="shared" si="1"/>
        <v>5.5E-2</v>
      </c>
      <c r="AP48" s="234">
        <f t="shared" si="1"/>
        <v>5.5E-2</v>
      </c>
    </row>
    <row r="49" spans="1:45" s="232" customFormat="1" x14ac:dyDescent="0.2">
      <c r="A49" s="233" t="s">
        <v>335</v>
      </c>
      <c r="B49" s="234">
        <f>D137</f>
        <v>0.11619000000000002</v>
      </c>
      <c r="C49" s="234">
        <f t="shared" si="1"/>
        <v>0.17758045</v>
      </c>
      <c r="D49" s="234">
        <f t="shared" si="1"/>
        <v>0.24234737475000001</v>
      </c>
      <c r="E49" s="234">
        <f t="shared" si="1"/>
        <v>0.31067648036124984</v>
      </c>
      <c r="F49" s="234">
        <f t="shared" si="1"/>
        <v>0.38276368678111861</v>
      </c>
      <c r="G49" s="234">
        <f t="shared" si="1"/>
        <v>0.45881568955408003</v>
      </c>
      <c r="H49" s="234">
        <f t="shared" si="1"/>
        <v>0.53905055247955436</v>
      </c>
      <c r="I49" s="234">
        <f t="shared" si="1"/>
        <v>0.62369833286592979</v>
      </c>
      <c r="J49" s="234">
        <f t="shared" si="1"/>
        <v>0.71300174117355586</v>
      </c>
      <c r="K49" s="234">
        <f t="shared" si="1"/>
        <v>0.80721683693810142</v>
      </c>
      <c r="L49" s="234">
        <f t="shared" si="1"/>
        <v>0.90661376296969687</v>
      </c>
      <c r="M49" s="234">
        <f t="shared" si="1"/>
        <v>1.0114775199330301</v>
      </c>
      <c r="N49" s="234">
        <f t="shared" si="1"/>
        <v>1.1221087835293466</v>
      </c>
      <c r="O49" s="234">
        <f t="shared" si="1"/>
        <v>1.2388247666234604</v>
      </c>
      <c r="P49" s="234">
        <f t="shared" si="1"/>
        <v>1.3619601287877505</v>
      </c>
      <c r="Q49" s="234">
        <f t="shared" si="1"/>
        <v>1.4918679358710767</v>
      </c>
      <c r="R49" s="234">
        <f t="shared" si="1"/>
        <v>1.6289206723439857</v>
      </c>
      <c r="S49" s="234">
        <f t="shared" si="1"/>
        <v>1.7735113093229047</v>
      </c>
      <c r="T49" s="234">
        <f t="shared" si="1"/>
        <v>1.9260544313356642</v>
      </c>
      <c r="U49" s="234">
        <f t="shared" si="1"/>
        <v>2.0869874250591254</v>
      </c>
      <c r="V49" s="234">
        <f t="shared" si="1"/>
        <v>2.2567717334373771</v>
      </c>
      <c r="W49" s="234">
        <f t="shared" si="1"/>
        <v>2.4358941787764326</v>
      </c>
      <c r="X49" s="234">
        <f t="shared" si="1"/>
        <v>2.6248683586091359</v>
      </c>
      <c r="Y49" s="234">
        <f t="shared" si="1"/>
        <v>2.8242361183326383</v>
      </c>
      <c r="Z49" s="234">
        <f t="shared" si="1"/>
        <v>3.0345691048409336</v>
      </c>
      <c r="AA49" s="234">
        <f t="shared" si="1"/>
        <v>3.2564704056071845</v>
      </c>
      <c r="AB49" s="234">
        <f t="shared" si="1"/>
        <v>3.4905762779155793</v>
      </c>
      <c r="AC49" s="234">
        <f t="shared" si="1"/>
        <v>3.7375579732009356</v>
      </c>
      <c r="AD49" s="234">
        <f t="shared" si="1"/>
        <v>3.9981236617269866</v>
      </c>
      <c r="AE49" s="234">
        <f t="shared" si="1"/>
        <v>4.2730204631219708</v>
      </c>
      <c r="AF49" s="234">
        <f t="shared" si="1"/>
        <v>4.563036588593679</v>
      </c>
      <c r="AG49" s="234">
        <f t="shared" si="1"/>
        <v>4.8690036009663311</v>
      </c>
      <c r="AH49" s="234">
        <f t="shared" si="1"/>
        <v>5.1917987990194794</v>
      </c>
      <c r="AI49" s="234">
        <f t="shared" si="1"/>
        <v>5.5323477329655502</v>
      </c>
      <c r="AJ49" s="234">
        <f t="shared" si="1"/>
        <v>5.8916268582786548</v>
      </c>
      <c r="AK49" s="234">
        <f t="shared" si="1"/>
        <v>6.2706663354839804</v>
      </c>
      <c r="AL49" s="234">
        <f t="shared" si="1"/>
        <v>6.6705529839355986</v>
      </c>
      <c r="AM49" s="234">
        <f t="shared" si="1"/>
        <v>7.0924333980520569</v>
      </c>
      <c r="AN49" s="234">
        <f t="shared" si="1"/>
        <v>7.5375172349449198</v>
      </c>
      <c r="AO49" s="234">
        <f t="shared" si="1"/>
        <v>8.0070806828668903</v>
      </c>
      <c r="AP49" s="234">
        <f t="shared" si="1"/>
        <v>8.5024701204245687</v>
      </c>
    </row>
    <row r="50" spans="1:45" s="232" customFormat="1" ht="16.5" thickBot="1" x14ac:dyDescent="0.25">
      <c r="A50" s="235" t="s">
        <v>567</v>
      </c>
      <c r="B50" s="236">
        <f>IF($B$124="да",($B$126-0.05),0)</f>
        <v>0</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334</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333</v>
      </c>
      <c r="B53" s="240">
        <v>0</v>
      </c>
      <c r="C53" s="240">
        <f t="shared" ref="C53:AP53" si="4">B53+B54-B55</f>
        <v>0</v>
      </c>
      <c r="D53" s="240">
        <f t="shared" si="4"/>
        <v>0</v>
      </c>
      <c r="E53" s="240">
        <f t="shared" si="4"/>
        <v>0</v>
      </c>
      <c r="F53" s="240">
        <f t="shared" si="4"/>
        <v>0</v>
      </c>
      <c r="G53" s="240">
        <f t="shared" si="4"/>
        <v>0</v>
      </c>
      <c r="H53" s="240">
        <f t="shared" si="4"/>
        <v>0</v>
      </c>
      <c r="I53" s="240">
        <f t="shared" si="4"/>
        <v>0</v>
      </c>
      <c r="J53" s="240">
        <f t="shared" si="4"/>
        <v>0</v>
      </c>
      <c r="K53" s="240">
        <f t="shared" si="4"/>
        <v>0</v>
      </c>
      <c r="L53" s="240">
        <f t="shared" si="4"/>
        <v>0</v>
      </c>
      <c r="M53" s="240">
        <f t="shared" si="4"/>
        <v>0</v>
      </c>
      <c r="N53" s="240">
        <f t="shared" si="4"/>
        <v>0</v>
      </c>
      <c r="O53" s="240">
        <f t="shared" si="4"/>
        <v>0</v>
      </c>
      <c r="P53" s="240">
        <f t="shared" si="4"/>
        <v>0</v>
      </c>
      <c r="Q53" s="240">
        <f t="shared" si="4"/>
        <v>0</v>
      </c>
      <c r="R53" s="240">
        <f t="shared" si="4"/>
        <v>0</v>
      </c>
      <c r="S53" s="240">
        <f t="shared" si="4"/>
        <v>0</v>
      </c>
      <c r="T53" s="240">
        <f t="shared" si="4"/>
        <v>0</v>
      </c>
      <c r="U53" s="240">
        <f t="shared" si="4"/>
        <v>0</v>
      </c>
      <c r="V53" s="240">
        <f t="shared" si="4"/>
        <v>0</v>
      </c>
      <c r="W53" s="240">
        <f t="shared" si="4"/>
        <v>0</v>
      </c>
      <c r="X53" s="240">
        <f t="shared" si="4"/>
        <v>0</v>
      </c>
      <c r="Y53" s="240">
        <f t="shared" si="4"/>
        <v>0</v>
      </c>
      <c r="Z53" s="240">
        <f t="shared" si="4"/>
        <v>0</v>
      </c>
      <c r="AA53" s="240">
        <f t="shared" si="4"/>
        <v>0</v>
      </c>
      <c r="AB53" s="240">
        <f t="shared" si="4"/>
        <v>0</v>
      </c>
      <c r="AC53" s="240">
        <f t="shared" si="4"/>
        <v>0</v>
      </c>
      <c r="AD53" s="240">
        <f t="shared" si="4"/>
        <v>0</v>
      </c>
      <c r="AE53" s="240">
        <f t="shared" si="4"/>
        <v>0</v>
      </c>
      <c r="AF53" s="240">
        <f t="shared" si="4"/>
        <v>0</v>
      </c>
      <c r="AG53" s="240">
        <f t="shared" si="4"/>
        <v>0</v>
      </c>
      <c r="AH53" s="240">
        <f t="shared" si="4"/>
        <v>0</v>
      </c>
      <c r="AI53" s="240">
        <f t="shared" si="4"/>
        <v>0</v>
      </c>
      <c r="AJ53" s="240">
        <f t="shared" si="4"/>
        <v>0</v>
      </c>
      <c r="AK53" s="240">
        <f t="shared" si="4"/>
        <v>0</v>
      </c>
      <c r="AL53" s="240">
        <f t="shared" si="4"/>
        <v>0</v>
      </c>
      <c r="AM53" s="240">
        <f t="shared" si="4"/>
        <v>0</v>
      </c>
      <c r="AN53" s="240">
        <f t="shared" si="4"/>
        <v>0</v>
      </c>
      <c r="AO53" s="240">
        <f t="shared" si="4"/>
        <v>0</v>
      </c>
      <c r="AP53" s="240">
        <f t="shared" si="4"/>
        <v>0</v>
      </c>
    </row>
    <row r="54" spans="1:45" x14ac:dyDescent="0.2">
      <c r="A54" s="239" t="s">
        <v>332</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s="240">
        <v>0</v>
      </c>
      <c r="AE54" s="240">
        <v>0</v>
      </c>
      <c r="AF54" s="240">
        <v>0</v>
      </c>
      <c r="AG54" s="240">
        <v>0</v>
      </c>
      <c r="AH54" s="240">
        <v>0</v>
      </c>
      <c r="AI54" s="240">
        <v>0</v>
      </c>
      <c r="AJ54" s="240">
        <v>0</v>
      </c>
      <c r="AK54" s="240">
        <v>0</v>
      </c>
      <c r="AL54" s="240">
        <v>0</v>
      </c>
      <c r="AM54" s="240">
        <v>0</v>
      </c>
      <c r="AN54" s="240">
        <v>0</v>
      </c>
      <c r="AO54" s="240">
        <v>0</v>
      </c>
      <c r="AP54" s="240">
        <v>0</v>
      </c>
    </row>
    <row r="55" spans="1:45" x14ac:dyDescent="0.2">
      <c r="A55" s="239" t="s">
        <v>331</v>
      </c>
      <c r="B55" s="240">
        <f>$B$54/$B$40</f>
        <v>0</v>
      </c>
      <c r="C55" s="240">
        <f t="shared" ref="C55:AP55" si="5">IF(ROUND(C53,1)=0,0,B55+C54/$B$40)</f>
        <v>0</v>
      </c>
      <c r="D55" s="240">
        <f t="shared" si="5"/>
        <v>0</v>
      </c>
      <c r="E55" s="240">
        <f t="shared" si="5"/>
        <v>0</v>
      </c>
      <c r="F55" s="240">
        <f t="shared" si="5"/>
        <v>0</v>
      </c>
      <c r="G55" s="240">
        <f t="shared" si="5"/>
        <v>0</v>
      </c>
      <c r="H55" s="240">
        <f t="shared" si="5"/>
        <v>0</v>
      </c>
      <c r="I55" s="240">
        <f t="shared" si="5"/>
        <v>0</v>
      </c>
      <c r="J55" s="240">
        <f t="shared" si="5"/>
        <v>0</v>
      </c>
      <c r="K55" s="240">
        <f t="shared" si="5"/>
        <v>0</v>
      </c>
      <c r="L55" s="240">
        <f t="shared" si="5"/>
        <v>0</v>
      </c>
      <c r="M55" s="240">
        <f t="shared" si="5"/>
        <v>0</v>
      </c>
      <c r="N55" s="240">
        <f t="shared" si="5"/>
        <v>0</v>
      </c>
      <c r="O55" s="240">
        <f t="shared" si="5"/>
        <v>0</v>
      </c>
      <c r="P55" s="240">
        <f t="shared" si="5"/>
        <v>0</v>
      </c>
      <c r="Q55" s="240">
        <f t="shared" si="5"/>
        <v>0</v>
      </c>
      <c r="R55" s="240">
        <f t="shared" si="5"/>
        <v>0</v>
      </c>
      <c r="S55" s="240">
        <f t="shared" si="5"/>
        <v>0</v>
      </c>
      <c r="T55" s="240">
        <f t="shared" si="5"/>
        <v>0</v>
      </c>
      <c r="U55" s="240">
        <f t="shared" si="5"/>
        <v>0</v>
      </c>
      <c r="V55" s="240">
        <f t="shared" si="5"/>
        <v>0</v>
      </c>
      <c r="W55" s="240">
        <f t="shared" si="5"/>
        <v>0</v>
      </c>
      <c r="X55" s="240">
        <f t="shared" si="5"/>
        <v>0</v>
      </c>
      <c r="Y55" s="240">
        <f t="shared" si="5"/>
        <v>0</v>
      </c>
      <c r="Z55" s="240">
        <f t="shared" si="5"/>
        <v>0</v>
      </c>
      <c r="AA55" s="240">
        <f t="shared" si="5"/>
        <v>0</v>
      </c>
      <c r="AB55" s="240">
        <f t="shared" si="5"/>
        <v>0</v>
      </c>
      <c r="AC55" s="240">
        <f t="shared" si="5"/>
        <v>0</v>
      </c>
      <c r="AD55" s="240">
        <f t="shared" si="5"/>
        <v>0</v>
      </c>
      <c r="AE55" s="240">
        <f t="shared" si="5"/>
        <v>0</v>
      </c>
      <c r="AF55" s="240">
        <f t="shared" si="5"/>
        <v>0</v>
      </c>
      <c r="AG55" s="240">
        <f t="shared" si="5"/>
        <v>0</v>
      </c>
      <c r="AH55" s="240">
        <f t="shared" si="5"/>
        <v>0</v>
      </c>
      <c r="AI55" s="240">
        <f t="shared" si="5"/>
        <v>0</v>
      </c>
      <c r="AJ55" s="240">
        <f t="shared" si="5"/>
        <v>0</v>
      </c>
      <c r="AK55" s="240">
        <f t="shared" si="5"/>
        <v>0</v>
      </c>
      <c r="AL55" s="240">
        <f t="shared" si="5"/>
        <v>0</v>
      </c>
      <c r="AM55" s="240">
        <f t="shared" si="5"/>
        <v>0</v>
      </c>
      <c r="AN55" s="240">
        <f t="shared" si="5"/>
        <v>0</v>
      </c>
      <c r="AO55" s="240">
        <f t="shared" si="5"/>
        <v>0</v>
      </c>
      <c r="AP55" s="240">
        <f t="shared" si="5"/>
        <v>0</v>
      </c>
    </row>
    <row r="56" spans="1:45" ht="16.5" thickBot="1" x14ac:dyDescent="0.25">
      <c r="A56" s="241" t="s">
        <v>330</v>
      </c>
      <c r="B56" s="242">
        <f t="shared" ref="B56:AP56" si="6">AVERAGE(SUM(B53:B54),(SUM(B53:B54)-B55))*$B$42</f>
        <v>0</v>
      </c>
      <c r="C56" s="242">
        <f t="shared" si="6"/>
        <v>0</v>
      </c>
      <c r="D56" s="242">
        <f t="shared" si="6"/>
        <v>0</v>
      </c>
      <c r="E56" s="242">
        <f t="shared" si="6"/>
        <v>0</v>
      </c>
      <c r="F56" s="242">
        <f t="shared" si="6"/>
        <v>0</v>
      </c>
      <c r="G56" s="242">
        <f t="shared" si="6"/>
        <v>0</v>
      </c>
      <c r="H56" s="242">
        <f t="shared" si="6"/>
        <v>0</v>
      </c>
      <c r="I56" s="242">
        <f t="shared" si="6"/>
        <v>0</v>
      </c>
      <c r="J56" s="242">
        <f t="shared" si="6"/>
        <v>0</v>
      </c>
      <c r="K56" s="242">
        <f t="shared" si="6"/>
        <v>0</v>
      </c>
      <c r="L56" s="242">
        <f t="shared" si="6"/>
        <v>0</v>
      </c>
      <c r="M56" s="242">
        <f t="shared" si="6"/>
        <v>0</v>
      </c>
      <c r="N56" s="242">
        <f t="shared" si="6"/>
        <v>0</v>
      </c>
      <c r="O56" s="242">
        <f t="shared" si="6"/>
        <v>0</v>
      </c>
      <c r="P56" s="242">
        <f t="shared" si="6"/>
        <v>0</v>
      </c>
      <c r="Q56" s="242">
        <f t="shared" si="6"/>
        <v>0</v>
      </c>
      <c r="R56" s="242">
        <f t="shared" si="6"/>
        <v>0</v>
      </c>
      <c r="S56" s="242">
        <f t="shared" si="6"/>
        <v>0</v>
      </c>
      <c r="T56" s="242">
        <f t="shared" si="6"/>
        <v>0</v>
      </c>
      <c r="U56" s="242">
        <f t="shared" si="6"/>
        <v>0</v>
      </c>
      <c r="V56" s="242">
        <f t="shared" si="6"/>
        <v>0</v>
      </c>
      <c r="W56" s="242">
        <f t="shared" si="6"/>
        <v>0</v>
      </c>
      <c r="X56" s="242">
        <f t="shared" si="6"/>
        <v>0</v>
      </c>
      <c r="Y56" s="242">
        <f t="shared" si="6"/>
        <v>0</v>
      </c>
      <c r="Z56" s="242">
        <f t="shared" si="6"/>
        <v>0</v>
      </c>
      <c r="AA56" s="242">
        <f t="shared" si="6"/>
        <v>0</v>
      </c>
      <c r="AB56" s="242">
        <f t="shared" si="6"/>
        <v>0</v>
      </c>
      <c r="AC56" s="242">
        <f t="shared" si="6"/>
        <v>0</v>
      </c>
      <c r="AD56" s="242">
        <f t="shared" si="6"/>
        <v>0</v>
      </c>
      <c r="AE56" s="242">
        <f t="shared" si="6"/>
        <v>0</v>
      </c>
      <c r="AF56" s="242">
        <f t="shared" si="6"/>
        <v>0</v>
      </c>
      <c r="AG56" s="242">
        <f t="shared" si="6"/>
        <v>0</v>
      </c>
      <c r="AH56" s="242">
        <f t="shared" si="6"/>
        <v>0</v>
      </c>
      <c r="AI56" s="242">
        <f t="shared" si="6"/>
        <v>0</v>
      </c>
      <c r="AJ56" s="242">
        <f t="shared" si="6"/>
        <v>0</v>
      </c>
      <c r="AK56" s="242">
        <f t="shared" si="6"/>
        <v>0</v>
      </c>
      <c r="AL56" s="242">
        <f t="shared" si="6"/>
        <v>0</v>
      </c>
      <c r="AM56" s="242">
        <f t="shared" si="6"/>
        <v>0</v>
      </c>
      <c r="AN56" s="242">
        <f t="shared" si="6"/>
        <v>0</v>
      </c>
      <c r="AO56" s="242">
        <f t="shared" si="6"/>
        <v>0</v>
      </c>
      <c r="AP56" s="242">
        <f t="shared" si="6"/>
        <v>0</v>
      </c>
    </row>
    <row r="57" spans="1:45" s="245" customFormat="1" ht="16.5" thickBot="1" x14ac:dyDescent="0.25">
      <c r="A57" s="243"/>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192"/>
      <c r="AR57" s="192"/>
      <c r="AS57" s="192"/>
    </row>
    <row r="58" spans="1:45" x14ac:dyDescent="0.2">
      <c r="A58" s="237" t="s">
        <v>568</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6" t="s">
        <v>329</v>
      </c>
      <c r="B59" s="247">
        <f t="shared" ref="B59:AP59" si="8">B50*$B$28</f>
        <v>0</v>
      </c>
      <c r="C59" s="247">
        <f t="shared" si="8"/>
        <v>0</v>
      </c>
      <c r="D59" s="247">
        <f t="shared" si="8"/>
        <v>0</v>
      </c>
      <c r="E59" s="247">
        <f t="shared" si="8"/>
        <v>0</v>
      </c>
      <c r="F59" s="247">
        <f t="shared" si="8"/>
        <v>0</v>
      </c>
      <c r="G59" s="247">
        <f t="shared" si="8"/>
        <v>0</v>
      </c>
      <c r="H59" s="247">
        <f t="shared" si="8"/>
        <v>0</v>
      </c>
      <c r="I59" s="247">
        <f t="shared" si="8"/>
        <v>0</v>
      </c>
      <c r="J59" s="247">
        <f t="shared" si="8"/>
        <v>0</v>
      </c>
      <c r="K59" s="247">
        <f t="shared" si="8"/>
        <v>0</v>
      </c>
      <c r="L59" s="247">
        <f t="shared" si="8"/>
        <v>0</v>
      </c>
      <c r="M59" s="247">
        <f t="shared" si="8"/>
        <v>0</v>
      </c>
      <c r="N59" s="247">
        <f t="shared" si="8"/>
        <v>0</v>
      </c>
      <c r="O59" s="247">
        <f t="shared" si="8"/>
        <v>0</v>
      </c>
      <c r="P59" s="247">
        <f t="shared" si="8"/>
        <v>0</v>
      </c>
      <c r="Q59" s="247">
        <f t="shared" si="8"/>
        <v>0</v>
      </c>
      <c r="R59" s="247">
        <f t="shared" si="8"/>
        <v>0</v>
      </c>
      <c r="S59" s="247">
        <f t="shared" si="8"/>
        <v>0</v>
      </c>
      <c r="T59" s="247">
        <f t="shared" si="8"/>
        <v>0</v>
      </c>
      <c r="U59" s="247">
        <f t="shared" si="8"/>
        <v>0</v>
      </c>
      <c r="V59" s="247">
        <f t="shared" si="8"/>
        <v>0</v>
      </c>
      <c r="W59" s="247">
        <f t="shared" si="8"/>
        <v>0</v>
      </c>
      <c r="X59" s="247">
        <f t="shared" si="8"/>
        <v>0</v>
      </c>
      <c r="Y59" s="247">
        <f t="shared" si="8"/>
        <v>0</v>
      </c>
      <c r="Z59" s="247">
        <f t="shared" si="8"/>
        <v>0</v>
      </c>
      <c r="AA59" s="247">
        <f t="shared" si="8"/>
        <v>0</v>
      </c>
      <c r="AB59" s="247">
        <f t="shared" si="8"/>
        <v>0</v>
      </c>
      <c r="AC59" s="247">
        <f t="shared" si="8"/>
        <v>0</v>
      </c>
      <c r="AD59" s="247">
        <f t="shared" si="8"/>
        <v>0</v>
      </c>
      <c r="AE59" s="247">
        <f t="shared" si="8"/>
        <v>0</v>
      </c>
      <c r="AF59" s="247">
        <f t="shared" si="8"/>
        <v>0</v>
      </c>
      <c r="AG59" s="247">
        <f t="shared" si="8"/>
        <v>0</v>
      </c>
      <c r="AH59" s="247">
        <f t="shared" si="8"/>
        <v>0</v>
      </c>
      <c r="AI59" s="247">
        <f t="shared" si="8"/>
        <v>0</v>
      </c>
      <c r="AJ59" s="247">
        <f t="shared" si="8"/>
        <v>0</v>
      </c>
      <c r="AK59" s="247">
        <f t="shared" si="8"/>
        <v>0</v>
      </c>
      <c r="AL59" s="247">
        <f t="shared" si="8"/>
        <v>0</v>
      </c>
      <c r="AM59" s="247">
        <f t="shared" si="8"/>
        <v>0</v>
      </c>
      <c r="AN59" s="247">
        <f t="shared" si="8"/>
        <v>0</v>
      </c>
      <c r="AO59" s="247">
        <f t="shared" si="8"/>
        <v>0</v>
      </c>
      <c r="AP59" s="247">
        <f t="shared" si="8"/>
        <v>0</v>
      </c>
    </row>
    <row r="60" spans="1:45" x14ac:dyDescent="0.2">
      <c r="A60" s="239" t="s">
        <v>328</v>
      </c>
      <c r="B60" s="240">
        <f t="shared" ref="B60:Z60" si="9">SUM(B61:B65)</f>
        <v>0</v>
      </c>
      <c r="C60" s="240">
        <f t="shared" si="9"/>
        <v>-61811.197820499998</v>
      </c>
      <c r="D60" s="240">
        <f>SUM(D61:D65)</f>
        <v>-65210.813700627499</v>
      </c>
      <c r="E60" s="240">
        <f t="shared" si="9"/>
        <v>-68797.40845416201</v>
      </c>
      <c r="F60" s="240">
        <f t="shared" si="9"/>
        <v>-72581.265919140918</v>
      </c>
      <c r="G60" s="240">
        <f t="shared" si="9"/>
        <v>-76573.235544693656</v>
      </c>
      <c r="H60" s="240">
        <f t="shared" si="9"/>
        <v>-80784.763499651803</v>
      </c>
      <c r="I60" s="240">
        <f t="shared" si="9"/>
        <v>-85227.92549213265</v>
      </c>
      <c r="J60" s="240">
        <f t="shared" si="9"/>
        <v>-89915.461394199941</v>
      </c>
      <c r="K60" s="240">
        <f t="shared" si="9"/>
        <v>-94860.811770880944</v>
      </c>
      <c r="L60" s="240">
        <f t="shared" si="9"/>
        <v>-100078.1564182794</v>
      </c>
      <c r="M60" s="240">
        <f t="shared" si="9"/>
        <v>-105582.45502128475</v>
      </c>
      <c r="N60" s="240">
        <f t="shared" si="9"/>
        <v>-111389.4900474554</v>
      </c>
      <c r="O60" s="240">
        <f t="shared" si="9"/>
        <v>-117515.91200006544</v>
      </c>
      <c r="P60" s="240">
        <f t="shared" si="9"/>
        <v>-123979.28716006903</v>
      </c>
      <c r="Q60" s="240">
        <f t="shared" si="9"/>
        <v>-130798.14795387282</v>
      </c>
      <c r="R60" s="240">
        <f t="shared" si="9"/>
        <v>-137992.04609133583</v>
      </c>
      <c r="S60" s="240">
        <f t="shared" si="9"/>
        <v>-145581.60862635926</v>
      </c>
      <c r="T60" s="240">
        <f t="shared" si="9"/>
        <v>-153588.59710080901</v>
      </c>
      <c r="U60" s="240">
        <f t="shared" si="9"/>
        <v>-162035.96994135348</v>
      </c>
      <c r="V60" s="240">
        <f t="shared" si="9"/>
        <v>-170947.94828812793</v>
      </c>
      <c r="W60" s="240">
        <f t="shared" si="9"/>
        <v>-180350.08544397494</v>
      </c>
      <c r="X60" s="240">
        <f t="shared" si="9"/>
        <v>-190269.34014339355</v>
      </c>
      <c r="Y60" s="240">
        <f t="shared" si="9"/>
        <v>-200734.15385128019</v>
      </c>
      <c r="Z60" s="240">
        <f t="shared" si="9"/>
        <v>-211774.53231310062</v>
      </c>
      <c r="AA60" s="240">
        <f t="shared" ref="AA60:AP60" si="10">SUM(AA61:AA65)</f>
        <v>-223422.13159032111</v>
      </c>
      <c r="AB60" s="240">
        <f t="shared" si="10"/>
        <v>-235710.34882778875</v>
      </c>
      <c r="AC60" s="240">
        <f t="shared" si="10"/>
        <v>-248674.4180133171</v>
      </c>
      <c r="AD60" s="240">
        <f t="shared" si="10"/>
        <v>-262351.51100404951</v>
      </c>
      <c r="AE60" s="240">
        <f t="shared" si="10"/>
        <v>-276780.84410927224</v>
      </c>
      <c r="AF60" s="240">
        <f t="shared" si="10"/>
        <v>-292003.79053528223</v>
      </c>
      <c r="AG60" s="240">
        <f t="shared" si="10"/>
        <v>-308063.99901472271</v>
      </c>
      <c r="AH60" s="240">
        <f t="shared" si="10"/>
        <v>-325007.5189605325</v>
      </c>
      <c r="AI60" s="240">
        <f t="shared" si="10"/>
        <v>-342882.93250336172</v>
      </c>
      <c r="AJ60" s="240">
        <f t="shared" si="10"/>
        <v>-361741.49379104661</v>
      </c>
      <c r="AK60" s="240">
        <f t="shared" si="10"/>
        <v>-381637.27594955411</v>
      </c>
      <c r="AL60" s="240">
        <f t="shared" si="10"/>
        <v>-402627.32612677955</v>
      </c>
      <c r="AM60" s="240">
        <f t="shared" si="10"/>
        <v>-424771.82906375249</v>
      </c>
      <c r="AN60" s="240">
        <f t="shared" si="10"/>
        <v>-448134.27966225886</v>
      </c>
      <c r="AO60" s="240">
        <f t="shared" si="10"/>
        <v>-472781.66504368308</v>
      </c>
      <c r="AP60" s="240">
        <f t="shared" si="10"/>
        <v>-498784.6566210856</v>
      </c>
    </row>
    <row r="61" spans="1:45" x14ac:dyDescent="0.2">
      <c r="A61" s="248" t="s">
        <v>327</v>
      </c>
      <c r="B61" s="240"/>
      <c r="C61" s="240">
        <f>-IF(C$47&lt;=$B$30,0,$B$29*(1+C$49)*$B$28)</f>
        <v>-61811.197820499998</v>
      </c>
      <c r="D61" s="240">
        <f>-IF(D$47&lt;=$B$30,0,$B$29*(1+D$49)*$B$28)</f>
        <v>-65210.813700627499</v>
      </c>
      <c r="E61" s="240">
        <f t="shared" ref="E61:AP61" si="11">-IF(E$47&lt;=$B$30,0,$B$29*(1+E$49)*$B$28)</f>
        <v>-68797.40845416201</v>
      </c>
      <c r="F61" s="240">
        <f t="shared" si="11"/>
        <v>-72581.265919140918</v>
      </c>
      <c r="G61" s="240">
        <f t="shared" si="11"/>
        <v>-76573.235544693656</v>
      </c>
      <c r="H61" s="240">
        <f t="shared" si="11"/>
        <v>-80784.763499651803</v>
      </c>
      <c r="I61" s="240">
        <f t="shared" si="11"/>
        <v>-85227.92549213265</v>
      </c>
      <c r="J61" s="240">
        <f t="shared" si="11"/>
        <v>-89915.461394199941</v>
      </c>
      <c r="K61" s="240">
        <f t="shared" si="11"/>
        <v>-94860.811770880944</v>
      </c>
      <c r="L61" s="240">
        <f t="shared" si="11"/>
        <v>-100078.1564182794</v>
      </c>
      <c r="M61" s="240">
        <f t="shared" si="11"/>
        <v>-105582.45502128475</v>
      </c>
      <c r="N61" s="240">
        <f t="shared" si="11"/>
        <v>-111389.4900474554</v>
      </c>
      <c r="O61" s="240">
        <f t="shared" si="11"/>
        <v>-117515.91200006544</v>
      </c>
      <c r="P61" s="240">
        <f t="shared" si="11"/>
        <v>-123979.28716006903</v>
      </c>
      <c r="Q61" s="240">
        <f t="shared" si="11"/>
        <v>-130798.14795387282</v>
      </c>
      <c r="R61" s="240">
        <f t="shared" si="11"/>
        <v>-137992.04609133583</v>
      </c>
      <c r="S61" s="240">
        <f t="shared" si="11"/>
        <v>-145581.60862635926</v>
      </c>
      <c r="T61" s="240">
        <f t="shared" si="11"/>
        <v>-153588.59710080901</v>
      </c>
      <c r="U61" s="240">
        <f t="shared" si="11"/>
        <v>-162035.96994135348</v>
      </c>
      <c r="V61" s="240">
        <f t="shared" si="11"/>
        <v>-170947.94828812793</v>
      </c>
      <c r="W61" s="240">
        <f t="shared" si="11"/>
        <v>-180350.08544397494</v>
      </c>
      <c r="X61" s="240">
        <f t="shared" si="11"/>
        <v>-190269.34014339355</v>
      </c>
      <c r="Y61" s="240">
        <f t="shared" si="11"/>
        <v>-200734.15385128019</v>
      </c>
      <c r="Z61" s="240">
        <f t="shared" si="11"/>
        <v>-211774.53231310062</v>
      </c>
      <c r="AA61" s="240">
        <f t="shared" si="11"/>
        <v>-223422.13159032111</v>
      </c>
      <c r="AB61" s="240">
        <f t="shared" si="11"/>
        <v>-235710.34882778875</v>
      </c>
      <c r="AC61" s="240">
        <f t="shared" si="11"/>
        <v>-248674.4180133171</v>
      </c>
      <c r="AD61" s="240">
        <f t="shared" si="11"/>
        <v>-262351.51100404951</v>
      </c>
      <c r="AE61" s="240">
        <f t="shared" si="11"/>
        <v>-276780.84410927224</v>
      </c>
      <c r="AF61" s="240">
        <f t="shared" si="11"/>
        <v>-292003.79053528223</v>
      </c>
      <c r="AG61" s="240">
        <f t="shared" si="11"/>
        <v>-308063.99901472271</v>
      </c>
      <c r="AH61" s="240">
        <f t="shared" si="11"/>
        <v>-325007.5189605325</v>
      </c>
      <c r="AI61" s="240">
        <f t="shared" si="11"/>
        <v>-342882.93250336172</v>
      </c>
      <c r="AJ61" s="240">
        <f t="shared" si="11"/>
        <v>-361741.49379104661</v>
      </c>
      <c r="AK61" s="240">
        <f t="shared" si="11"/>
        <v>-381637.27594955411</v>
      </c>
      <c r="AL61" s="240">
        <f t="shared" si="11"/>
        <v>-402627.32612677955</v>
      </c>
      <c r="AM61" s="240">
        <f t="shared" si="11"/>
        <v>-424771.82906375249</v>
      </c>
      <c r="AN61" s="240">
        <f t="shared" si="11"/>
        <v>-448134.27966225886</v>
      </c>
      <c r="AO61" s="240">
        <f t="shared" si="11"/>
        <v>-472781.66504368308</v>
      </c>
      <c r="AP61" s="240">
        <f t="shared" si="11"/>
        <v>-498784.6566210856</v>
      </c>
    </row>
    <row r="62" spans="1:45" x14ac:dyDescent="0.2">
      <c r="A62" s="248" t="str">
        <f>A32</f>
        <v>Прочие расходы при эксплуатации объекта, руб. без НДС</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0"/>
      <c r="AL62" s="240"/>
      <c r="AM62" s="240"/>
      <c r="AN62" s="240"/>
      <c r="AO62" s="240"/>
      <c r="AP62" s="240"/>
    </row>
    <row r="63" spans="1:45" x14ac:dyDescent="0.2">
      <c r="A63" s="248" t="s">
        <v>565</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row>
    <row r="64" spans="1:45" x14ac:dyDescent="0.2">
      <c r="A64" s="248" t="s">
        <v>565</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row>
    <row r="65" spans="1:45" ht="31.5" x14ac:dyDescent="0.2">
      <c r="A65" s="248" t="s">
        <v>569</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0"/>
      <c r="AP65" s="240"/>
    </row>
    <row r="66" spans="1:45" ht="28.5" x14ac:dyDescent="0.2">
      <c r="A66" s="249" t="s">
        <v>325</v>
      </c>
      <c r="B66" s="247">
        <f t="shared" ref="B66:AO66" si="12">B59+B60</f>
        <v>0</v>
      </c>
      <c r="C66" s="247">
        <f t="shared" si="12"/>
        <v>-61811.197820499998</v>
      </c>
      <c r="D66" s="247">
        <f t="shared" si="12"/>
        <v>-65210.813700627499</v>
      </c>
      <c r="E66" s="247">
        <f t="shared" si="12"/>
        <v>-68797.40845416201</v>
      </c>
      <c r="F66" s="247">
        <f t="shared" si="12"/>
        <v>-72581.265919140918</v>
      </c>
      <c r="G66" s="247">
        <f t="shared" si="12"/>
        <v>-76573.235544693656</v>
      </c>
      <c r="H66" s="247">
        <f t="shared" si="12"/>
        <v>-80784.763499651803</v>
      </c>
      <c r="I66" s="247">
        <f t="shared" si="12"/>
        <v>-85227.92549213265</v>
      </c>
      <c r="J66" s="247">
        <f t="shared" si="12"/>
        <v>-89915.461394199941</v>
      </c>
      <c r="K66" s="247">
        <f t="shared" si="12"/>
        <v>-94860.811770880944</v>
      </c>
      <c r="L66" s="247">
        <f t="shared" si="12"/>
        <v>-100078.1564182794</v>
      </c>
      <c r="M66" s="247">
        <f t="shared" si="12"/>
        <v>-105582.45502128475</v>
      </c>
      <c r="N66" s="247">
        <f t="shared" si="12"/>
        <v>-111389.4900474554</v>
      </c>
      <c r="O66" s="247">
        <f t="shared" si="12"/>
        <v>-117515.91200006544</v>
      </c>
      <c r="P66" s="247">
        <f t="shared" si="12"/>
        <v>-123979.28716006903</v>
      </c>
      <c r="Q66" s="247">
        <f t="shared" si="12"/>
        <v>-130798.14795387282</v>
      </c>
      <c r="R66" s="247">
        <f t="shared" si="12"/>
        <v>-137992.04609133583</v>
      </c>
      <c r="S66" s="247">
        <f t="shared" si="12"/>
        <v>-145581.60862635926</v>
      </c>
      <c r="T66" s="247">
        <f t="shared" si="12"/>
        <v>-153588.59710080901</v>
      </c>
      <c r="U66" s="247">
        <f t="shared" si="12"/>
        <v>-162035.96994135348</v>
      </c>
      <c r="V66" s="247">
        <f t="shared" si="12"/>
        <v>-170947.94828812793</v>
      </c>
      <c r="W66" s="247">
        <f t="shared" si="12"/>
        <v>-180350.08544397494</v>
      </c>
      <c r="X66" s="247">
        <f t="shared" si="12"/>
        <v>-190269.34014339355</v>
      </c>
      <c r="Y66" s="247">
        <f t="shared" si="12"/>
        <v>-200734.15385128019</v>
      </c>
      <c r="Z66" s="247">
        <f t="shared" si="12"/>
        <v>-211774.53231310062</v>
      </c>
      <c r="AA66" s="247">
        <f t="shared" si="12"/>
        <v>-223422.13159032111</v>
      </c>
      <c r="AB66" s="247">
        <f t="shared" si="12"/>
        <v>-235710.34882778875</v>
      </c>
      <c r="AC66" s="247">
        <f t="shared" si="12"/>
        <v>-248674.4180133171</v>
      </c>
      <c r="AD66" s="247">
        <f t="shared" si="12"/>
        <v>-262351.51100404951</v>
      </c>
      <c r="AE66" s="247">
        <f t="shared" si="12"/>
        <v>-276780.84410927224</v>
      </c>
      <c r="AF66" s="247">
        <f t="shared" si="12"/>
        <v>-292003.79053528223</v>
      </c>
      <c r="AG66" s="247">
        <f t="shared" si="12"/>
        <v>-308063.99901472271</v>
      </c>
      <c r="AH66" s="247">
        <f t="shared" si="12"/>
        <v>-325007.5189605325</v>
      </c>
      <c r="AI66" s="247">
        <f t="shared" si="12"/>
        <v>-342882.93250336172</v>
      </c>
      <c r="AJ66" s="247">
        <f t="shared" si="12"/>
        <v>-361741.49379104661</v>
      </c>
      <c r="AK66" s="247">
        <f t="shared" si="12"/>
        <v>-381637.27594955411</v>
      </c>
      <c r="AL66" s="247">
        <f t="shared" si="12"/>
        <v>-402627.32612677955</v>
      </c>
      <c r="AM66" s="247">
        <f t="shared" si="12"/>
        <v>-424771.82906375249</v>
      </c>
      <c r="AN66" s="247">
        <f t="shared" si="12"/>
        <v>-448134.27966225886</v>
      </c>
      <c r="AO66" s="247">
        <f t="shared" si="12"/>
        <v>-472781.66504368308</v>
      </c>
      <c r="AP66" s="247">
        <f>AP59+AP60</f>
        <v>-498784.6566210856</v>
      </c>
    </row>
    <row r="67" spans="1:45" x14ac:dyDescent="0.2">
      <c r="A67" s="248" t="s">
        <v>320</v>
      </c>
      <c r="B67" s="250"/>
      <c r="C67" s="240">
        <f>-($B$25)*1.18*$B$28/$B$27</f>
        <v>-209960</v>
      </c>
      <c r="D67" s="240">
        <f>C67</f>
        <v>-209960</v>
      </c>
      <c r="E67" s="240">
        <f t="shared" ref="E67:AP67" si="13">D67</f>
        <v>-209960</v>
      </c>
      <c r="F67" s="240">
        <f t="shared" si="13"/>
        <v>-209960</v>
      </c>
      <c r="G67" s="240">
        <f t="shared" si="13"/>
        <v>-209960</v>
      </c>
      <c r="H67" s="240">
        <f t="shared" si="13"/>
        <v>-209960</v>
      </c>
      <c r="I67" s="240">
        <f t="shared" si="13"/>
        <v>-209960</v>
      </c>
      <c r="J67" s="240">
        <f t="shared" si="13"/>
        <v>-209960</v>
      </c>
      <c r="K67" s="240">
        <f t="shared" si="13"/>
        <v>-209960</v>
      </c>
      <c r="L67" s="240">
        <f t="shared" si="13"/>
        <v>-209960</v>
      </c>
      <c r="M67" s="240">
        <f t="shared" si="13"/>
        <v>-209960</v>
      </c>
      <c r="N67" s="240">
        <f t="shared" si="13"/>
        <v>-209960</v>
      </c>
      <c r="O67" s="240">
        <f t="shared" si="13"/>
        <v>-209960</v>
      </c>
      <c r="P67" s="240">
        <f t="shared" si="13"/>
        <v>-209960</v>
      </c>
      <c r="Q67" s="240">
        <f t="shared" si="13"/>
        <v>-209960</v>
      </c>
      <c r="R67" s="240">
        <f t="shared" si="13"/>
        <v>-209960</v>
      </c>
      <c r="S67" s="240">
        <f t="shared" si="13"/>
        <v>-209960</v>
      </c>
      <c r="T67" s="240">
        <f t="shared" si="13"/>
        <v>-209960</v>
      </c>
      <c r="U67" s="240">
        <f t="shared" si="13"/>
        <v>-209960</v>
      </c>
      <c r="V67" s="240">
        <f t="shared" si="13"/>
        <v>-209960</v>
      </c>
      <c r="W67" s="240">
        <f t="shared" si="13"/>
        <v>-209960</v>
      </c>
      <c r="X67" s="240">
        <f t="shared" si="13"/>
        <v>-209960</v>
      </c>
      <c r="Y67" s="240">
        <f t="shared" si="13"/>
        <v>-209960</v>
      </c>
      <c r="Z67" s="240">
        <f t="shared" si="13"/>
        <v>-209960</v>
      </c>
      <c r="AA67" s="240">
        <f t="shared" si="13"/>
        <v>-209960</v>
      </c>
      <c r="AB67" s="240">
        <f t="shared" si="13"/>
        <v>-209960</v>
      </c>
      <c r="AC67" s="240">
        <f t="shared" si="13"/>
        <v>-209960</v>
      </c>
      <c r="AD67" s="240">
        <f t="shared" si="13"/>
        <v>-209960</v>
      </c>
      <c r="AE67" s="240">
        <f t="shared" si="13"/>
        <v>-209960</v>
      </c>
      <c r="AF67" s="240">
        <f t="shared" si="13"/>
        <v>-209960</v>
      </c>
      <c r="AG67" s="240">
        <f t="shared" si="13"/>
        <v>-209960</v>
      </c>
      <c r="AH67" s="240">
        <f t="shared" si="13"/>
        <v>-209960</v>
      </c>
      <c r="AI67" s="240">
        <f t="shared" si="13"/>
        <v>-209960</v>
      </c>
      <c r="AJ67" s="240">
        <f t="shared" si="13"/>
        <v>-209960</v>
      </c>
      <c r="AK67" s="240">
        <f t="shared" si="13"/>
        <v>-209960</v>
      </c>
      <c r="AL67" s="240">
        <f t="shared" si="13"/>
        <v>-209960</v>
      </c>
      <c r="AM67" s="240">
        <f t="shared" si="13"/>
        <v>-209960</v>
      </c>
      <c r="AN67" s="240">
        <f t="shared" si="13"/>
        <v>-209960</v>
      </c>
      <c r="AO67" s="240">
        <f t="shared" si="13"/>
        <v>-209960</v>
      </c>
      <c r="AP67" s="240">
        <f t="shared" si="13"/>
        <v>-209960</v>
      </c>
      <c r="AQ67" s="251">
        <f>SUM(B67:AA67)/1.18</f>
        <v>-4448305.0847457629</v>
      </c>
      <c r="AR67" s="252">
        <f>SUM(B67:AF67)/1.18</f>
        <v>-5337966.1016949154</v>
      </c>
      <c r="AS67" s="252">
        <f>SUM(B67:AP67)/1.18</f>
        <v>-7117288.1355932206</v>
      </c>
    </row>
    <row r="68" spans="1:45" ht="28.5" x14ac:dyDescent="0.2">
      <c r="A68" s="249" t="s">
        <v>321</v>
      </c>
      <c r="B68" s="247">
        <f t="shared" ref="B68:J68" si="14">B66+B67</f>
        <v>0</v>
      </c>
      <c r="C68" s="247">
        <f>C66+C67</f>
        <v>-271771.19782050001</v>
      </c>
      <c r="D68" s="247">
        <f>D66+D67</f>
        <v>-275170.81370062748</v>
      </c>
      <c r="E68" s="247">
        <f t="shared" si="14"/>
        <v>-278757.40845416201</v>
      </c>
      <c r="F68" s="247">
        <f>F66+C67</f>
        <v>-282541.26591914089</v>
      </c>
      <c r="G68" s="247">
        <f t="shared" si="14"/>
        <v>-286533.23554469366</v>
      </c>
      <c r="H68" s="247">
        <f t="shared" si="14"/>
        <v>-290744.7634996518</v>
      </c>
      <c r="I68" s="247">
        <f t="shared" si="14"/>
        <v>-295187.92549213266</v>
      </c>
      <c r="J68" s="247">
        <f t="shared" si="14"/>
        <v>-299875.46139419993</v>
      </c>
      <c r="K68" s="247">
        <f>K66+K67</f>
        <v>-304820.81177088094</v>
      </c>
      <c r="L68" s="247">
        <f>L66+L67</f>
        <v>-310038.1564182794</v>
      </c>
      <c r="M68" s="247">
        <f t="shared" ref="M68:AO68" si="15">M66+M67</f>
        <v>-315542.45502128475</v>
      </c>
      <c r="N68" s="247">
        <f t="shared" si="15"/>
        <v>-321349.49004745542</v>
      </c>
      <c r="O68" s="247">
        <f t="shared" si="15"/>
        <v>-327475.91200006544</v>
      </c>
      <c r="P68" s="247">
        <f t="shared" si="15"/>
        <v>-333939.28716006904</v>
      </c>
      <c r="Q68" s="247">
        <f t="shared" si="15"/>
        <v>-340758.1479538728</v>
      </c>
      <c r="R68" s="247">
        <f t="shared" si="15"/>
        <v>-347952.04609133583</v>
      </c>
      <c r="S68" s="247">
        <f t="shared" si="15"/>
        <v>-355541.60862635926</v>
      </c>
      <c r="T68" s="247">
        <f t="shared" si="15"/>
        <v>-363548.59710080898</v>
      </c>
      <c r="U68" s="247">
        <f t="shared" si="15"/>
        <v>-371995.96994135348</v>
      </c>
      <c r="V68" s="247">
        <f t="shared" si="15"/>
        <v>-380907.9482881279</v>
      </c>
      <c r="W68" s="247">
        <f t="shared" si="15"/>
        <v>-390310.08544397494</v>
      </c>
      <c r="X68" s="247">
        <f t="shared" si="15"/>
        <v>-400229.34014339355</v>
      </c>
      <c r="Y68" s="247">
        <f t="shared" si="15"/>
        <v>-410694.15385128022</v>
      </c>
      <c r="Z68" s="247">
        <f t="shared" si="15"/>
        <v>-421734.53231310064</v>
      </c>
      <c r="AA68" s="247">
        <f t="shared" si="15"/>
        <v>-433382.13159032108</v>
      </c>
      <c r="AB68" s="247">
        <f t="shared" si="15"/>
        <v>-445670.34882778872</v>
      </c>
      <c r="AC68" s="247">
        <f t="shared" si="15"/>
        <v>-458634.4180133171</v>
      </c>
      <c r="AD68" s="247">
        <f t="shared" si="15"/>
        <v>-472311.51100404951</v>
      </c>
      <c r="AE68" s="247">
        <f t="shared" si="15"/>
        <v>-486740.84410927224</v>
      </c>
      <c r="AF68" s="247">
        <f t="shared" si="15"/>
        <v>-501963.79053528223</v>
      </c>
      <c r="AG68" s="247">
        <f t="shared" si="15"/>
        <v>-518023.99901472271</v>
      </c>
      <c r="AH68" s="247">
        <f t="shared" si="15"/>
        <v>-534967.5189605325</v>
      </c>
      <c r="AI68" s="247">
        <f t="shared" si="15"/>
        <v>-552842.93250336172</v>
      </c>
      <c r="AJ68" s="247">
        <f t="shared" si="15"/>
        <v>-571701.49379104655</v>
      </c>
      <c r="AK68" s="247">
        <f t="shared" si="15"/>
        <v>-591597.27594955405</v>
      </c>
      <c r="AL68" s="247">
        <f t="shared" si="15"/>
        <v>-612587.32612677955</v>
      </c>
      <c r="AM68" s="247">
        <f t="shared" si="15"/>
        <v>-634731.82906375243</v>
      </c>
      <c r="AN68" s="247">
        <f t="shared" si="15"/>
        <v>-658094.27966225892</v>
      </c>
      <c r="AO68" s="247">
        <f t="shared" si="15"/>
        <v>-682741.66504368302</v>
      </c>
      <c r="AP68" s="247">
        <f>AP66+AP67</f>
        <v>-708744.6566210856</v>
      </c>
      <c r="AQ68" s="192">
        <v>25</v>
      </c>
      <c r="AR68" s="192">
        <v>30</v>
      </c>
      <c r="AS68" s="192">
        <v>40</v>
      </c>
    </row>
    <row r="69" spans="1:45" x14ac:dyDescent="0.2">
      <c r="A69" s="248" t="s">
        <v>319</v>
      </c>
      <c r="B69" s="240">
        <f t="shared" ref="B69:AO69" si="16">-B56</f>
        <v>0</v>
      </c>
      <c r="C69" s="240">
        <f t="shared" si="16"/>
        <v>0</v>
      </c>
      <c r="D69" s="240">
        <f t="shared" si="16"/>
        <v>0</v>
      </c>
      <c r="E69" s="240">
        <f t="shared" si="16"/>
        <v>0</v>
      </c>
      <c r="F69" s="240">
        <f t="shared" si="16"/>
        <v>0</v>
      </c>
      <c r="G69" s="240">
        <f t="shared" si="16"/>
        <v>0</v>
      </c>
      <c r="H69" s="240">
        <f t="shared" si="16"/>
        <v>0</v>
      </c>
      <c r="I69" s="240">
        <f t="shared" si="16"/>
        <v>0</v>
      </c>
      <c r="J69" s="240">
        <f t="shared" si="16"/>
        <v>0</v>
      </c>
      <c r="K69" s="240">
        <f t="shared" si="16"/>
        <v>0</v>
      </c>
      <c r="L69" s="240">
        <f t="shared" si="16"/>
        <v>0</v>
      </c>
      <c r="M69" s="240">
        <f t="shared" si="16"/>
        <v>0</v>
      </c>
      <c r="N69" s="240">
        <f t="shared" si="16"/>
        <v>0</v>
      </c>
      <c r="O69" s="240">
        <f t="shared" si="16"/>
        <v>0</v>
      </c>
      <c r="P69" s="240">
        <f t="shared" si="16"/>
        <v>0</v>
      </c>
      <c r="Q69" s="240">
        <f t="shared" si="16"/>
        <v>0</v>
      </c>
      <c r="R69" s="240">
        <f t="shared" si="16"/>
        <v>0</v>
      </c>
      <c r="S69" s="240">
        <f t="shared" si="16"/>
        <v>0</v>
      </c>
      <c r="T69" s="240">
        <f t="shared" si="16"/>
        <v>0</v>
      </c>
      <c r="U69" s="240">
        <f t="shared" si="16"/>
        <v>0</v>
      </c>
      <c r="V69" s="240">
        <f t="shared" si="16"/>
        <v>0</v>
      </c>
      <c r="W69" s="240">
        <f t="shared" si="16"/>
        <v>0</v>
      </c>
      <c r="X69" s="240">
        <f t="shared" si="16"/>
        <v>0</v>
      </c>
      <c r="Y69" s="240">
        <f t="shared" si="16"/>
        <v>0</v>
      </c>
      <c r="Z69" s="240">
        <f t="shared" si="16"/>
        <v>0</v>
      </c>
      <c r="AA69" s="240">
        <f t="shared" si="16"/>
        <v>0</v>
      </c>
      <c r="AB69" s="240">
        <f t="shared" si="16"/>
        <v>0</v>
      </c>
      <c r="AC69" s="240">
        <f t="shared" si="16"/>
        <v>0</v>
      </c>
      <c r="AD69" s="240">
        <f t="shared" si="16"/>
        <v>0</v>
      </c>
      <c r="AE69" s="240">
        <f t="shared" si="16"/>
        <v>0</v>
      </c>
      <c r="AF69" s="240">
        <f t="shared" si="16"/>
        <v>0</v>
      </c>
      <c r="AG69" s="240">
        <f t="shared" si="16"/>
        <v>0</v>
      </c>
      <c r="AH69" s="240">
        <f t="shared" si="16"/>
        <v>0</v>
      </c>
      <c r="AI69" s="240">
        <f t="shared" si="16"/>
        <v>0</v>
      </c>
      <c r="AJ69" s="240">
        <f t="shared" si="16"/>
        <v>0</v>
      </c>
      <c r="AK69" s="240">
        <f t="shared" si="16"/>
        <v>0</v>
      </c>
      <c r="AL69" s="240">
        <f t="shared" si="16"/>
        <v>0</v>
      </c>
      <c r="AM69" s="240">
        <f t="shared" si="16"/>
        <v>0</v>
      </c>
      <c r="AN69" s="240">
        <f t="shared" si="16"/>
        <v>0</v>
      </c>
      <c r="AO69" s="240">
        <f t="shared" si="16"/>
        <v>0</v>
      </c>
      <c r="AP69" s="240">
        <f>-AP56</f>
        <v>0</v>
      </c>
    </row>
    <row r="70" spans="1:45" ht="14.25" x14ac:dyDescent="0.2">
      <c r="A70" s="249" t="s">
        <v>324</v>
      </c>
      <c r="B70" s="247">
        <f t="shared" ref="B70:AO70" si="17">B68+B69</f>
        <v>0</v>
      </c>
      <c r="C70" s="247">
        <f t="shared" si="17"/>
        <v>-271771.19782050001</v>
      </c>
      <c r="D70" s="247">
        <f t="shared" si="17"/>
        <v>-275170.81370062748</v>
      </c>
      <c r="E70" s="247">
        <f t="shared" si="17"/>
        <v>-278757.40845416201</v>
      </c>
      <c r="F70" s="247">
        <f t="shared" si="17"/>
        <v>-282541.26591914089</v>
      </c>
      <c r="G70" s="247">
        <f t="shared" si="17"/>
        <v>-286533.23554469366</v>
      </c>
      <c r="H70" s="247">
        <f t="shared" si="17"/>
        <v>-290744.7634996518</v>
      </c>
      <c r="I70" s="247">
        <f t="shared" si="17"/>
        <v>-295187.92549213266</v>
      </c>
      <c r="J70" s="247">
        <f t="shared" si="17"/>
        <v>-299875.46139419993</v>
      </c>
      <c r="K70" s="247">
        <f t="shared" si="17"/>
        <v>-304820.81177088094</v>
      </c>
      <c r="L70" s="247">
        <f t="shared" si="17"/>
        <v>-310038.1564182794</v>
      </c>
      <c r="M70" s="247">
        <f t="shared" si="17"/>
        <v>-315542.45502128475</v>
      </c>
      <c r="N70" s="247">
        <f t="shared" si="17"/>
        <v>-321349.49004745542</v>
      </c>
      <c r="O70" s="247">
        <f t="shared" si="17"/>
        <v>-327475.91200006544</v>
      </c>
      <c r="P70" s="247">
        <f t="shared" si="17"/>
        <v>-333939.28716006904</v>
      </c>
      <c r="Q70" s="247">
        <f t="shared" si="17"/>
        <v>-340758.1479538728</v>
      </c>
      <c r="R70" s="247">
        <f t="shared" si="17"/>
        <v>-347952.04609133583</v>
      </c>
      <c r="S70" s="247">
        <f t="shared" si="17"/>
        <v>-355541.60862635926</v>
      </c>
      <c r="T70" s="247">
        <f t="shared" si="17"/>
        <v>-363548.59710080898</v>
      </c>
      <c r="U70" s="247">
        <f t="shared" si="17"/>
        <v>-371995.96994135348</v>
      </c>
      <c r="V70" s="247">
        <f t="shared" si="17"/>
        <v>-380907.9482881279</v>
      </c>
      <c r="W70" s="247">
        <f t="shared" si="17"/>
        <v>-390310.08544397494</v>
      </c>
      <c r="X70" s="247">
        <f t="shared" si="17"/>
        <v>-400229.34014339355</v>
      </c>
      <c r="Y70" s="247">
        <f t="shared" si="17"/>
        <v>-410694.15385128022</v>
      </c>
      <c r="Z70" s="247">
        <f t="shared" si="17"/>
        <v>-421734.53231310064</v>
      </c>
      <c r="AA70" s="247">
        <f t="shared" si="17"/>
        <v>-433382.13159032108</v>
      </c>
      <c r="AB70" s="247">
        <f t="shared" si="17"/>
        <v>-445670.34882778872</v>
      </c>
      <c r="AC70" s="247">
        <f t="shared" si="17"/>
        <v>-458634.4180133171</v>
      </c>
      <c r="AD70" s="247">
        <f t="shared" si="17"/>
        <v>-472311.51100404951</v>
      </c>
      <c r="AE70" s="247">
        <f t="shared" si="17"/>
        <v>-486740.84410927224</v>
      </c>
      <c r="AF70" s="247">
        <f t="shared" si="17"/>
        <v>-501963.79053528223</v>
      </c>
      <c r="AG70" s="247">
        <f t="shared" si="17"/>
        <v>-518023.99901472271</v>
      </c>
      <c r="AH70" s="247">
        <f t="shared" si="17"/>
        <v>-534967.5189605325</v>
      </c>
      <c r="AI70" s="247">
        <f t="shared" si="17"/>
        <v>-552842.93250336172</v>
      </c>
      <c r="AJ70" s="247">
        <f t="shared" si="17"/>
        <v>-571701.49379104655</v>
      </c>
      <c r="AK70" s="247">
        <f t="shared" si="17"/>
        <v>-591597.27594955405</v>
      </c>
      <c r="AL70" s="247">
        <f t="shared" si="17"/>
        <v>-612587.32612677955</v>
      </c>
      <c r="AM70" s="247">
        <f t="shared" si="17"/>
        <v>-634731.82906375243</v>
      </c>
      <c r="AN70" s="247">
        <f t="shared" si="17"/>
        <v>-658094.27966225892</v>
      </c>
      <c r="AO70" s="247">
        <f t="shared" si="17"/>
        <v>-682741.66504368302</v>
      </c>
      <c r="AP70" s="247">
        <f>AP68+AP69</f>
        <v>-708744.6566210856</v>
      </c>
    </row>
    <row r="71" spans="1:45" x14ac:dyDescent="0.2">
      <c r="A71" s="248" t="s">
        <v>318</v>
      </c>
      <c r="B71" s="240">
        <f t="shared" ref="B71:AP71" si="18">-B70*$B$36</f>
        <v>0</v>
      </c>
      <c r="C71" s="240">
        <f t="shared" si="18"/>
        <v>54354.239564100004</v>
      </c>
      <c r="D71" s="240">
        <f t="shared" si="18"/>
        <v>55034.162740125495</v>
      </c>
      <c r="E71" s="240">
        <f t="shared" si="18"/>
        <v>55751.481690832406</v>
      </c>
      <c r="F71" s="240">
        <f t="shared" si="18"/>
        <v>56508.253183828179</v>
      </c>
      <c r="G71" s="240">
        <f t="shared" si="18"/>
        <v>57306.647108938734</v>
      </c>
      <c r="H71" s="240">
        <f t="shared" si="18"/>
        <v>58148.952699930363</v>
      </c>
      <c r="I71" s="240">
        <f t="shared" si="18"/>
        <v>59037.585098426534</v>
      </c>
      <c r="J71" s="240">
        <f t="shared" si="18"/>
        <v>59975.092278839991</v>
      </c>
      <c r="K71" s="240">
        <f t="shared" si="18"/>
        <v>60964.162354176195</v>
      </c>
      <c r="L71" s="240">
        <f t="shared" si="18"/>
        <v>62007.631283655879</v>
      </c>
      <c r="M71" s="240">
        <f t="shared" si="18"/>
        <v>63108.491004256954</v>
      </c>
      <c r="N71" s="240">
        <f t="shared" si="18"/>
        <v>64269.898009491088</v>
      </c>
      <c r="O71" s="240">
        <f t="shared" si="18"/>
        <v>65495.182400013087</v>
      </c>
      <c r="P71" s="240">
        <f t="shared" si="18"/>
        <v>66787.857432013814</v>
      </c>
      <c r="Q71" s="240">
        <f t="shared" si="18"/>
        <v>68151.629590774566</v>
      </c>
      <c r="R71" s="240">
        <f t="shared" si="18"/>
        <v>69590.409218267174</v>
      </c>
      <c r="S71" s="240">
        <f t="shared" si="18"/>
        <v>71108.32172527186</v>
      </c>
      <c r="T71" s="240">
        <f t="shared" si="18"/>
        <v>72709.719420161797</v>
      </c>
      <c r="U71" s="240">
        <f t="shared" si="18"/>
        <v>74399.193988270694</v>
      </c>
      <c r="V71" s="240">
        <f t="shared" si="18"/>
        <v>76181.589657625576</v>
      </c>
      <c r="W71" s="240">
        <f t="shared" si="18"/>
        <v>78062.017088794993</v>
      </c>
      <c r="X71" s="240">
        <f t="shared" si="18"/>
        <v>80045.868028678713</v>
      </c>
      <c r="Y71" s="240">
        <f t="shared" si="18"/>
        <v>82138.830770256056</v>
      </c>
      <c r="Z71" s="240">
        <f t="shared" si="18"/>
        <v>84346.906462620129</v>
      </c>
      <c r="AA71" s="240">
        <f t="shared" si="18"/>
        <v>86676.426318064216</v>
      </c>
      <c r="AB71" s="240">
        <f t="shared" si="18"/>
        <v>89134.069765557753</v>
      </c>
      <c r="AC71" s="240">
        <f t="shared" si="18"/>
        <v>91726.883602663424</v>
      </c>
      <c r="AD71" s="240">
        <f t="shared" si="18"/>
        <v>94462.302200809907</v>
      </c>
      <c r="AE71" s="240">
        <f t="shared" si="18"/>
        <v>97348.168821854459</v>
      </c>
      <c r="AF71" s="240">
        <f t="shared" si="18"/>
        <v>100392.75810705645</v>
      </c>
      <c r="AG71" s="240">
        <f t="shared" si="18"/>
        <v>103604.79980294454</v>
      </c>
      <c r="AH71" s="240">
        <f t="shared" si="18"/>
        <v>106993.50379210651</v>
      </c>
      <c r="AI71" s="240">
        <f t="shared" si="18"/>
        <v>110568.58650067235</v>
      </c>
      <c r="AJ71" s="240">
        <f t="shared" si="18"/>
        <v>114340.29875820932</v>
      </c>
      <c r="AK71" s="240">
        <f t="shared" si="18"/>
        <v>118319.45518991082</v>
      </c>
      <c r="AL71" s="240">
        <f t="shared" si="18"/>
        <v>122517.46522535592</v>
      </c>
      <c r="AM71" s="240">
        <f t="shared" si="18"/>
        <v>126946.36581275049</v>
      </c>
      <c r="AN71" s="240">
        <f t="shared" si="18"/>
        <v>131618.85593245178</v>
      </c>
      <c r="AO71" s="240">
        <f t="shared" si="18"/>
        <v>136548.3330087366</v>
      </c>
      <c r="AP71" s="240">
        <f t="shared" si="18"/>
        <v>141748.93132421712</v>
      </c>
    </row>
    <row r="72" spans="1:45" ht="15" thickBot="1" x14ac:dyDescent="0.25">
      <c r="A72" s="253" t="s">
        <v>323</v>
      </c>
      <c r="B72" s="254">
        <f t="shared" ref="B72:AO72" si="19">B70+B71</f>
        <v>0</v>
      </c>
      <c r="C72" s="254">
        <f t="shared" si="19"/>
        <v>-217416.95825640002</v>
      </c>
      <c r="D72" s="254">
        <f t="shared" si="19"/>
        <v>-220136.65096050198</v>
      </c>
      <c r="E72" s="254">
        <f t="shared" si="19"/>
        <v>-223005.9267633296</v>
      </c>
      <c r="F72" s="254">
        <f t="shared" si="19"/>
        <v>-226033.01273531272</v>
      </c>
      <c r="G72" s="254">
        <f t="shared" si="19"/>
        <v>-229226.58843575494</v>
      </c>
      <c r="H72" s="254">
        <f t="shared" si="19"/>
        <v>-232595.81079972145</v>
      </c>
      <c r="I72" s="254">
        <f t="shared" si="19"/>
        <v>-236150.34039370614</v>
      </c>
      <c r="J72" s="254">
        <f t="shared" si="19"/>
        <v>-239900.36911535994</v>
      </c>
      <c r="K72" s="254">
        <f t="shared" si="19"/>
        <v>-243856.64941670475</v>
      </c>
      <c r="L72" s="254">
        <f t="shared" si="19"/>
        <v>-248030.52513462352</v>
      </c>
      <c r="M72" s="254">
        <f t="shared" si="19"/>
        <v>-252433.96401702781</v>
      </c>
      <c r="N72" s="254">
        <f t="shared" si="19"/>
        <v>-257079.59203796432</v>
      </c>
      <c r="O72" s="254">
        <f t="shared" si="19"/>
        <v>-261980.72960005235</v>
      </c>
      <c r="P72" s="254">
        <f t="shared" si="19"/>
        <v>-267151.42972805526</v>
      </c>
      <c r="Q72" s="254">
        <f t="shared" si="19"/>
        <v>-272606.51836309826</v>
      </c>
      <c r="R72" s="254">
        <f t="shared" si="19"/>
        <v>-278361.63687306864</v>
      </c>
      <c r="S72" s="254">
        <f t="shared" si="19"/>
        <v>-284433.28690108738</v>
      </c>
      <c r="T72" s="254">
        <f t="shared" si="19"/>
        <v>-290838.87768064719</v>
      </c>
      <c r="U72" s="254">
        <f t="shared" si="19"/>
        <v>-297596.77595308278</v>
      </c>
      <c r="V72" s="254">
        <f t="shared" si="19"/>
        <v>-304726.35863050231</v>
      </c>
      <c r="W72" s="254">
        <f t="shared" si="19"/>
        <v>-312248.06835517997</v>
      </c>
      <c r="X72" s="254">
        <f t="shared" si="19"/>
        <v>-320183.47211471485</v>
      </c>
      <c r="Y72" s="254">
        <f t="shared" si="19"/>
        <v>-328555.32308102417</v>
      </c>
      <c r="Z72" s="254">
        <f t="shared" si="19"/>
        <v>-337387.62585048052</v>
      </c>
      <c r="AA72" s="254">
        <f t="shared" si="19"/>
        <v>-346705.70527225686</v>
      </c>
      <c r="AB72" s="254">
        <f t="shared" si="19"/>
        <v>-356536.27906223095</v>
      </c>
      <c r="AC72" s="254">
        <f t="shared" si="19"/>
        <v>-366907.53441065369</v>
      </c>
      <c r="AD72" s="254">
        <f t="shared" si="19"/>
        <v>-377849.20880323963</v>
      </c>
      <c r="AE72" s="254">
        <f t="shared" si="19"/>
        <v>-389392.67528741778</v>
      </c>
      <c r="AF72" s="254">
        <f t="shared" si="19"/>
        <v>-401571.03242822579</v>
      </c>
      <c r="AG72" s="254">
        <f t="shared" si="19"/>
        <v>-414419.19921177818</v>
      </c>
      <c r="AH72" s="254">
        <f t="shared" si="19"/>
        <v>-427974.01516842598</v>
      </c>
      <c r="AI72" s="254">
        <f t="shared" si="19"/>
        <v>-442274.34600268939</v>
      </c>
      <c r="AJ72" s="254">
        <f t="shared" si="19"/>
        <v>-457361.19503283722</v>
      </c>
      <c r="AK72" s="254">
        <f t="shared" si="19"/>
        <v>-473277.82075964322</v>
      </c>
      <c r="AL72" s="254">
        <f t="shared" si="19"/>
        <v>-490069.86090142361</v>
      </c>
      <c r="AM72" s="254">
        <f t="shared" si="19"/>
        <v>-507785.46325100196</v>
      </c>
      <c r="AN72" s="254">
        <f t="shared" si="19"/>
        <v>-526475.42372980714</v>
      </c>
      <c r="AO72" s="254">
        <f t="shared" si="19"/>
        <v>-546193.33203494642</v>
      </c>
      <c r="AP72" s="254">
        <f>AP70+AP71</f>
        <v>-566995.72529686848</v>
      </c>
    </row>
    <row r="73" spans="1:45" s="256" customFormat="1" ht="16.5" thickBot="1" x14ac:dyDescent="0.25">
      <c r="A73" s="243"/>
      <c r="B73" s="255">
        <f>D141</f>
        <v>2.5</v>
      </c>
      <c r="C73" s="255">
        <f t="shared" ref="C73:AP73" si="20">E141</f>
        <v>3.5</v>
      </c>
      <c r="D73" s="255">
        <f t="shared" si="20"/>
        <v>4.5</v>
      </c>
      <c r="E73" s="255">
        <f t="shared" si="20"/>
        <v>5.5</v>
      </c>
      <c r="F73" s="255">
        <f t="shared" si="20"/>
        <v>6.5</v>
      </c>
      <c r="G73" s="255">
        <f t="shared" si="20"/>
        <v>7.5</v>
      </c>
      <c r="H73" s="255">
        <f t="shared" si="20"/>
        <v>8.5</v>
      </c>
      <c r="I73" s="255">
        <f t="shared" si="20"/>
        <v>9.5</v>
      </c>
      <c r="J73" s="255">
        <f t="shared" si="20"/>
        <v>10.5</v>
      </c>
      <c r="K73" s="255">
        <f t="shared" si="20"/>
        <v>11.5</v>
      </c>
      <c r="L73" s="255">
        <f t="shared" si="20"/>
        <v>12.5</v>
      </c>
      <c r="M73" s="255">
        <f t="shared" si="20"/>
        <v>13.5</v>
      </c>
      <c r="N73" s="255">
        <f t="shared" si="20"/>
        <v>14.5</v>
      </c>
      <c r="O73" s="255">
        <f t="shared" si="20"/>
        <v>15.5</v>
      </c>
      <c r="P73" s="255">
        <f t="shared" si="20"/>
        <v>16.5</v>
      </c>
      <c r="Q73" s="255">
        <f t="shared" si="20"/>
        <v>17.5</v>
      </c>
      <c r="R73" s="255">
        <f t="shared" si="20"/>
        <v>18.5</v>
      </c>
      <c r="S73" s="255">
        <f t="shared" si="20"/>
        <v>19.5</v>
      </c>
      <c r="T73" s="255">
        <f t="shared" si="20"/>
        <v>20.5</v>
      </c>
      <c r="U73" s="255">
        <f t="shared" si="20"/>
        <v>21.5</v>
      </c>
      <c r="V73" s="255">
        <f t="shared" si="20"/>
        <v>22.5</v>
      </c>
      <c r="W73" s="255">
        <f t="shared" si="20"/>
        <v>23.5</v>
      </c>
      <c r="X73" s="255">
        <f t="shared" si="20"/>
        <v>24.5</v>
      </c>
      <c r="Y73" s="255">
        <f t="shared" si="20"/>
        <v>25.5</v>
      </c>
      <c r="Z73" s="255">
        <f t="shared" si="20"/>
        <v>26.5</v>
      </c>
      <c r="AA73" s="255">
        <f t="shared" si="20"/>
        <v>27.5</v>
      </c>
      <c r="AB73" s="255">
        <f t="shared" si="20"/>
        <v>28.5</v>
      </c>
      <c r="AC73" s="255">
        <f t="shared" si="20"/>
        <v>29.5</v>
      </c>
      <c r="AD73" s="255">
        <f t="shared" si="20"/>
        <v>30.5</v>
      </c>
      <c r="AE73" s="255">
        <f t="shared" si="20"/>
        <v>31.5</v>
      </c>
      <c r="AF73" s="255">
        <f t="shared" si="20"/>
        <v>32.5</v>
      </c>
      <c r="AG73" s="255">
        <f t="shared" si="20"/>
        <v>33.5</v>
      </c>
      <c r="AH73" s="255">
        <f t="shared" si="20"/>
        <v>34.5</v>
      </c>
      <c r="AI73" s="255">
        <f t="shared" si="20"/>
        <v>35.5</v>
      </c>
      <c r="AJ73" s="255">
        <f t="shared" si="20"/>
        <v>36.5</v>
      </c>
      <c r="AK73" s="255">
        <f t="shared" si="20"/>
        <v>37.5</v>
      </c>
      <c r="AL73" s="255">
        <f t="shared" si="20"/>
        <v>38.5</v>
      </c>
      <c r="AM73" s="255">
        <f t="shared" si="20"/>
        <v>39.5</v>
      </c>
      <c r="AN73" s="255">
        <f t="shared" si="20"/>
        <v>40.5</v>
      </c>
      <c r="AO73" s="255">
        <f t="shared" si="20"/>
        <v>41.5</v>
      </c>
      <c r="AP73" s="255">
        <f t="shared" si="20"/>
        <v>42.5</v>
      </c>
      <c r="AQ73" s="192"/>
      <c r="AR73" s="192"/>
      <c r="AS73" s="192"/>
    </row>
    <row r="74" spans="1:45" x14ac:dyDescent="0.2">
      <c r="A74" s="237" t="s">
        <v>322</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6" t="s">
        <v>321</v>
      </c>
      <c r="B75" s="247">
        <f t="shared" ref="B75:AO75" si="22">B68</f>
        <v>0</v>
      </c>
      <c r="C75" s="247">
        <f t="shared" si="22"/>
        <v>-271771.19782050001</v>
      </c>
      <c r="D75" s="247">
        <f>D68</f>
        <v>-275170.81370062748</v>
      </c>
      <c r="E75" s="247">
        <f t="shared" si="22"/>
        <v>-278757.40845416201</v>
      </c>
      <c r="F75" s="247">
        <f t="shared" si="22"/>
        <v>-282541.26591914089</v>
      </c>
      <c r="G75" s="247">
        <f t="shared" si="22"/>
        <v>-286533.23554469366</v>
      </c>
      <c r="H75" s="247">
        <f t="shared" si="22"/>
        <v>-290744.7634996518</v>
      </c>
      <c r="I75" s="247">
        <f t="shared" si="22"/>
        <v>-295187.92549213266</v>
      </c>
      <c r="J75" s="247">
        <f t="shared" si="22"/>
        <v>-299875.46139419993</v>
      </c>
      <c r="K75" s="247">
        <f t="shared" si="22"/>
        <v>-304820.81177088094</v>
      </c>
      <c r="L75" s="247">
        <f t="shared" si="22"/>
        <v>-310038.1564182794</v>
      </c>
      <c r="M75" s="247">
        <f t="shared" si="22"/>
        <v>-315542.45502128475</v>
      </c>
      <c r="N75" s="247">
        <f t="shared" si="22"/>
        <v>-321349.49004745542</v>
      </c>
      <c r="O75" s="247">
        <f t="shared" si="22"/>
        <v>-327475.91200006544</v>
      </c>
      <c r="P75" s="247">
        <f t="shared" si="22"/>
        <v>-333939.28716006904</v>
      </c>
      <c r="Q75" s="247">
        <f t="shared" si="22"/>
        <v>-340758.1479538728</v>
      </c>
      <c r="R75" s="247">
        <f t="shared" si="22"/>
        <v>-347952.04609133583</v>
      </c>
      <c r="S75" s="247">
        <f t="shared" si="22"/>
        <v>-355541.60862635926</v>
      </c>
      <c r="T75" s="247">
        <f t="shared" si="22"/>
        <v>-363548.59710080898</v>
      </c>
      <c r="U75" s="247">
        <f t="shared" si="22"/>
        <v>-371995.96994135348</v>
      </c>
      <c r="V75" s="247">
        <f t="shared" si="22"/>
        <v>-380907.9482881279</v>
      </c>
      <c r="W75" s="247">
        <f t="shared" si="22"/>
        <v>-390310.08544397494</v>
      </c>
      <c r="X75" s="247">
        <f t="shared" si="22"/>
        <v>-400229.34014339355</v>
      </c>
      <c r="Y75" s="247">
        <f t="shared" si="22"/>
        <v>-410694.15385128022</v>
      </c>
      <c r="Z75" s="247">
        <f t="shared" si="22"/>
        <v>-421734.53231310064</v>
      </c>
      <c r="AA75" s="247">
        <f t="shared" si="22"/>
        <v>-433382.13159032108</v>
      </c>
      <c r="AB75" s="247">
        <f t="shared" si="22"/>
        <v>-445670.34882778872</v>
      </c>
      <c r="AC75" s="247">
        <f t="shared" si="22"/>
        <v>-458634.4180133171</v>
      </c>
      <c r="AD75" s="247">
        <f t="shared" si="22"/>
        <v>-472311.51100404951</v>
      </c>
      <c r="AE75" s="247">
        <f t="shared" si="22"/>
        <v>-486740.84410927224</v>
      </c>
      <c r="AF75" s="247">
        <f t="shared" si="22"/>
        <v>-501963.79053528223</v>
      </c>
      <c r="AG75" s="247">
        <f t="shared" si="22"/>
        <v>-518023.99901472271</v>
      </c>
      <c r="AH75" s="247">
        <f t="shared" si="22"/>
        <v>-534967.5189605325</v>
      </c>
      <c r="AI75" s="247">
        <f t="shared" si="22"/>
        <v>-552842.93250336172</v>
      </c>
      <c r="AJ75" s="247">
        <f t="shared" si="22"/>
        <v>-571701.49379104655</v>
      </c>
      <c r="AK75" s="247">
        <f t="shared" si="22"/>
        <v>-591597.27594955405</v>
      </c>
      <c r="AL75" s="247">
        <f t="shared" si="22"/>
        <v>-612587.32612677955</v>
      </c>
      <c r="AM75" s="247">
        <f t="shared" si="22"/>
        <v>-634731.82906375243</v>
      </c>
      <c r="AN75" s="247">
        <f t="shared" si="22"/>
        <v>-658094.27966225892</v>
      </c>
      <c r="AO75" s="247">
        <f t="shared" si="22"/>
        <v>-682741.66504368302</v>
      </c>
      <c r="AP75" s="247">
        <f>AP68</f>
        <v>-708744.6566210856</v>
      </c>
    </row>
    <row r="76" spans="1:45" x14ac:dyDescent="0.2">
      <c r="A76" s="248" t="s">
        <v>320</v>
      </c>
      <c r="B76" s="240">
        <f t="shared" ref="B76:AO76" si="23">-B67</f>
        <v>0</v>
      </c>
      <c r="C76" s="240">
        <f>-C67</f>
        <v>209960</v>
      </c>
      <c r="D76" s="240">
        <f t="shared" si="23"/>
        <v>209960</v>
      </c>
      <c r="E76" s="240">
        <f t="shared" si="23"/>
        <v>209960</v>
      </c>
      <c r="F76" s="240">
        <f>-C67</f>
        <v>209960</v>
      </c>
      <c r="G76" s="240">
        <f t="shared" si="23"/>
        <v>209960</v>
      </c>
      <c r="H76" s="240">
        <f t="shared" si="23"/>
        <v>209960</v>
      </c>
      <c r="I76" s="240">
        <f t="shared" si="23"/>
        <v>209960</v>
      </c>
      <c r="J76" s="240">
        <f t="shared" si="23"/>
        <v>209960</v>
      </c>
      <c r="K76" s="240">
        <f t="shared" si="23"/>
        <v>209960</v>
      </c>
      <c r="L76" s="240">
        <f>-L67</f>
        <v>209960</v>
      </c>
      <c r="M76" s="240">
        <f>-M67</f>
        <v>209960</v>
      </c>
      <c r="N76" s="240">
        <f t="shared" si="23"/>
        <v>209960</v>
      </c>
      <c r="O76" s="240">
        <f t="shared" si="23"/>
        <v>209960</v>
      </c>
      <c r="P76" s="240">
        <f t="shared" si="23"/>
        <v>209960</v>
      </c>
      <c r="Q76" s="240">
        <f t="shared" si="23"/>
        <v>209960</v>
      </c>
      <c r="R76" s="240">
        <f t="shared" si="23"/>
        <v>209960</v>
      </c>
      <c r="S76" s="240">
        <f t="shared" si="23"/>
        <v>209960</v>
      </c>
      <c r="T76" s="240">
        <f t="shared" si="23"/>
        <v>209960</v>
      </c>
      <c r="U76" s="240">
        <f t="shared" si="23"/>
        <v>209960</v>
      </c>
      <c r="V76" s="240">
        <f t="shared" si="23"/>
        <v>209960</v>
      </c>
      <c r="W76" s="240">
        <f t="shared" si="23"/>
        <v>209960</v>
      </c>
      <c r="X76" s="240">
        <f t="shared" si="23"/>
        <v>209960</v>
      </c>
      <c r="Y76" s="240">
        <f t="shared" si="23"/>
        <v>209960</v>
      </c>
      <c r="Z76" s="240">
        <f t="shared" si="23"/>
        <v>209960</v>
      </c>
      <c r="AA76" s="240">
        <f t="shared" si="23"/>
        <v>209960</v>
      </c>
      <c r="AB76" s="240">
        <f t="shared" si="23"/>
        <v>209960</v>
      </c>
      <c r="AC76" s="240">
        <f t="shared" si="23"/>
        <v>209960</v>
      </c>
      <c r="AD76" s="240">
        <f t="shared" si="23"/>
        <v>209960</v>
      </c>
      <c r="AE76" s="240">
        <f t="shared" si="23"/>
        <v>209960</v>
      </c>
      <c r="AF76" s="240">
        <f t="shared" si="23"/>
        <v>209960</v>
      </c>
      <c r="AG76" s="240">
        <f t="shared" si="23"/>
        <v>209960</v>
      </c>
      <c r="AH76" s="240">
        <f t="shared" si="23"/>
        <v>209960</v>
      </c>
      <c r="AI76" s="240">
        <f t="shared" si="23"/>
        <v>209960</v>
      </c>
      <c r="AJ76" s="240">
        <f t="shared" si="23"/>
        <v>209960</v>
      </c>
      <c r="AK76" s="240">
        <f t="shared" si="23"/>
        <v>209960</v>
      </c>
      <c r="AL76" s="240">
        <f t="shared" si="23"/>
        <v>209960</v>
      </c>
      <c r="AM76" s="240">
        <f t="shared" si="23"/>
        <v>209960</v>
      </c>
      <c r="AN76" s="240">
        <f t="shared" si="23"/>
        <v>209960</v>
      </c>
      <c r="AO76" s="240">
        <f t="shared" si="23"/>
        <v>209960</v>
      </c>
      <c r="AP76" s="240">
        <f>-AP67</f>
        <v>209960</v>
      </c>
    </row>
    <row r="77" spans="1:45" x14ac:dyDescent="0.2">
      <c r="A77" s="248" t="s">
        <v>319</v>
      </c>
      <c r="B77" s="240">
        <f t="shared" ref="B77:AO77" si="24">B69</f>
        <v>0</v>
      </c>
      <c r="C77" s="240">
        <f t="shared" si="24"/>
        <v>0</v>
      </c>
      <c r="D77" s="240">
        <f t="shared" si="24"/>
        <v>0</v>
      </c>
      <c r="E77" s="240">
        <f t="shared" si="24"/>
        <v>0</v>
      </c>
      <c r="F77" s="240">
        <f t="shared" si="24"/>
        <v>0</v>
      </c>
      <c r="G77" s="240">
        <f t="shared" si="24"/>
        <v>0</v>
      </c>
      <c r="H77" s="240">
        <f t="shared" si="24"/>
        <v>0</v>
      </c>
      <c r="I77" s="240">
        <f t="shared" si="24"/>
        <v>0</v>
      </c>
      <c r="J77" s="240">
        <f t="shared" si="24"/>
        <v>0</v>
      </c>
      <c r="K77" s="240">
        <f t="shared" si="24"/>
        <v>0</v>
      </c>
      <c r="L77" s="240">
        <f t="shared" si="24"/>
        <v>0</v>
      </c>
      <c r="M77" s="240">
        <f t="shared" si="24"/>
        <v>0</v>
      </c>
      <c r="N77" s="240">
        <f t="shared" si="24"/>
        <v>0</v>
      </c>
      <c r="O77" s="240">
        <f t="shared" si="24"/>
        <v>0</v>
      </c>
      <c r="P77" s="240">
        <f t="shared" si="24"/>
        <v>0</v>
      </c>
      <c r="Q77" s="240">
        <f t="shared" si="24"/>
        <v>0</v>
      </c>
      <c r="R77" s="240">
        <f t="shared" si="24"/>
        <v>0</v>
      </c>
      <c r="S77" s="240">
        <f t="shared" si="24"/>
        <v>0</v>
      </c>
      <c r="T77" s="240">
        <f t="shared" si="24"/>
        <v>0</v>
      </c>
      <c r="U77" s="240">
        <f t="shared" si="24"/>
        <v>0</v>
      </c>
      <c r="V77" s="240">
        <f t="shared" si="24"/>
        <v>0</v>
      </c>
      <c r="W77" s="240">
        <f t="shared" si="24"/>
        <v>0</v>
      </c>
      <c r="X77" s="240">
        <f t="shared" si="24"/>
        <v>0</v>
      </c>
      <c r="Y77" s="240">
        <f t="shared" si="24"/>
        <v>0</v>
      </c>
      <c r="Z77" s="240">
        <f t="shared" si="24"/>
        <v>0</v>
      </c>
      <c r="AA77" s="240">
        <f t="shared" si="24"/>
        <v>0</v>
      </c>
      <c r="AB77" s="240">
        <f t="shared" si="24"/>
        <v>0</v>
      </c>
      <c r="AC77" s="240">
        <f t="shared" si="24"/>
        <v>0</v>
      </c>
      <c r="AD77" s="240">
        <f t="shared" si="24"/>
        <v>0</v>
      </c>
      <c r="AE77" s="240">
        <f t="shared" si="24"/>
        <v>0</v>
      </c>
      <c r="AF77" s="240">
        <f t="shared" si="24"/>
        <v>0</v>
      </c>
      <c r="AG77" s="240">
        <f t="shared" si="24"/>
        <v>0</v>
      </c>
      <c r="AH77" s="240">
        <f t="shared" si="24"/>
        <v>0</v>
      </c>
      <c r="AI77" s="240">
        <f t="shared" si="24"/>
        <v>0</v>
      </c>
      <c r="AJ77" s="240">
        <f t="shared" si="24"/>
        <v>0</v>
      </c>
      <c r="AK77" s="240">
        <f t="shared" si="24"/>
        <v>0</v>
      </c>
      <c r="AL77" s="240">
        <f t="shared" si="24"/>
        <v>0</v>
      </c>
      <c r="AM77" s="240">
        <f t="shared" si="24"/>
        <v>0</v>
      </c>
      <c r="AN77" s="240">
        <f t="shared" si="24"/>
        <v>0</v>
      </c>
      <c r="AO77" s="240">
        <f t="shared" si="24"/>
        <v>0</v>
      </c>
      <c r="AP77" s="240">
        <f>AP69</f>
        <v>0</v>
      </c>
    </row>
    <row r="78" spans="1:45" x14ac:dyDescent="0.2">
      <c r="A78" s="248" t="s">
        <v>318</v>
      </c>
      <c r="B78" s="240">
        <f>IF(SUM($B$71:B71)+SUM($A$78:A78)&gt;0,0,SUM($B$71:B71)-SUM($A$78:A78))</f>
        <v>0</v>
      </c>
      <c r="C78" s="240">
        <f>IF(SUM($B$71:C71)+SUM($A$78:B78)&gt;0,0,SUM($B$71:C71)-SUM($A$78:B78))</f>
        <v>0</v>
      </c>
      <c r="D78" s="240">
        <f>IF(SUM($B$71:D71)+SUM($A$78:C78)&gt;0,0,SUM($B$71:D71)-SUM($A$78:C78))</f>
        <v>0</v>
      </c>
      <c r="E78" s="240">
        <f>IF(SUM($B$71:E71)+SUM($A$78:D78)&gt;0,0,SUM($B$71:E71)-SUM($A$78:D78))</f>
        <v>0</v>
      </c>
      <c r="F78" s="240">
        <f>IF(SUM($B$71:F71)+SUM($A$78:E78)&gt;0,0,SUM($B$71:F71)-SUM($A$78:E78))</f>
        <v>0</v>
      </c>
      <c r="G78" s="240">
        <f>IF(SUM($B$71:G71)+SUM($A$78:F78)&gt;0,0,SUM($B$71:G71)-SUM($A$78:F78))</f>
        <v>0</v>
      </c>
      <c r="H78" s="240">
        <f>IF(SUM($B$71:H71)+SUM($A$78:G78)&gt;0,0,SUM($B$71:H71)-SUM($A$78:G78))</f>
        <v>0</v>
      </c>
      <c r="I78" s="240">
        <f>IF(SUM($B$71:I71)+SUM($A$78:H78)&gt;0,0,SUM($B$71:I71)-SUM($A$78:H78))</f>
        <v>0</v>
      </c>
      <c r="J78" s="240">
        <f>IF(SUM($B$71:J71)+SUM($A$78:I78)&gt;0,0,SUM($B$71:J71)-SUM($A$78:I78))</f>
        <v>0</v>
      </c>
      <c r="K78" s="240">
        <f>IF(SUM($B$71:K71)+SUM($A$78:J78)&gt;0,0,SUM($B$71:K71)-SUM($A$78:J78))</f>
        <v>0</v>
      </c>
      <c r="L78" s="240">
        <f>IF(SUM($B$71:L71)+SUM($A$78:K78)&gt;0,0,SUM($B$71:L71)-SUM($A$78:K78))</f>
        <v>0</v>
      </c>
      <c r="M78" s="240">
        <f>IF(SUM($B$71:M71)+SUM($A$78:L78)&gt;0,0,SUM($B$71:M71)-SUM($A$78:L78))</f>
        <v>0</v>
      </c>
      <c r="N78" s="240">
        <f>IF(SUM($B$71:N71)+SUM($A$78:M78)&gt;0,0,SUM($B$71:N71)-SUM($A$78:M78))</f>
        <v>0</v>
      </c>
      <c r="O78" s="240">
        <f>IF(SUM($B$71:O71)+SUM($A$78:N78)&gt;0,0,SUM($B$71:O71)-SUM($A$78:N78))</f>
        <v>0</v>
      </c>
      <c r="P78" s="240">
        <f>IF(SUM($B$71:P71)+SUM($A$78:O78)&gt;0,0,SUM($B$71:P71)-SUM($A$78:O78))</f>
        <v>0</v>
      </c>
      <c r="Q78" s="240">
        <f>IF(SUM($B$71:Q71)+SUM($A$78:P78)&gt;0,0,SUM($B$71:Q71)-SUM($A$78:P78))</f>
        <v>0</v>
      </c>
      <c r="R78" s="240">
        <f>IF(SUM($B$71:R71)+SUM($A$78:Q78)&gt;0,0,SUM($B$71:R71)-SUM($A$78:Q78))</f>
        <v>0</v>
      </c>
      <c r="S78" s="240">
        <f>IF(SUM($B$71:S71)+SUM($A$78:R78)&gt;0,0,SUM($B$71:S71)-SUM($A$78:R78))</f>
        <v>0</v>
      </c>
      <c r="T78" s="240">
        <f>IF(SUM($B$71:T71)+SUM($A$78:S78)&gt;0,0,SUM($B$71:T71)-SUM($A$78:S78))</f>
        <v>0</v>
      </c>
      <c r="U78" s="240">
        <f>IF(SUM($B$71:U71)+SUM($A$78:T78)&gt;0,0,SUM($B$71:U71)-SUM($A$78:T78))</f>
        <v>0</v>
      </c>
      <c r="V78" s="240">
        <f>IF(SUM($B$71:V71)+SUM($A$78:U78)&gt;0,0,SUM($B$71:V71)-SUM($A$78:U78))</f>
        <v>0</v>
      </c>
      <c r="W78" s="240">
        <f>IF(SUM($B$71:W71)+SUM($A$78:V78)&gt;0,0,SUM($B$71:W71)-SUM($A$78:V78))</f>
        <v>0</v>
      </c>
      <c r="X78" s="240">
        <f>IF(SUM($B$71:X71)+SUM($A$78:W78)&gt;0,0,SUM($B$71:X71)-SUM($A$78:W78))</f>
        <v>0</v>
      </c>
      <c r="Y78" s="240">
        <f>IF(SUM($B$71:Y71)+SUM($A$78:X78)&gt;0,0,SUM($B$71:Y71)-SUM($A$78:X78))</f>
        <v>0</v>
      </c>
      <c r="Z78" s="240">
        <f>IF(SUM($B$71:Z71)+SUM($A$78:Y78)&gt;0,0,SUM($B$71:Z71)-SUM($A$78:Y78))</f>
        <v>0</v>
      </c>
      <c r="AA78" s="240">
        <f>IF(SUM($B$71:AA71)+SUM($A$78:Z78)&gt;0,0,SUM($B$71:AA71)-SUM($A$78:Z78))</f>
        <v>0</v>
      </c>
      <c r="AB78" s="240">
        <f>IF(SUM($B$71:AB71)+SUM($A$78:AA78)&gt;0,0,SUM($B$71:AB71)-SUM($A$78:AA78))</f>
        <v>0</v>
      </c>
      <c r="AC78" s="240">
        <f>IF(SUM($B$71:AC71)+SUM($A$78:AB78)&gt;0,0,SUM($B$71:AC71)-SUM($A$78:AB78))</f>
        <v>0</v>
      </c>
      <c r="AD78" s="240">
        <f>IF(SUM($B$71:AD71)+SUM($A$78:AC78)&gt;0,0,SUM($B$71:AD71)-SUM($A$78:AC78))</f>
        <v>0</v>
      </c>
      <c r="AE78" s="240">
        <f>IF(SUM($B$71:AE71)+SUM($A$78:AD78)&gt;0,0,SUM($B$71:AE71)-SUM($A$78:AD78))</f>
        <v>0</v>
      </c>
      <c r="AF78" s="240">
        <f>IF(SUM($B$71:AF71)+SUM($A$78:AE78)&gt;0,0,SUM($B$71:AF71)-SUM($A$78:AE78))</f>
        <v>0</v>
      </c>
      <c r="AG78" s="240">
        <f>IF(SUM($B$71:AG71)+SUM($A$78:AF78)&gt;0,0,SUM($B$71:AG71)-SUM($A$78:AF78))</f>
        <v>0</v>
      </c>
      <c r="AH78" s="240">
        <f>IF(SUM($B$71:AH71)+SUM($A$78:AG78)&gt;0,0,SUM($B$71:AH71)-SUM($A$78:AG78))</f>
        <v>0</v>
      </c>
      <c r="AI78" s="240">
        <f>IF(SUM($B$71:AI71)+SUM($A$78:AH78)&gt;0,0,SUM($B$71:AI71)-SUM($A$78:AH78))</f>
        <v>0</v>
      </c>
      <c r="AJ78" s="240">
        <f>IF(SUM($B$71:AJ71)+SUM($A$78:AI78)&gt;0,0,SUM($B$71:AJ71)-SUM($A$78:AI78))</f>
        <v>0</v>
      </c>
      <c r="AK78" s="240">
        <f>IF(SUM($B$71:AK71)+SUM($A$78:AJ78)&gt;0,0,SUM($B$71:AK71)-SUM($A$78:AJ78))</f>
        <v>0</v>
      </c>
      <c r="AL78" s="240">
        <f>IF(SUM($B$71:AL71)+SUM($A$78:AK78)&gt;0,0,SUM($B$71:AL71)-SUM($A$78:AK78))</f>
        <v>0</v>
      </c>
      <c r="AM78" s="240">
        <f>IF(SUM($B$71:AM71)+SUM($A$78:AL78)&gt;0,0,SUM($B$71:AM71)-SUM($A$78:AL78))</f>
        <v>0</v>
      </c>
      <c r="AN78" s="240">
        <f>IF(SUM($B$71:AN71)+SUM($A$78:AM78)&gt;0,0,SUM($B$71:AN71)-SUM($A$78:AM78))</f>
        <v>0</v>
      </c>
      <c r="AO78" s="240">
        <f>IF(SUM($B$71:AO71)+SUM($A$78:AN78)&gt;0,0,SUM($B$71:AO71)-SUM($A$78:AN78))</f>
        <v>0</v>
      </c>
      <c r="AP78" s="240">
        <f>IF(SUM($B$71:AP71)+SUM($A$78:AO78)&gt;0,0,SUM($B$71:AP71)-SUM($A$78:AO78))</f>
        <v>0</v>
      </c>
    </row>
    <row r="79" spans="1:45" x14ac:dyDescent="0.2">
      <c r="A79" s="248" t="s">
        <v>317</v>
      </c>
      <c r="B79" s="240">
        <f>IF(((SUM($B$59:B59)+SUM($B$61:B64))+SUM($B$81:B81))&lt;0,((SUM($B$59:B59)+SUM($B$61:B64))+SUM($B$81:B81))*0.18-SUM($A$79:A79),IF(SUM(A$79:$B79)&lt;0,0-SUM(A$79:$B79),0))</f>
        <v>-944820</v>
      </c>
      <c r="C79" s="240">
        <f>IF(((SUM($B$59:C59)+SUM($B$61:C64))+SUM($B$81:C81))&lt;0,((SUM($B$59:C59)+SUM($B$61:C64))+SUM($B$81:C81))*0.18-SUM($A$79:B79),IF(SUM($B$79:B79)&lt;0,0-SUM($B$79:B79),0))</f>
        <v>-11126.015607689857</v>
      </c>
      <c r="D79" s="240">
        <f>IF(((SUM($B$59:D59)+SUM($B$61:D64))+SUM($B$81:D81))&lt;0,((SUM($B$59:D59)+SUM($B$61:D64))+SUM($B$81:D81))*0.18-SUM($A$79:C79),IF(SUM($B$79:C79)&lt;0,0-SUM($B$79:C79),0))</f>
        <v>-11737.946466112975</v>
      </c>
      <c r="E79" s="240">
        <f>IF(((SUM($B$59:E59)+SUM($B$61:E64))+SUM($B$81:E81))&lt;0,((SUM($B$59:E59)+SUM($B$61:E64))+SUM($B$81:E81))*0.18-SUM($A$79:D79),IF(SUM($B$79:D79)&lt;0,0-SUM($B$79:D79),0))</f>
        <v>-12383.533521749196</v>
      </c>
      <c r="F79" s="240">
        <f>IF(((SUM($B$59:F59)+SUM($B$61:F64))+SUM($B$81:F81))&lt;0,((SUM($B$59:F59)+SUM($B$61:F64))+SUM($B$81:F81))*0.18-SUM($A$79:E79),IF(SUM($B$79:E79)&lt;0,0-SUM($B$79:E79),0))</f>
        <v>-13064.627865445451</v>
      </c>
      <c r="G79" s="240">
        <f>IF(((SUM($B$59:G59)+SUM($B$61:G64))+SUM($B$81:G81))&lt;0,((SUM($B$59:G59)+SUM($B$61:G64))+SUM($B$81:G81))*0.18-SUM($A$79:F79),IF(SUM($B$79:F79)&lt;0,0-SUM($B$79:F79),0))</f>
        <v>-13783.182398044853</v>
      </c>
      <c r="H79" s="240">
        <f>IF(((SUM($B$59:H59)+SUM($B$61:H64))+SUM($B$81:H81))&lt;0,((SUM($B$59:H59)+SUM($B$61:H64))+SUM($B$81:H81))*0.18-SUM($A$79:G79),IF(SUM($B$79:G79)&lt;0,0-SUM($B$79:G79),0))</f>
        <v>-14541.25742993725</v>
      </c>
      <c r="I79" s="240">
        <f>IF(((SUM($B$59:I59)+SUM($B$61:I64))+SUM($B$81:I81))&lt;0,((SUM($B$59:I59)+SUM($B$61:I64))+SUM($B$81:I81))*0.18-SUM($A$79:H79),IF(SUM($B$79:H79)&lt;0,0-SUM($B$79:H79),0))</f>
        <v>-15341.026588583947</v>
      </c>
      <c r="J79" s="240">
        <f>IF(((SUM($B$59:J59)+SUM($B$61:J64))+SUM($B$81:J81))&lt;0,((SUM($B$59:J59)+SUM($B$61:J64))+SUM($B$81:J81))*0.18-SUM($A$79:I79),IF(SUM($B$79:I79)&lt;0,0-SUM($B$79:I79),0))</f>
        <v>-16184.783050955972</v>
      </c>
      <c r="K79" s="240">
        <f>IF(((SUM($B$59:K59)+SUM($B$61:K64))+SUM($B$81:K81))&lt;0,((SUM($B$59:K59)+SUM($B$61:K64))+SUM($B$81:K81))*0.18-SUM($A$79:J79),IF(SUM($B$79:J79)&lt;0,0-SUM($B$79:J79),0))</f>
        <v>-17074.946118758526</v>
      </c>
      <c r="L79" s="240">
        <f>IF(((SUM($B$59:L59)+SUM($B$61:L64))+SUM($B$81:L81))&lt;0,((SUM($B$59:L59)+SUM($B$61:L64))+SUM($B$81:L81))*0.18-SUM($A$79:K79),IF(SUM($B$79:K79)&lt;0,0-SUM($B$79:K79),0))</f>
        <v>-18014.068155290326</v>
      </c>
      <c r="M79" s="240">
        <f>IF(((SUM($B$59:M59)+SUM($B$61:M64))+SUM($B$81:M81))&lt;0,((SUM($B$59:M59)+SUM($B$61:M64))+SUM($B$81:M81))*0.18-SUM($A$79:L79),IF(SUM($B$79:L79)&lt;0,0-SUM($B$79:L79),0))</f>
        <v>-19004.841903831111</v>
      </c>
      <c r="N79" s="240">
        <f>IF(((SUM($B$59:N59)+SUM($B$61:N64))+SUM($B$81:N81))&lt;0,((SUM($B$59:N59)+SUM($B$61:N64))+SUM($B$81:N81))*0.18-SUM($A$79:M79),IF(SUM($B$79:M79)&lt;0,0-SUM($B$79:M79),0))</f>
        <v>-20050.108208542224</v>
      </c>
      <c r="O79" s="240">
        <f>IF(((SUM($B$59:O59)+SUM($B$61:O64))+SUM($B$81:O81))&lt;0,((SUM($B$59:O59)+SUM($B$61:O64))+SUM($B$81:O81))*0.18-SUM($A$79:N79),IF(SUM($B$79:N79)&lt;0,0-SUM($B$79:N79),0))</f>
        <v>-21152.864160011522</v>
      </c>
      <c r="P79" s="240">
        <f>IF(((SUM($B$59:P59)+SUM($B$61:P64))+SUM($B$81:P81))&lt;0,((SUM($B$59:P59)+SUM($B$61:P64))+SUM($B$81:P81))*0.18-SUM($A$79:O79),IF(SUM($B$79:O79)&lt;0,0-SUM($B$79:O79),0))</f>
        <v>-22316.271688812645</v>
      </c>
      <c r="Q79" s="240">
        <f>IF(((SUM($B$59:Q59)+SUM($B$61:Q64))+SUM($B$81:Q81))&lt;0,((SUM($B$59:Q59)+SUM($B$61:Q64))+SUM($B$81:Q81))*0.18-SUM($A$79:P79),IF(SUM($B$79:P79)&lt;0,0-SUM($B$79:P79),0))</f>
        <v>-23543.666631696979</v>
      </c>
      <c r="R79" s="240">
        <f>IF(((SUM($B$59:R59)+SUM($B$61:R64))+SUM($B$81:R81))&lt;0,((SUM($B$59:R59)+SUM($B$61:R64))+SUM($B$81:R81))*0.18-SUM($A$79:Q79),IF(SUM($B$79:Q79)&lt;0,0-SUM($B$79:Q79),0))</f>
        <v>-24838.568296440411</v>
      </c>
      <c r="S79" s="240">
        <f>IF(((SUM($B$59:S59)+SUM($B$61:S64))+SUM($B$81:S81))&lt;0,((SUM($B$59:S59)+SUM($B$61:S64))+SUM($B$81:S81))*0.18-SUM($A$79:R79),IF(SUM($B$79:R79)&lt;0,0-SUM($B$79:R79),0))</f>
        <v>-26204.689552744618</v>
      </c>
      <c r="T79" s="240">
        <f>IF(((SUM($B$59:T59)+SUM($B$61:T64))+SUM($B$81:T81))&lt;0,((SUM($B$59:T59)+SUM($B$61:T64))+SUM($B$81:T81))*0.18-SUM($A$79:S79),IF(SUM($B$79:S79)&lt;0,0-SUM($B$79:S79),0))</f>
        <v>-27645.947478145827</v>
      </c>
      <c r="U79" s="240">
        <f>IF(((SUM($B$59:U59)+SUM($B$61:U64))+SUM($B$81:U81))&lt;0,((SUM($B$59:U59)+SUM($B$61:U64))+SUM($B$81:U81))*0.18-SUM($A$79:T79),IF(SUM($B$79:T79)&lt;0,0-SUM($B$79:T79),0))</f>
        <v>-29166.474589443533</v>
      </c>
      <c r="V79" s="240">
        <f>IF(((SUM($B$59:V59)+SUM($B$61:V64))+SUM($B$81:V81))&lt;0,((SUM($B$59:V59)+SUM($B$61:V64))+SUM($B$81:V81))*0.18-SUM($A$79:U79),IF(SUM($B$79:U79)&lt;0,0-SUM($B$79:U79),0))</f>
        <v>-30770.630691862898</v>
      </c>
      <c r="W79" s="240">
        <f>IF(((SUM($B$59:W59)+SUM($B$61:W64))+SUM($B$81:W81))&lt;0,((SUM($B$59:W59)+SUM($B$61:W64))+SUM($B$81:W81))*0.18-SUM($A$79:V79),IF(SUM($B$79:V79)&lt;0,0-SUM($B$79:V79),0))</f>
        <v>-32463.015379915712</v>
      </c>
      <c r="X79" s="240">
        <f>IF(((SUM($B$59:X59)+SUM($B$61:X64))+SUM($B$81:X81))&lt;0,((SUM($B$59:X59)+SUM($B$61:X64))+SUM($B$81:X81))*0.18-SUM($A$79:W79),IF(SUM($B$79:W79)&lt;0,0-SUM($B$79:W79),0))</f>
        <v>-34248.481225810712</v>
      </c>
      <c r="Y79" s="240">
        <f>IF(((SUM($B$59:Y59)+SUM($B$61:Y64))+SUM($B$81:Y81))&lt;0,((SUM($B$59:Y59)+SUM($B$61:Y64))+SUM($B$81:Y81))*0.18-SUM($A$79:X79),IF(SUM($B$79:X79)&lt;0,0-SUM($B$79:X79),0))</f>
        <v>-36132.147693230538</v>
      </c>
      <c r="Z79" s="240">
        <f>IF(((SUM($B$59:Z59)+SUM($B$61:Z64))+SUM($B$81:Z81))&lt;0,((SUM($B$59:Z59)+SUM($B$61:Z64))+SUM($B$81:Z81))*0.18-SUM($A$79:Y79),IF(SUM($B$79:Y79)&lt;0,0-SUM($B$79:Y79),0))</f>
        <v>-38119.415816358058</v>
      </c>
      <c r="AA79" s="240">
        <f>IF(((SUM($B$59:AA59)+SUM($B$61:AA64))+SUM($B$81:AA81))&lt;0,((SUM($B$59:AA59)+SUM($B$61:AA64))+SUM($B$81:AA81))*0.18-SUM($A$79:Z79),IF(SUM($B$79:Z79)&lt;0,0-SUM($B$79:Z79),0))</f>
        <v>-40215.983686257619</v>
      </c>
      <c r="AB79" s="240">
        <f>IF(((SUM($B$59:AB59)+SUM($B$61:AB64))+SUM($B$81:AB81))&lt;0,((SUM($B$59:AB59)+SUM($B$61:AB64))+SUM($B$81:AB81))*0.18-SUM($A$79:AA79),IF(SUM($B$79:AA79)&lt;0,0-SUM($B$79:AA79),0))</f>
        <v>-42427.862789002014</v>
      </c>
      <c r="AC79" s="240">
        <f>IF(((SUM($B$59:AC59)+SUM($B$61:AC64))+SUM($B$81:AC81))&lt;0,((SUM($B$59:AC59)+SUM($B$61:AC64))+SUM($B$81:AC81))*0.18-SUM($A$79:AB79),IF(SUM($B$79:AB79)&lt;0,0-SUM($B$79:AB79),0))</f>
        <v>-44761.395242397208</v>
      </c>
      <c r="AD79" s="240">
        <f>IF(((SUM($B$59:AD59)+SUM($B$61:AD64))+SUM($B$81:AD81))&lt;0,((SUM($B$59:AD59)+SUM($B$61:AD64))+SUM($B$81:AD81))*0.18-SUM($A$79:AC79),IF(SUM($B$79:AC79)&lt;0,0-SUM($B$79:AC79),0))</f>
        <v>-47223.271980728721</v>
      </c>
      <c r="AE79" s="240">
        <f>IF(((SUM($B$59:AE59)+SUM($B$61:AE64))+SUM($B$81:AE81))&lt;0,((SUM($B$59:AE59)+SUM($B$61:AE64))+SUM($B$81:AE81))*0.18-SUM($A$79:AD79),IF(SUM($B$79:AD79)&lt;0,0-SUM($B$79:AD79),0))</f>
        <v>-49820.551939669065</v>
      </c>
      <c r="AF79" s="240">
        <f>IF(((SUM($B$59:AF59)+SUM($B$61:AF64))+SUM($B$81:AF81))&lt;0,((SUM($B$59:AF59)+SUM($B$61:AF64))+SUM($B$81:AF81))*0.18-SUM($A$79:AE79),IF(SUM($B$79:AE79)&lt;0,0-SUM($B$79:AE79),0))</f>
        <v>-52560.682296350831</v>
      </c>
      <c r="AG79" s="240">
        <f>IF(((SUM($B$59:AG59)+SUM($B$61:AG64))+SUM($B$81:AG81))&lt;0,((SUM($B$59:AG59)+SUM($B$61:AG64))+SUM($B$81:AG81))*0.18-SUM($A$79:AF79),IF(SUM($B$79:AF79)&lt;0,0-SUM($B$79:AF79),0))</f>
        <v>-55451.519822650123</v>
      </c>
      <c r="AH79" s="240">
        <f>IF(((SUM($B$59:AH59)+SUM($B$61:AH64))+SUM($B$81:AH81))&lt;0,((SUM($B$59:AH59)+SUM($B$61:AH64))+SUM($B$81:AH81))*0.18-SUM($A$79:AG79),IF(SUM($B$79:AG79)&lt;0,0-SUM($B$79:AG79),0))</f>
        <v>-58501.353412895929</v>
      </c>
      <c r="AI79" s="240">
        <f>IF(((SUM($B$59:AI59)+SUM($B$61:AI64))+SUM($B$81:AI81))&lt;0,((SUM($B$59:AI59)+SUM($B$61:AI64))+SUM($B$81:AI81))*0.18-SUM($A$79:AH79),IF(SUM($B$79:AH79)&lt;0,0-SUM($B$79:AH79),0))</f>
        <v>-61718.927850604989</v>
      </c>
      <c r="AJ79" s="240">
        <f>IF(((SUM($B$59:AJ59)+SUM($B$61:AJ64))+SUM($B$81:AJ81))&lt;0,((SUM($B$59:AJ59)+SUM($B$61:AJ64))+SUM($B$81:AJ81))*0.18-SUM($A$79:AI79),IF(SUM($B$79:AI79)&lt;0,0-SUM($B$79:AI79),0))</f>
        <v>-65113.468882388668</v>
      </c>
      <c r="AK79" s="240">
        <f>IF(((SUM($B$59:AK59)+SUM($B$61:AK64))+SUM($B$81:AK81))&lt;0,((SUM($B$59:AK59)+SUM($B$61:AK64))+SUM($B$81:AK81))*0.18-SUM($A$79:AJ79),IF(SUM($B$79:AJ79)&lt;0,0-SUM($B$79:AJ79),0))</f>
        <v>-68694.709670919459</v>
      </c>
      <c r="AL79" s="240">
        <f>IF(((SUM($B$59:AL59)+SUM($B$61:AL64))+SUM($B$81:AL81))&lt;0,((SUM($B$59:AL59)+SUM($B$61:AL64))+SUM($B$81:AL81))*0.18-SUM($A$79:AK79),IF(SUM($B$79:AK79)&lt;0,0-SUM($B$79:AK79),0))</f>
        <v>-72472.918702820316</v>
      </c>
      <c r="AM79" s="240">
        <f>IF(((SUM($B$59:AM59)+SUM($B$61:AM64))+SUM($B$81:AM81))&lt;0,((SUM($B$59:AM59)+SUM($B$61:AM64))+SUM($B$81:AM81))*0.18-SUM($A$79:AL79),IF(SUM($B$79:AL79)&lt;0,0-SUM($B$79:AL79),0))</f>
        <v>-76458.929231475573</v>
      </c>
      <c r="AN79" s="240">
        <f>IF(((SUM($B$59:AN59)+SUM($B$61:AN64))+SUM($B$81:AN81))&lt;0,((SUM($B$59:AN59)+SUM($B$61:AN64))+SUM($B$81:AN81))*0.18-SUM($A$79:AM79),IF(SUM($B$79:AM79)&lt;0,0-SUM($B$79:AM79),0))</f>
        <v>-80664.170339206699</v>
      </c>
      <c r="AO79" s="240">
        <f>IF(((SUM($B$59:AO59)+SUM($B$61:AO64))+SUM($B$81:AO81))&lt;0,((SUM($B$59:AO59)+SUM($B$61:AO64))+SUM($B$81:AO81))*0.18-SUM($A$79:AN79),IF(SUM($B$79:AN79)&lt;0,0-SUM($B$79:AN79),0))</f>
        <v>-85100.699707862921</v>
      </c>
      <c r="AP79" s="240">
        <f>IF(((SUM($B$59:AP59)+SUM($B$61:AP64))+SUM($B$81:AP81))&lt;0,((SUM($B$59:AP59)+SUM($B$61:AP64))+SUM($B$81:AP81))*0.18-SUM($A$79:AO79),IF(SUM($B$79:AO79)&lt;0,0-SUM($B$79:AO79),0))</f>
        <v>-89781.238191795535</v>
      </c>
    </row>
    <row r="80" spans="1:45" x14ac:dyDescent="0.2">
      <c r="A80" s="248" t="s">
        <v>316</v>
      </c>
      <c r="B80" s="240">
        <f>-B59*(B39)</f>
        <v>0</v>
      </c>
      <c r="C80" s="240">
        <f t="shared" ref="C80:AP80" si="25">-(C59-B59)*$B$39</f>
        <v>0</v>
      </c>
      <c r="D80" s="240">
        <f t="shared" si="25"/>
        <v>0</v>
      </c>
      <c r="E80" s="240">
        <f t="shared" si="25"/>
        <v>0</v>
      </c>
      <c r="F80" s="240">
        <f t="shared" si="25"/>
        <v>0</v>
      </c>
      <c r="G80" s="240">
        <f t="shared" si="25"/>
        <v>0</v>
      </c>
      <c r="H80" s="240">
        <f t="shared" si="25"/>
        <v>0</v>
      </c>
      <c r="I80" s="240">
        <f t="shared" si="25"/>
        <v>0</v>
      </c>
      <c r="J80" s="240">
        <f t="shared" si="25"/>
        <v>0</v>
      </c>
      <c r="K80" s="240">
        <f t="shared" si="25"/>
        <v>0</v>
      </c>
      <c r="L80" s="240">
        <f t="shared" si="25"/>
        <v>0</v>
      </c>
      <c r="M80" s="240">
        <f t="shared" si="25"/>
        <v>0</v>
      </c>
      <c r="N80" s="240">
        <f t="shared" si="25"/>
        <v>0</v>
      </c>
      <c r="O80" s="240">
        <f t="shared" si="25"/>
        <v>0</v>
      </c>
      <c r="P80" s="240">
        <f t="shared" si="25"/>
        <v>0</v>
      </c>
      <c r="Q80" s="240">
        <f t="shared" si="25"/>
        <v>0</v>
      </c>
      <c r="R80" s="240">
        <f t="shared" si="25"/>
        <v>0</v>
      </c>
      <c r="S80" s="240">
        <f t="shared" si="25"/>
        <v>0</v>
      </c>
      <c r="T80" s="240">
        <f t="shared" si="25"/>
        <v>0</v>
      </c>
      <c r="U80" s="240">
        <f t="shared" si="25"/>
        <v>0</v>
      </c>
      <c r="V80" s="240">
        <f t="shared" si="25"/>
        <v>0</v>
      </c>
      <c r="W80" s="240">
        <f t="shared" si="25"/>
        <v>0</v>
      </c>
      <c r="X80" s="240">
        <f t="shared" si="25"/>
        <v>0</v>
      </c>
      <c r="Y80" s="240">
        <f t="shared" si="25"/>
        <v>0</v>
      </c>
      <c r="Z80" s="240">
        <f t="shared" si="25"/>
        <v>0</v>
      </c>
      <c r="AA80" s="240">
        <f t="shared" si="25"/>
        <v>0</v>
      </c>
      <c r="AB80" s="240">
        <f t="shared" si="25"/>
        <v>0</v>
      </c>
      <c r="AC80" s="240">
        <f t="shared" si="25"/>
        <v>0</v>
      </c>
      <c r="AD80" s="240">
        <f t="shared" si="25"/>
        <v>0</v>
      </c>
      <c r="AE80" s="240">
        <f t="shared" si="25"/>
        <v>0</v>
      </c>
      <c r="AF80" s="240">
        <f t="shared" si="25"/>
        <v>0</v>
      </c>
      <c r="AG80" s="240">
        <f t="shared" si="25"/>
        <v>0</v>
      </c>
      <c r="AH80" s="240">
        <f t="shared" si="25"/>
        <v>0</v>
      </c>
      <c r="AI80" s="240">
        <f t="shared" si="25"/>
        <v>0</v>
      </c>
      <c r="AJ80" s="240">
        <f t="shared" si="25"/>
        <v>0</v>
      </c>
      <c r="AK80" s="240">
        <f t="shared" si="25"/>
        <v>0</v>
      </c>
      <c r="AL80" s="240">
        <f t="shared" si="25"/>
        <v>0</v>
      </c>
      <c r="AM80" s="240">
        <f t="shared" si="25"/>
        <v>0</v>
      </c>
      <c r="AN80" s="240">
        <f t="shared" si="25"/>
        <v>0</v>
      </c>
      <c r="AO80" s="240">
        <f t="shared" si="25"/>
        <v>0</v>
      </c>
      <c r="AP80" s="240">
        <f t="shared" si="25"/>
        <v>0</v>
      </c>
    </row>
    <row r="81" spans="1:45" x14ac:dyDescent="0.2">
      <c r="A81" s="248" t="s">
        <v>570</v>
      </c>
      <c r="B81" s="240">
        <f>-$B$126</f>
        <v>-5249000</v>
      </c>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51">
        <f>SUM(B81:AP81)</f>
        <v>-5249000</v>
      </c>
      <c r="AR81" s="252"/>
    </row>
    <row r="82" spans="1:45" x14ac:dyDescent="0.2">
      <c r="A82" s="248" t="s">
        <v>315</v>
      </c>
      <c r="B82" s="240">
        <f t="shared" ref="B82:AO82" si="26">B54-B55</f>
        <v>0</v>
      </c>
      <c r="C82" s="240">
        <f t="shared" si="26"/>
        <v>0</v>
      </c>
      <c r="D82" s="240">
        <f t="shared" si="26"/>
        <v>0</v>
      </c>
      <c r="E82" s="240">
        <f t="shared" si="26"/>
        <v>0</v>
      </c>
      <c r="F82" s="240">
        <f t="shared" si="26"/>
        <v>0</v>
      </c>
      <c r="G82" s="240">
        <f t="shared" si="26"/>
        <v>0</v>
      </c>
      <c r="H82" s="240">
        <f t="shared" si="26"/>
        <v>0</v>
      </c>
      <c r="I82" s="240">
        <f t="shared" si="26"/>
        <v>0</v>
      </c>
      <c r="J82" s="240">
        <f t="shared" si="26"/>
        <v>0</v>
      </c>
      <c r="K82" s="240">
        <f t="shared" si="26"/>
        <v>0</v>
      </c>
      <c r="L82" s="240">
        <f t="shared" si="26"/>
        <v>0</v>
      </c>
      <c r="M82" s="240">
        <f t="shared" si="26"/>
        <v>0</v>
      </c>
      <c r="N82" s="240">
        <f t="shared" si="26"/>
        <v>0</v>
      </c>
      <c r="O82" s="240">
        <f t="shared" si="26"/>
        <v>0</v>
      </c>
      <c r="P82" s="240">
        <f t="shared" si="26"/>
        <v>0</v>
      </c>
      <c r="Q82" s="240">
        <f t="shared" si="26"/>
        <v>0</v>
      </c>
      <c r="R82" s="240">
        <f t="shared" si="26"/>
        <v>0</v>
      </c>
      <c r="S82" s="240">
        <f t="shared" si="26"/>
        <v>0</v>
      </c>
      <c r="T82" s="240">
        <f t="shared" si="26"/>
        <v>0</v>
      </c>
      <c r="U82" s="240">
        <f t="shared" si="26"/>
        <v>0</v>
      </c>
      <c r="V82" s="240">
        <f t="shared" si="26"/>
        <v>0</v>
      </c>
      <c r="W82" s="240">
        <f t="shared" si="26"/>
        <v>0</v>
      </c>
      <c r="X82" s="240">
        <f t="shared" si="26"/>
        <v>0</v>
      </c>
      <c r="Y82" s="240">
        <f t="shared" si="26"/>
        <v>0</v>
      </c>
      <c r="Z82" s="240">
        <f t="shared" si="26"/>
        <v>0</v>
      </c>
      <c r="AA82" s="240">
        <f t="shared" si="26"/>
        <v>0</v>
      </c>
      <c r="AB82" s="240">
        <f t="shared" si="26"/>
        <v>0</v>
      </c>
      <c r="AC82" s="240">
        <f t="shared" si="26"/>
        <v>0</v>
      </c>
      <c r="AD82" s="240">
        <f t="shared" si="26"/>
        <v>0</v>
      </c>
      <c r="AE82" s="240">
        <f t="shared" si="26"/>
        <v>0</v>
      </c>
      <c r="AF82" s="240">
        <f t="shared" si="26"/>
        <v>0</v>
      </c>
      <c r="AG82" s="240">
        <f t="shared" si="26"/>
        <v>0</v>
      </c>
      <c r="AH82" s="240">
        <f t="shared" si="26"/>
        <v>0</v>
      </c>
      <c r="AI82" s="240">
        <f t="shared" si="26"/>
        <v>0</v>
      </c>
      <c r="AJ82" s="240">
        <f t="shared" si="26"/>
        <v>0</v>
      </c>
      <c r="AK82" s="240">
        <f t="shared" si="26"/>
        <v>0</v>
      </c>
      <c r="AL82" s="240">
        <f t="shared" si="26"/>
        <v>0</v>
      </c>
      <c r="AM82" s="240">
        <f t="shared" si="26"/>
        <v>0</v>
      </c>
      <c r="AN82" s="240">
        <f t="shared" si="26"/>
        <v>0</v>
      </c>
      <c r="AO82" s="240">
        <f t="shared" si="26"/>
        <v>0</v>
      </c>
      <c r="AP82" s="240">
        <f>AP54-AP55</f>
        <v>0</v>
      </c>
    </row>
    <row r="83" spans="1:45" ht="14.25" x14ac:dyDescent="0.2">
      <c r="A83" s="249" t="s">
        <v>314</v>
      </c>
      <c r="B83" s="247">
        <f>SUM(B75:B82)</f>
        <v>-6193820</v>
      </c>
      <c r="C83" s="247">
        <f t="shared" ref="C83:V83" si="27">SUM(C75:C82)</f>
        <v>-72937.213428189862</v>
      </c>
      <c r="D83" s="247">
        <f t="shared" si="27"/>
        <v>-76948.760166740452</v>
      </c>
      <c r="E83" s="247">
        <f t="shared" si="27"/>
        <v>-81180.941975911206</v>
      </c>
      <c r="F83" s="247">
        <f t="shared" si="27"/>
        <v>-85645.89378458634</v>
      </c>
      <c r="G83" s="247">
        <f t="shared" si="27"/>
        <v>-90356.41794273851</v>
      </c>
      <c r="H83" s="247">
        <f t="shared" si="27"/>
        <v>-95326.020929589053</v>
      </c>
      <c r="I83" s="247">
        <f t="shared" si="27"/>
        <v>-100568.95208071661</v>
      </c>
      <c r="J83" s="247">
        <f t="shared" si="27"/>
        <v>-106100.2444451559</v>
      </c>
      <c r="K83" s="247">
        <f t="shared" si="27"/>
        <v>-111935.75788963947</v>
      </c>
      <c r="L83" s="247">
        <f t="shared" si="27"/>
        <v>-118092.22457356972</v>
      </c>
      <c r="M83" s="247">
        <f t="shared" si="27"/>
        <v>-124587.29692511586</v>
      </c>
      <c r="N83" s="247">
        <f t="shared" si="27"/>
        <v>-131439.59825599764</v>
      </c>
      <c r="O83" s="247">
        <f t="shared" si="27"/>
        <v>-138668.77616007696</v>
      </c>
      <c r="P83" s="247">
        <f t="shared" si="27"/>
        <v>-146295.55884888169</v>
      </c>
      <c r="Q83" s="247">
        <f t="shared" si="27"/>
        <v>-154341.81458556978</v>
      </c>
      <c r="R83" s="247">
        <f t="shared" si="27"/>
        <v>-162830.61438777624</v>
      </c>
      <c r="S83" s="247">
        <f t="shared" si="27"/>
        <v>-171786.29817910388</v>
      </c>
      <c r="T83" s="247">
        <f t="shared" si="27"/>
        <v>-181234.54457895481</v>
      </c>
      <c r="U83" s="247">
        <f t="shared" si="27"/>
        <v>-191202.44453079702</v>
      </c>
      <c r="V83" s="247">
        <f t="shared" si="27"/>
        <v>-201718.57897999079</v>
      </c>
      <c r="W83" s="247">
        <f>SUM(W75:W82)</f>
        <v>-212813.10082389065</v>
      </c>
      <c r="X83" s="247">
        <f>SUM(X75:X82)</f>
        <v>-224517.82136920426</v>
      </c>
      <c r="Y83" s="247">
        <f>SUM(Y75:Y82)</f>
        <v>-236866.30154451076</v>
      </c>
      <c r="Z83" s="247">
        <f>SUM(Z75:Z82)</f>
        <v>-249893.9481294587</v>
      </c>
      <c r="AA83" s="247">
        <f t="shared" ref="AA83:AP83" si="28">SUM(AA75:AA82)</f>
        <v>-263638.1152765787</v>
      </c>
      <c r="AB83" s="247">
        <f t="shared" si="28"/>
        <v>-278138.21161679074</v>
      </c>
      <c r="AC83" s="247">
        <f t="shared" si="28"/>
        <v>-293435.81325571431</v>
      </c>
      <c r="AD83" s="247">
        <f t="shared" si="28"/>
        <v>-309574.78298477823</v>
      </c>
      <c r="AE83" s="247">
        <f t="shared" si="28"/>
        <v>-326601.3960489413</v>
      </c>
      <c r="AF83" s="247">
        <f t="shared" si="28"/>
        <v>-344564.47283163306</v>
      </c>
      <c r="AG83" s="247">
        <f t="shared" si="28"/>
        <v>-363515.51883737283</v>
      </c>
      <c r="AH83" s="247">
        <f t="shared" si="28"/>
        <v>-383508.87237342843</v>
      </c>
      <c r="AI83" s="247">
        <f t="shared" si="28"/>
        <v>-404601.86035396671</v>
      </c>
      <c r="AJ83" s="247">
        <f t="shared" si="28"/>
        <v>-426854.96267343522</v>
      </c>
      <c r="AK83" s="247">
        <f t="shared" si="28"/>
        <v>-450331.98562047351</v>
      </c>
      <c r="AL83" s="247">
        <f t="shared" si="28"/>
        <v>-475100.24482959986</v>
      </c>
      <c r="AM83" s="247">
        <f t="shared" si="28"/>
        <v>-501230.75829522801</v>
      </c>
      <c r="AN83" s="247">
        <f t="shared" si="28"/>
        <v>-528798.45000146562</v>
      </c>
      <c r="AO83" s="247">
        <f t="shared" si="28"/>
        <v>-557882.36475154595</v>
      </c>
      <c r="AP83" s="247">
        <f t="shared" si="28"/>
        <v>-588565.89481288113</v>
      </c>
    </row>
    <row r="84" spans="1:45" ht="14.25" x14ac:dyDescent="0.2">
      <c r="A84" s="249" t="s">
        <v>313</v>
      </c>
      <c r="B84" s="247">
        <f>SUM($B$83:B83)</f>
        <v>-6193820</v>
      </c>
      <c r="C84" s="247">
        <f>SUM($B$83:C83)</f>
        <v>-6266757.21342819</v>
      </c>
      <c r="D84" s="247">
        <f>SUM($B$83:D83)</f>
        <v>-6343705.97359493</v>
      </c>
      <c r="E84" s="247">
        <f>SUM($B$83:E83)</f>
        <v>-6424886.9155708412</v>
      </c>
      <c r="F84" s="247">
        <f>SUM($B$83:F83)</f>
        <v>-6510532.8093554275</v>
      </c>
      <c r="G84" s="247">
        <f>SUM($B$83:G83)</f>
        <v>-6600889.2272981657</v>
      </c>
      <c r="H84" s="247">
        <f>SUM($B$83:H83)</f>
        <v>-6696215.2482277546</v>
      </c>
      <c r="I84" s="247">
        <f>SUM($B$83:I83)</f>
        <v>-6796784.200308471</v>
      </c>
      <c r="J84" s="247">
        <f>SUM($B$83:J83)</f>
        <v>-6902884.4447536273</v>
      </c>
      <c r="K84" s="247">
        <f>SUM($B$83:K83)</f>
        <v>-7014820.2026432669</v>
      </c>
      <c r="L84" s="247">
        <f>SUM($B$83:L83)</f>
        <v>-7132912.4272168363</v>
      </c>
      <c r="M84" s="247">
        <f>SUM($B$83:M83)</f>
        <v>-7257499.7241419517</v>
      </c>
      <c r="N84" s="247">
        <f>SUM($B$83:N83)</f>
        <v>-7388939.3223979492</v>
      </c>
      <c r="O84" s="247">
        <f>SUM($B$83:O83)</f>
        <v>-7527608.0985580264</v>
      </c>
      <c r="P84" s="247">
        <f>SUM($B$83:P83)</f>
        <v>-7673903.6574069085</v>
      </c>
      <c r="Q84" s="247">
        <f>SUM($B$83:Q83)</f>
        <v>-7828245.4719924778</v>
      </c>
      <c r="R84" s="247">
        <f>SUM($B$83:R83)</f>
        <v>-7991076.0863802545</v>
      </c>
      <c r="S84" s="247">
        <f>SUM($B$83:S83)</f>
        <v>-8162862.3845593585</v>
      </c>
      <c r="T84" s="247">
        <f>SUM($B$83:T83)</f>
        <v>-8344096.929138313</v>
      </c>
      <c r="U84" s="247">
        <f>SUM($B$83:U83)</f>
        <v>-8535299.3736691102</v>
      </c>
      <c r="V84" s="247">
        <f>SUM($B$83:V83)</f>
        <v>-8737017.9526491016</v>
      </c>
      <c r="W84" s="247">
        <f>SUM($B$83:W83)</f>
        <v>-8949831.053472992</v>
      </c>
      <c r="X84" s="247">
        <f>SUM($B$83:X83)</f>
        <v>-9174348.8748421967</v>
      </c>
      <c r="Y84" s="247">
        <f>SUM($B$83:Y83)</f>
        <v>-9411215.1763867065</v>
      </c>
      <c r="Z84" s="247">
        <f>SUM($B$83:Z83)</f>
        <v>-9661109.1245161649</v>
      </c>
      <c r="AA84" s="247">
        <f>SUM($B$83:AA83)</f>
        <v>-9924747.2397927437</v>
      </c>
      <c r="AB84" s="247">
        <f>SUM($B$83:AB83)</f>
        <v>-10202885.451409534</v>
      </c>
      <c r="AC84" s="247">
        <f>SUM($B$83:AC83)</f>
        <v>-10496321.264665248</v>
      </c>
      <c r="AD84" s="247">
        <f>SUM($B$83:AD83)</f>
        <v>-10805896.047650026</v>
      </c>
      <c r="AE84" s="247">
        <f>SUM($B$83:AE83)</f>
        <v>-11132497.443698967</v>
      </c>
      <c r="AF84" s="247">
        <f>SUM($B$83:AF83)</f>
        <v>-11477061.9165306</v>
      </c>
      <c r="AG84" s="247">
        <f>SUM($B$83:AG83)</f>
        <v>-11840577.435367974</v>
      </c>
      <c r="AH84" s="247">
        <f>SUM($B$83:AH83)</f>
        <v>-12224086.307741402</v>
      </c>
      <c r="AI84" s="247">
        <f>SUM($B$83:AI83)</f>
        <v>-12628688.168095369</v>
      </c>
      <c r="AJ84" s="247">
        <f>SUM($B$83:AJ83)</f>
        <v>-13055543.130768804</v>
      </c>
      <c r="AK84" s="247">
        <f>SUM($B$83:AK83)</f>
        <v>-13505875.116389278</v>
      </c>
      <c r="AL84" s="247">
        <f>SUM($B$83:AL83)</f>
        <v>-13980975.361218879</v>
      </c>
      <c r="AM84" s="247">
        <f>SUM($B$83:AM83)</f>
        <v>-14482206.119514108</v>
      </c>
      <c r="AN84" s="247">
        <f>SUM($B$83:AN83)</f>
        <v>-15011004.569515573</v>
      </c>
      <c r="AO84" s="247">
        <f>SUM($B$83:AO83)</f>
        <v>-15568886.934267119</v>
      </c>
      <c r="AP84" s="247">
        <f>SUM($B$83:AP83)</f>
        <v>-16157452.829080001</v>
      </c>
    </row>
    <row r="85" spans="1:45" x14ac:dyDescent="0.2">
      <c r="A85" s="248" t="s">
        <v>571</v>
      </c>
      <c r="B85" s="257">
        <f t="shared" ref="B85:AP85" si="29">1/POWER((1+$B$44),B73)</f>
        <v>0.6273824743710017</v>
      </c>
      <c r="C85" s="257">
        <f t="shared" si="29"/>
        <v>0.52064935632448273</v>
      </c>
      <c r="D85" s="257">
        <f t="shared" si="29"/>
        <v>0.43207415462612664</v>
      </c>
      <c r="E85" s="257">
        <f t="shared" si="29"/>
        <v>0.35856776317520883</v>
      </c>
      <c r="F85" s="257">
        <f t="shared" si="29"/>
        <v>0.29756660844415667</v>
      </c>
      <c r="G85" s="257">
        <f t="shared" si="29"/>
        <v>0.24694324352212174</v>
      </c>
      <c r="H85" s="257">
        <f t="shared" si="29"/>
        <v>0.20493215230051592</v>
      </c>
      <c r="I85" s="257">
        <f t="shared" si="29"/>
        <v>0.1700681761830008</v>
      </c>
      <c r="J85" s="257">
        <f t="shared" si="29"/>
        <v>0.14113541591950271</v>
      </c>
      <c r="K85" s="257">
        <f t="shared" si="29"/>
        <v>0.11712482648921385</v>
      </c>
      <c r="L85" s="257">
        <f t="shared" si="29"/>
        <v>9.719902613212765E-2</v>
      </c>
      <c r="M85" s="257">
        <f t="shared" si="29"/>
        <v>8.0663092225832109E-2</v>
      </c>
      <c r="N85" s="257">
        <f t="shared" si="29"/>
        <v>6.6940325498615838E-2</v>
      </c>
      <c r="O85" s="257">
        <f t="shared" si="29"/>
        <v>5.5552137343249659E-2</v>
      </c>
      <c r="P85" s="257">
        <f t="shared" si="29"/>
        <v>4.6101358791078552E-2</v>
      </c>
      <c r="Q85" s="257">
        <f t="shared" si="29"/>
        <v>3.825838903823945E-2</v>
      </c>
      <c r="R85" s="257">
        <f t="shared" si="29"/>
        <v>3.174970044667174E-2</v>
      </c>
      <c r="S85" s="257">
        <f t="shared" si="29"/>
        <v>2.6348299125868668E-2</v>
      </c>
      <c r="T85" s="257">
        <f t="shared" si="29"/>
        <v>2.1865808403210511E-2</v>
      </c>
      <c r="U85" s="257">
        <f t="shared" si="29"/>
        <v>1.814589908980126E-2</v>
      </c>
      <c r="V85" s="257">
        <f t="shared" si="29"/>
        <v>1.5058837418922204E-2</v>
      </c>
      <c r="W85" s="257">
        <f t="shared" si="29"/>
        <v>1.2496960513628384E-2</v>
      </c>
      <c r="X85" s="257">
        <f t="shared" si="29"/>
        <v>1.0370921588073345E-2</v>
      </c>
      <c r="Y85" s="257">
        <f t="shared" si="29"/>
        <v>8.6065739320110735E-3</v>
      </c>
      <c r="Z85" s="257">
        <f t="shared" si="29"/>
        <v>7.1423850058183183E-3</v>
      </c>
      <c r="AA85" s="257">
        <f t="shared" si="29"/>
        <v>5.9272904612600145E-3</v>
      </c>
      <c r="AB85" s="257">
        <f t="shared" si="29"/>
        <v>4.9189132458589318E-3</v>
      </c>
      <c r="AC85" s="257">
        <f t="shared" si="29"/>
        <v>4.082085681210732E-3</v>
      </c>
      <c r="AD85" s="257">
        <f t="shared" si="29"/>
        <v>3.3876229719591129E-3</v>
      </c>
      <c r="AE85" s="257">
        <f t="shared" si="29"/>
        <v>2.8113053709204251E-3</v>
      </c>
      <c r="AF85" s="257">
        <f t="shared" si="29"/>
        <v>2.3330335028385286E-3</v>
      </c>
      <c r="AG85" s="257">
        <f t="shared" si="29"/>
        <v>1.9361273882477412E-3</v>
      </c>
      <c r="AH85" s="257">
        <f t="shared" si="29"/>
        <v>1.6067447205375444E-3</v>
      </c>
      <c r="AI85" s="257">
        <f t="shared" si="29"/>
        <v>1.3333981083299121E-3</v>
      </c>
      <c r="AJ85" s="257">
        <f t="shared" si="29"/>
        <v>1.1065544467468149E-3</v>
      </c>
      <c r="AK85" s="257">
        <f t="shared" si="29"/>
        <v>9.1830244543304122E-4</v>
      </c>
      <c r="AL85" s="257">
        <f t="shared" si="29"/>
        <v>7.6207671820169396E-4</v>
      </c>
      <c r="AM85" s="257">
        <f t="shared" si="29"/>
        <v>6.3242881178563804E-4</v>
      </c>
      <c r="AN85" s="257">
        <f t="shared" si="29"/>
        <v>5.2483718820384888E-4</v>
      </c>
      <c r="AO85" s="257">
        <f t="shared" si="29"/>
        <v>4.3554953377912764E-4</v>
      </c>
      <c r="AP85" s="257">
        <f t="shared" si="29"/>
        <v>3.6145189525238806E-4</v>
      </c>
    </row>
    <row r="86" spans="1:45" ht="28.5" x14ac:dyDescent="0.2">
      <c r="A86" s="246" t="s">
        <v>312</v>
      </c>
      <c r="B86" s="247">
        <f>B83*B85</f>
        <v>-3885894.1174085978</v>
      </c>
      <c r="C86" s="247">
        <f>C83*C85</f>
        <v>-37974.71322348847</v>
      </c>
      <c r="D86" s="247">
        <f t="shared" ref="D86:AO86" si="30">D83*D85</f>
        <v>-33247.570498572946</v>
      </c>
      <c r="E86" s="247">
        <f t="shared" si="30"/>
        <v>-29108.8687767589</v>
      </c>
      <c r="F86" s="247">
        <f t="shared" si="30"/>
        <v>-25485.358140647833</v>
      </c>
      <c r="G86" s="247">
        <f t="shared" si="30"/>
        <v>-22312.906919820285</v>
      </c>
      <c r="H86" s="247">
        <f t="shared" si="30"/>
        <v>-19535.366639344713</v>
      </c>
      <c r="I86" s="247">
        <f t="shared" si="30"/>
        <v>-17103.578261003076</v>
      </c>
      <c r="J86" s="247">
        <f t="shared" si="30"/>
        <v>-14974.502128927985</v>
      </c>
      <c r="K86" s="247">
        <f t="shared" si="30"/>
        <v>-13110.456220762673</v>
      </c>
      <c r="L86" s="247">
        <f t="shared" si="30"/>
        <v>-11478.44922232749</v>
      </c>
      <c r="M86" s="247">
        <f t="shared" si="30"/>
        <v>-10049.59662203775</v>
      </c>
      <c r="N86" s="247">
        <f t="shared" si="30"/>
        <v>-8798.6094906637809</v>
      </c>
      <c r="O86" s="247">
        <f t="shared" si="30"/>
        <v>-7703.3468984649389</v>
      </c>
      <c r="P86" s="247">
        <f t="shared" si="30"/>
        <v>-6744.4240480336412</v>
      </c>
      <c r="Q86" s="247">
        <f t="shared" si="30"/>
        <v>-5904.8691872825484</v>
      </c>
      <c r="R86" s="247">
        <f t="shared" si="30"/>
        <v>-5169.8232303594132</v>
      </c>
      <c r="S86" s="247">
        <f t="shared" si="30"/>
        <v>-4526.2767701486973</v>
      </c>
      <c r="T86" s="247">
        <f t="shared" si="30"/>
        <v>-3962.8398278065401</v>
      </c>
      <c r="U86" s="247">
        <f t="shared" si="30"/>
        <v>-3469.5402641791657</v>
      </c>
      <c r="V86" s="247">
        <f t="shared" si="30"/>
        <v>-3037.6472852356992</v>
      </c>
      <c r="W86" s="247">
        <f t="shared" si="30"/>
        <v>-2659.5169177789776</v>
      </c>
      <c r="X86" s="247">
        <f t="shared" si="30"/>
        <v>-2328.4567205450753</v>
      </c>
      <c r="Y86" s="247">
        <f t="shared" si="30"/>
        <v>-2038.6073362448606</v>
      </c>
      <c r="Z86" s="247">
        <f t="shared" si="30"/>
        <v>-1784.8387881645865</v>
      </c>
      <c r="AA86" s="247">
        <f t="shared" si="30"/>
        <v>-1562.659685903433</v>
      </c>
      <c r="AB86" s="247">
        <f t="shared" si="30"/>
        <v>-1368.1377333013465</v>
      </c>
      <c r="AC86" s="247">
        <f t="shared" si="30"/>
        <v>-1197.8301316455777</v>
      </c>
      <c r="AD86" s="247">
        <f t="shared" si="30"/>
        <v>-1048.7226463784918</v>
      </c>
      <c r="AE86" s="247">
        <f t="shared" si="30"/>
        <v>-918.17625886249755</v>
      </c>
      <c r="AF86" s="247">
        <f t="shared" si="30"/>
        <v>-803.88045900409588</v>
      </c>
      <c r="AG86" s="247">
        <f t="shared" si="30"/>
        <v>-703.81235207412522</v>
      </c>
      <c r="AH86" s="247">
        <f t="shared" si="30"/>
        <v>-616.20085596531305</v>
      </c>
      <c r="AI86" s="247">
        <f t="shared" si="30"/>
        <v>-539.49535522274243</v>
      </c>
      <c r="AJ86" s="247">
        <f t="shared" si="30"/>
        <v>-472.33825706223547</v>
      </c>
      <c r="AK86" s="247">
        <f t="shared" si="30"/>
        <v>-413.54096365199797</v>
      </c>
      <c r="AL86" s="247">
        <f t="shared" si="30"/>
        <v>-362.06283539656278</v>
      </c>
      <c r="AM86" s="247">
        <f t="shared" si="30"/>
        <v>-316.99277289906541</v>
      </c>
      <c r="AN86" s="247">
        <f t="shared" si="30"/>
        <v>-277.53309162532281</v>
      </c>
      <c r="AO86" s="247">
        <f t="shared" si="30"/>
        <v>-242.98540387113306</v>
      </c>
      <c r="AP86" s="247">
        <f>AP83*AP85</f>
        <v>-212.73825816103357</v>
      </c>
    </row>
    <row r="87" spans="1:45" ht="14.25" x14ac:dyDescent="0.2">
      <c r="A87" s="246" t="s">
        <v>311</v>
      </c>
      <c r="B87" s="247">
        <f>SUM($B$86:B86)</f>
        <v>-3885894.1174085978</v>
      </c>
      <c r="C87" s="247">
        <f>SUM($B$86:C86)</f>
        <v>-3923868.8306320864</v>
      </c>
      <c r="D87" s="247">
        <f>SUM($B$86:D86)</f>
        <v>-3957116.4011306595</v>
      </c>
      <c r="E87" s="247">
        <f>SUM($B$86:E86)</f>
        <v>-3986225.2699074186</v>
      </c>
      <c r="F87" s="247">
        <f>SUM($B$86:F86)</f>
        <v>-4011710.6280480665</v>
      </c>
      <c r="G87" s="247">
        <f>SUM($B$86:G86)</f>
        <v>-4034023.5349678867</v>
      </c>
      <c r="H87" s="247">
        <f>SUM($B$86:H86)</f>
        <v>-4053558.9016072312</v>
      </c>
      <c r="I87" s="247">
        <f>SUM($B$86:I86)</f>
        <v>-4070662.4798682341</v>
      </c>
      <c r="J87" s="247">
        <f>SUM($B$86:J86)</f>
        <v>-4085636.9819971621</v>
      </c>
      <c r="K87" s="247">
        <f>SUM($B$86:K86)</f>
        <v>-4098747.4382179249</v>
      </c>
      <c r="L87" s="247">
        <f>SUM($B$86:L86)</f>
        <v>-4110225.8874402526</v>
      </c>
      <c r="M87" s="247">
        <f>SUM($B$86:M86)</f>
        <v>-4120275.4840622903</v>
      </c>
      <c r="N87" s="247">
        <f>SUM($B$86:N86)</f>
        <v>-4129074.093552954</v>
      </c>
      <c r="O87" s="247">
        <f>SUM($B$86:O86)</f>
        <v>-4136777.440451419</v>
      </c>
      <c r="P87" s="247">
        <f>SUM($B$86:P86)</f>
        <v>-4143521.8644994525</v>
      </c>
      <c r="Q87" s="247">
        <f>SUM($B$86:Q86)</f>
        <v>-4149426.7336867349</v>
      </c>
      <c r="R87" s="247">
        <f>SUM($B$86:R86)</f>
        <v>-4154596.5569170942</v>
      </c>
      <c r="S87" s="247">
        <f>SUM($B$86:S86)</f>
        <v>-4159122.8336872431</v>
      </c>
      <c r="T87" s="247">
        <f>SUM($B$86:T86)</f>
        <v>-4163085.6735150497</v>
      </c>
      <c r="U87" s="247">
        <f>SUM($B$86:U86)</f>
        <v>-4166555.2137792287</v>
      </c>
      <c r="V87" s="247">
        <f>SUM($B$86:V86)</f>
        <v>-4169592.8610644643</v>
      </c>
      <c r="W87" s="247">
        <f>SUM($B$86:W86)</f>
        <v>-4172252.3779822434</v>
      </c>
      <c r="X87" s="247">
        <f>SUM($B$86:X86)</f>
        <v>-4174580.8347027884</v>
      </c>
      <c r="Y87" s="247">
        <f>SUM($B$86:Y86)</f>
        <v>-4176619.4420390334</v>
      </c>
      <c r="Z87" s="247">
        <f>SUM($B$86:Z86)</f>
        <v>-4178404.2808271982</v>
      </c>
      <c r="AA87" s="247">
        <f>SUM($B$86:AA86)</f>
        <v>-4179966.9405131014</v>
      </c>
      <c r="AB87" s="247">
        <f>SUM($B$86:AB86)</f>
        <v>-4181335.0782464026</v>
      </c>
      <c r="AC87" s="247">
        <f>SUM($B$86:AC86)</f>
        <v>-4182532.9083780483</v>
      </c>
      <c r="AD87" s="247">
        <f>SUM($B$86:AD86)</f>
        <v>-4183581.6310244268</v>
      </c>
      <c r="AE87" s="247">
        <f>SUM($B$86:AE86)</f>
        <v>-4184499.8072832893</v>
      </c>
      <c r="AF87" s="247">
        <f>SUM($B$86:AF86)</f>
        <v>-4185303.6877422933</v>
      </c>
      <c r="AG87" s="247">
        <f>SUM($B$86:AG86)</f>
        <v>-4186007.5000943677</v>
      </c>
      <c r="AH87" s="247">
        <f>SUM($B$86:AH86)</f>
        <v>-4186623.7009503329</v>
      </c>
      <c r="AI87" s="247">
        <f>SUM($B$86:AI86)</f>
        <v>-4187163.1963055558</v>
      </c>
      <c r="AJ87" s="247">
        <f>SUM($B$86:AJ86)</f>
        <v>-4187635.534562618</v>
      </c>
      <c r="AK87" s="247">
        <f>SUM($B$86:AK86)</f>
        <v>-4188049.0755262701</v>
      </c>
      <c r="AL87" s="247">
        <f>SUM($B$86:AL86)</f>
        <v>-4188411.1383616668</v>
      </c>
      <c r="AM87" s="247">
        <f>SUM($B$86:AM86)</f>
        <v>-4188728.1311345659</v>
      </c>
      <c r="AN87" s="247">
        <f>SUM($B$86:AN86)</f>
        <v>-4189005.6642261911</v>
      </c>
      <c r="AO87" s="247">
        <f>SUM($B$86:AO86)</f>
        <v>-4189248.6496300623</v>
      </c>
      <c r="AP87" s="247">
        <f>SUM($B$86:AP86)</f>
        <v>-4189461.3878882234</v>
      </c>
    </row>
    <row r="88" spans="1:45" ht="14.25" x14ac:dyDescent="0.2">
      <c r="A88" s="246" t="s">
        <v>310</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5" ht="14.25" x14ac:dyDescent="0.2">
      <c r="A89" s="246" t="s">
        <v>309</v>
      </c>
      <c r="B89" s="259">
        <f>IF(AND(B84&gt;0,A84&lt;0),(B74-(B84/(B84-A84))),0)</f>
        <v>0</v>
      </c>
      <c r="C89" s="259">
        <f t="shared" ref="C89:AP89" si="31">IF(AND(C84&gt;0,B84&lt;0),(C74-(C84/(C84-B84))),0)</f>
        <v>0</v>
      </c>
      <c r="D89" s="259">
        <f t="shared" si="31"/>
        <v>0</v>
      </c>
      <c r="E89" s="259">
        <f t="shared" si="31"/>
        <v>0</v>
      </c>
      <c r="F89" s="259">
        <f t="shared" si="31"/>
        <v>0</v>
      </c>
      <c r="G89" s="259">
        <f t="shared" si="31"/>
        <v>0</v>
      </c>
      <c r="H89" s="259">
        <f>IF(AND(H84&gt;0,G84&lt;0),(H74-(H84/(H84-G84))),0)</f>
        <v>0</v>
      </c>
      <c r="I89" s="259">
        <f t="shared" si="31"/>
        <v>0</v>
      </c>
      <c r="J89" s="259">
        <f t="shared" si="31"/>
        <v>0</v>
      </c>
      <c r="K89" s="259">
        <f t="shared" si="31"/>
        <v>0</v>
      </c>
      <c r="L89" s="259">
        <f t="shared" si="31"/>
        <v>0</v>
      </c>
      <c r="M89" s="259">
        <f t="shared" si="31"/>
        <v>0</v>
      </c>
      <c r="N89" s="259">
        <f t="shared" si="31"/>
        <v>0</v>
      </c>
      <c r="O89" s="259">
        <f t="shared" si="31"/>
        <v>0</v>
      </c>
      <c r="P89" s="259">
        <f t="shared" si="31"/>
        <v>0</v>
      </c>
      <c r="Q89" s="259">
        <f t="shared" si="31"/>
        <v>0</v>
      </c>
      <c r="R89" s="259">
        <f t="shared" si="31"/>
        <v>0</v>
      </c>
      <c r="S89" s="259">
        <f t="shared" si="31"/>
        <v>0</v>
      </c>
      <c r="T89" s="259">
        <f t="shared" si="31"/>
        <v>0</v>
      </c>
      <c r="U89" s="259">
        <f t="shared" si="31"/>
        <v>0</v>
      </c>
      <c r="V89" s="259">
        <f t="shared" si="31"/>
        <v>0</v>
      </c>
      <c r="W89" s="259">
        <f t="shared" si="31"/>
        <v>0</v>
      </c>
      <c r="X89" s="259">
        <f t="shared" si="31"/>
        <v>0</v>
      </c>
      <c r="Y89" s="259">
        <f t="shared" si="31"/>
        <v>0</v>
      </c>
      <c r="Z89" s="259">
        <f t="shared" si="31"/>
        <v>0</v>
      </c>
      <c r="AA89" s="259">
        <f t="shared" si="31"/>
        <v>0</v>
      </c>
      <c r="AB89" s="259">
        <f t="shared" si="31"/>
        <v>0</v>
      </c>
      <c r="AC89" s="259">
        <f t="shared" si="31"/>
        <v>0</v>
      </c>
      <c r="AD89" s="259">
        <f t="shared" si="31"/>
        <v>0</v>
      </c>
      <c r="AE89" s="259">
        <f t="shared" si="31"/>
        <v>0</v>
      </c>
      <c r="AF89" s="259">
        <f t="shared" si="31"/>
        <v>0</v>
      </c>
      <c r="AG89" s="259">
        <f t="shared" si="31"/>
        <v>0</v>
      </c>
      <c r="AH89" s="259">
        <f t="shared" si="31"/>
        <v>0</v>
      </c>
      <c r="AI89" s="259">
        <f t="shared" si="31"/>
        <v>0</v>
      </c>
      <c r="AJ89" s="259">
        <f t="shared" si="31"/>
        <v>0</v>
      </c>
      <c r="AK89" s="259">
        <f t="shared" si="31"/>
        <v>0</v>
      </c>
      <c r="AL89" s="259">
        <f t="shared" si="31"/>
        <v>0</v>
      </c>
      <c r="AM89" s="259">
        <f t="shared" si="31"/>
        <v>0</v>
      </c>
      <c r="AN89" s="259">
        <f t="shared" si="31"/>
        <v>0</v>
      </c>
      <c r="AO89" s="259">
        <f t="shared" si="31"/>
        <v>0</v>
      </c>
      <c r="AP89" s="259">
        <f t="shared" si="31"/>
        <v>0</v>
      </c>
    </row>
    <row r="90" spans="1:45" ht="15" thickBot="1" x14ac:dyDescent="0.25">
      <c r="A90" s="260" t="s">
        <v>308</v>
      </c>
      <c r="B90" s="261">
        <f t="shared" ref="B90:AP90" si="32">IF(AND(B87&gt;0,A87&lt;0),(B74-(B87/(B87-A87))),0)</f>
        <v>0</v>
      </c>
      <c r="C90" s="261">
        <f t="shared" si="32"/>
        <v>0</v>
      </c>
      <c r="D90" s="261">
        <f t="shared" si="32"/>
        <v>0</v>
      </c>
      <c r="E90" s="261">
        <f t="shared" si="32"/>
        <v>0</v>
      </c>
      <c r="F90" s="261">
        <f t="shared" si="32"/>
        <v>0</v>
      </c>
      <c r="G90" s="261">
        <f t="shared" si="32"/>
        <v>0</v>
      </c>
      <c r="H90" s="261">
        <f t="shared" si="32"/>
        <v>0</v>
      </c>
      <c r="I90" s="261">
        <f t="shared" si="32"/>
        <v>0</v>
      </c>
      <c r="J90" s="261">
        <f t="shared" si="32"/>
        <v>0</v>
      </c>
      <c r="K90" s="261">
        <f t="shared" si="32"/>
        <v>0</v>
      </c>
      <c r="L90" s="261">
        <f t="shared" si="32"/>
        <v>0</v>
      </c>
      <c r="M90" s="261">
        <f t="shared" si="32"/>
        <v>0</v>
      </c>
      <c r="N90" s="261">
        <f t="shared" si="32"/>
        <v>0</v>
      </c>
      <c r="O90" s="261">
        <f t="shared" si="32"/>
        <v>0</v>
      </c>
      <c r="P90" s="261">
        <f t="shared" si="32"/>
        <v>0</v>
      </c>
      <c r="Q90" s="261">
        <f t="shared" si="32"/>
        <v>0</v>
      </c>
      <c r="R90" s="261">
        <f t="shared" si="32"/>
        <v>0</v>
      </c>
      <c r="S90" s="261">
        <f t="shared" si="32"/>
        <v>0</v>
      </c>
      <c r="T90" s="261">
        <f t="shared" si="32"/>
        <v>0</v>
      </c>
      <c r="U90" s="261">
        <f t="shared" si="32"/>
        <v>0</v>
      </c>
      <c r="V90" s="261">
        <f t="shared" si="32"/>
        <v>0</v>
      </c>
      <c r="W90" s="261">
        <f t="shared" si="32"/>
        <v>0</v>
      </c>
      <c r="X90" s="261">
        <f t="shared" si="32"/>
        <v>0</v>
      </c>
      <c r="Y90" s="261">
        <f t="shared" si="32"/>
        <v>0</v>
      </c>
      <c r="Z90" s="261">
        <f t="shared" si="32"/>
        <v>0</v>
      </c>
      <c r="AA90" s="261">
        <f t="shared" si="32"/>
        <v>0</v>
      </c>
      <c r="AB90" s="261">
        <f t="shared" si="32"/>
        <v>0</v>
      </c>
      <c r="AC90" s="261">
        <f t="shared" si="32"/>
        <v>0</v>
      </c>
      <c r="AD90" s="261">
        <f t="shared" si="32"/>
        <v>0</v>
      </c>
      <c r="AE90" s="261">
        <f t="shared" si="32"/>
        <v>0</v>
      </c>
      <c r="AF90" s="261">
        <f t="shared" si="32"/>
        <v>0</v>
      </c>
      <c r="AG90" s="261">
        <f t="shared" si="32"/>
        <v>0</v>
      </c>
      <c r="AH90" s="261">
        <f t="shared" si="32"/>
        <v>0</v>
      </c>
      <c r="AI90" s="261">
        <f t="shared" si="32"/>
        <v>0</v>
      </c>
      <c r="AJ90" s="261">
        <f t="shared" si="32"/>
        <v>0</v>
      </c>
      <c r="AK90" s="261">
        <f t="shared" si="32"/>
        <v>0</v>
      </c>
      <c r="AL90" s="261">
        <f t="shared" si="32"/>
        <v>0</v>
      </c>
      <c r="AM90" s="261">
        <f t="shared" si="32"/>
        <v>0</v>
      </c>
      <c r="AN90" s="261">
        <f t="shared" si="32"/>
        <v>0</v>
      </c>
      <c r="AO90" s="261">
        <f t="shared" si="32"/>
        <v>0</v>
      </c>
      <c r="AP90" s="261">
        <f t="shared" si="32"/>
        <v>0</v>
      </c>
    </row>
    <row r="91" spans="1:45" s="232" customFormat="1" x14ac:dyDescent="0.2">
      <c r="A91" s="206"/>
      <c r="B91" s="262">
        <v>2018</v>
      </c>
      <c r="C91" s="262">
        <f>B91+1</f>
        <v>2019</v>
      </c>
      <c r="D91" s="191">
        <f t="shared" ref="D91:AP91" si="33">C91+1</f>
        <v>2020</v>
      </c>
      <c r="E91" s="191">
        <f t="shared" si="33"/>
        <v>2021</v>
      </c>
      <c r="F91" s="191">
        <f t="shared" si="33"/>
        <v>2022</v>
      </c>
      <c r="G91" s="191">
        <f t="shared" si="33"/>
        <v>2023</v>
      </c>
      <c r="H91" s="191">
        <f t="shared" si="33"/>
        <v>2024</v>
      </c>
      <c r="I91" s="191">
        <f t="shared" si="33"/>
        <v>2025</v>
      </c>
      <c r="J91" s="191">
        <f t="shared" si="33"/>
        <v>2026</v>
      </c>
      <c r="K91" s="191">
        <f t="shared" si="33"/>
        <v>2027</v>
      </c>
      <c r="L91" s="191">
        <f t="shared" si="33"/>
        <v>2028</v>
      </c>
      <c r="M91" s="191">
        <f t="shared" si="33"/>
        <v>2029</v>
      </c>
      <c r="N91" s="191">
        <f t="shared" si="33"/>
        <v>2030</v>
      </c>
      <c r="O91" s="191">
        <f t="shared" si="33"/>
        <v>2031</v>
      </c>
      <c r="P91" s="191">
        <f t="shared" si="33"/>
        <v>2032</v>
      </c>
      <c r="Q91" s="191">
        <f t="shared" si="33"/>
        <v>2033</v>
      </c>
      <c r="R91" s="191">
        <f t="shared" si="33"/>
        <v>2034</v>
      </c>
      <c r="S91" s="191">
        <f t="shared" si="33"/>
        <v>2035</v>
      </c>
      <c r="T91" s="191">
        <f t="shared" si="33"/>
        <v>2036</v>
      </c>
      <c r="U91" s="191">
        <f t="shared" si="33"/>
        <v>2037</v>
      </c>
      <c r="V91" s="191">
        <f t="shared" si="33"/>
        <v>2038</v>
      </c>
      <c r="W91" s="191">
        <f t="shared" si="33"/>
        <v>2039</v>
      </c>
      <c r="X91" s="191">
        <f t="shared" si="33"/>
        <v>2040</v>
      </c>
      <c r="Y91" s="191">
        <f t="shared" si="33"/>
        <v>2041</v>
      </c>
      <c r="Z91" s="191">
        <f t="shared" si="33"/>
        <v>2042</v>
      </c>
      <c r="AA91" s="191">
        <f t="shared" si="33"/>
        <v>2043</v>
      </c>
      <c r="AB91" s="191">
        <f t="shared" si="33"/>
        <v>2044</v>
      </c>
      <c r="AC91" s="191">
        <f t="shared" si="33"/>
        <v>2045</v>
      </c>
      <c r="AD91" s="191">
        <f t="shared" si="33"/>
        <v>2046</v>
      </c>
      <c r="AE91" s="191">
        <f t="shared" si="33"/>
        <v>2047</v>
      </c>
      <c r="AF91" s="191">
        <f t="shared" si="33"/>
        <v>2048</v>
      </c>
      <c r="AG91" s="191">
        <f t="shared" si="33"/>
        <v>2049</v>
      </c>
      <c r="AH91" s="191">
        <f t="shared" si="33"/>
        <v>2050</v>
      </c>
      <c r="AI91" s="191">
        <f t="shared" si="33"/>
        <v>2051</v>
      </c>
      <c r="AJ91" s="191">
        <f t="shared" si="33"/>
        <v>2052</v>
      </c>
      <c r="AK91" s="191">
        <f t="shared" si="33"/>
        <v>2053</v>
      </c>
      <c r="AL91" s="191">
        <f t="shared" si="33"/>
        <v>2054</v>
      </c>
      <c r="AM91" s="191">
        <f t="shared" si="33"/>
        <v>2055</v>
      </c>
      <c r="AN91" s="191">
        <f t="shared" si="33"/>
        <v>2056</v>
      </c>
      <c r="AO91" s="191">
        <f t="shared" si="33"/>
        <v>2057</v>
      </c>
      <c r="AP91" s="191">
        <f t="shared" si="33"/>
        <v>2058</v>
      </c>
      <c r="AQ91" s="192"/>
      <c r="AR91" s="192"/>
      <c r="AS91" s="192"/>
    </row>
    <row r="92" spans="1:45" ht="15.6" customHeight="1" x14ac:dyDescent="0.2">
      <c r="A92" s="263" t="s">
        <v>307</v>
      </c>
      <c r="B92" s="121"/>
      <c r="C92" s="121"/>
      <c r="D92" s="121"/>
      <c r="E92" s="121"/>
      <c r="F92" s="121"/>
      <c r="G92" s="121"/>
      <c r="H92" s="121"/>
      <c r="I92" s="121"/>
      <c r="J92" s="121"/>
      <c r="K92" s="121"/>
      <c r="L92" s="264">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306</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305</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304</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303</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65" t="s">
        <v>572</v>
      </c>
      <c r="B97" s="465"/>
      <c r="C97" s="465"/>
      <c r="D97" s="465"/>
      <c r="E97" s="465"/>
      <c r="F97" s="465"/>
      <c r="G97" s="465"/>
      <c r="H97" s="465"/>
      <c r="I97" s="465"/>
      <c r="J97" s="465"/>
      <c r="K97" s="465"/>
      <c r="L97" s="465"/>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row>
    <row r="98" spans="1:71" ht="16.5" thickBot="1" x14ac:dyDescent="0.25">
      <c r="C98" s="265"/>
    </row>
    <row r="99" spans="1:71" s="271" customFormat="1" ht="16.5" thickTop="1" x14ac:dyDescent="0.2">
      <c r="A99" s="266" t="s">
        <v>573</v>
      </c>
      <c r="B99" s="267">
        <f>B81*B85</f>
        <v>-3293130.6079733879</v>
      </c>
      <c r="C99" s="268">
        <f>C81*C85</f>
        <v>0</v>
      </c>
      <c r="D99" s="268">
        <f t="shared" ref="D99:AP99" si="34">D81*D85</f>
        <v>0</v>
      </c>
      <c r="E99" s="268">
        <f t="shared" si="34"/>
        <v>0</v>
      </c>
      <c r="F99" s="268">
        <f t="shared" si="34"/>
        <v>0</v>
      </c>
      <c r="G99" s="268">
        <f t="shared" si="34"/>
        <v>0</v>
      </c>
      <c r="H99" s="268">
        <f t="shared" si="34"/>
        <v>0</v>
      </c>
      <c r="I99" s="268">
        <f t="shared" si="34"/>
        <v>0</v>
      </c>
      <c r="J99" s="268">
        <f>J81*J85</f>
        <v>0</v>
      </c>
      <c r="K99" s="268">
        <f t="shared" si="34"/>
        <v>0</v>
      </c>
      <c r="L99" s="268">
        <f>L81*L85</f>
        <v>0</v>
      </c>
      <c r="M99" s="268">
        <f t="shared" si="34"/>
        <v>0</v>
      </c>
      <c r="N99" s="268">
        <f t="shared" si="34"/>
        <v>0</v>
      </c>
      <c r="O99" s="268">
        <f t="shared" si="34"/>
        <v>0</v>
      </c>
      <c r="P99" s="268">
        <f t="shared" si="34"/>
        <v>0</v>
      </c>
      <c r="Q99" s="268">
        <f t="shared" si="34"/>
        <v>0</v>
      </c>
      <c r="R99" s="268">
        <f t="shared" si="34"/>
        <v>0</v>
      </c>
      <c r="S99" s="268">
        <f t="shared" si="34"/>
        <v>0</v>
      </c>
      <c r="T99" s="268">
        <f t="shared" si="34"/>
        <v>0</v>
      </c>
      <c r="U99" s="268">
        <f t="shared" si="34"/>
        <v>0</v>
      </c>
      <c r="V99" s="268">
        <f t="shared" si="34"/>
        <v>0</v>
      </c>
      <c r="W99" s="268">
        <f t="shared" si="34"/>
        <v>0</v>
      </c>
      <c r="X99" s="268">
        <f t="shared" si="34"/>
        <v>0</v>
      </c>
      <c r="Y99" s="268">
        <f t="shared" si="34"/>
        <v>0</v>
      </c>
      <c r="Z99" s="268">
        <f t="shared" si="34"/>
        <v>0</v>
      </c>
      <c r="AA99" s="268">
        <f t="shared" si="34"/>
        <v>0</v>
      </c>
      <c r="AB99" s="268">
        <f t="shared" si="34"/>
        <v>0</v>
      </c>
      <c r="AC99" s="268">
        <f t="shared" si="34"/>
        <v>0</v>
      </c>
      <c r="AD99" s="268">
        <f t="shared" si="34"/>
        <v>0</v>
      </c>
      <c r="AE99" s="268">
        <f t="shared" si="34"/>
        <v>0</v>
      </c>
      <c r="AF99" s="268">
        <f t="shared" si="34"/>
        <v>0</v>
      </c>
      <c r="AG99" s="268">
        <f t="shared" si="34"/>
        <v>0</v>
      </c>
      <c r="AH99" s="268">
        <f t="shared" si="34"/>
        <v>0</v>
      </c>
      <c r="AI99" s="268">
        <f t="shared" si="34"/>
        <v>0</v>
      </c>
      <c r="AJ99" s="268">
        <f t="shared" si="34"/>
        <v>0</v>
      </c>
      <c r="AK99" s="268">
        <f t="shared" si="34"/>
        <v>0</v>
      </c>
      <c r="AL99" s="268">
        <f t="shared" si="34"/>
        <v>0</v>
      </c>
      <c r="AM99" s="268">
        <f t="shared" si="34"/>
        <v>0</v>
      </c>
      <c r="AN99" s="268">
        <f t="shared" si="34"/>
        <v>0</v>
      </c>
      <c r="AO99" s="268">
        <f t="shared" si="34"/>
        <v>0</v>
      </c>
      <c r="AP99" s="268">
        <f t="shared" si="34"/>
        <v>0</v>
      </c>
      <c r="AQ99" s="269">
        <f>SUM(B99:AP99)</f>
        <v>-3293130.6079733879</v>
      </c>
      <c r="AR99" s="270"/>
      <c r="AS99" s="270"/>
    </row>
    <row r="100" spans="1:71" s="274" customFormat="1" x14ac:dyDescent="0.2">
      <c r="A100" s="272">
        <f>AQ99</f>
        <v>-3293130.6079733879</v>
      </c>
      <c r="B100" s="273"/>
      <c r="C100" s="229"/>
      <c r="D100" s="229"/>
      <c r="E100" s="229"/>
      <c r="F100" s="229"/>
      <c r="G100" s="229"/>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192"/>
      <c r="AR100" s="192"/>
      <c r="AS100" s="192"/>
    </row>
    <row r="101" spans="1:71" s="274" customFormat="1" x14ac:dyDescent="0.2">
      <c r="A101" s="272">
        <f>AP87</f>
        <v>-4189461.3878882234</v>
      </c>
      <c r="B101" s="273"/>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192"/>
      <c r="AR101" s="192"/>
      <c r="AS101" s="192"/>
    </row>
    <row r="102" spans="1:71" s="274" customFormat="1" x14ac:dyDescent="0.2">
      <c r="A102" s="275" t="s">
        <v>574</v>
      </c>
      <c r="B102" s="276">
        <f>(A101+-A100)/-A100</f>
        <v>-0.27218197108387471</v>
      </c>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192"/>
      <c r="AR102" s="192"/>
      <c r="AS102" s="192"/>
    </row>
    <row r="103" spans="1:71" s="274" customFormat="1" x14ac:dyDescent="0.2">
      <c r="A103" s="277"/>
      <c r="B103" s="229"/>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192"/>
      <c r="AR103" s="192"/>
      <c r="AS103" s="192"/>
    </row>
    <row r="104" spans="1:71" ht="12.75" x14ac:dyDescent="0.2">
      <c r="A104" s="278" t="s">
        <v>575</v>
      </c>
      <c r="B104" s="278" t="s">
        <v>576</v>
      </c>
      <c r="C104" s="278" t="s">
        <v>577</v>
      </c>
      <c r="D104" s="278" t="s">
        <v>578</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x14ac:dyDescent="0.2">
      <c r="A105" s="281">
        <f>G30/1000/1000</f>
        <v>-4.1102258874402526</v>
      </c>
      <c r="B105" s="282">
        <f>L88</f>
        <v>0</v>
      </c>
      <c r="C105" s="283" t="str">
        <f>G28</f>
        <v>не окупается</v>
      </c>
      <c r="D105" s="283" t="str">
        <f>G29</f>
        <v>не окупается</v>
      </c>
      <c r="E105" s="284" t="s">
        <v>579</v>
      </c>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c r="BE105" s="284"/>
      <c r="BF105" s="284"/>
      <c r="BG105" s="284"/>
      <c r="BH105" s="284"/>
      <c r="BI105" s="284"/>
      <c r="BJ105" s="284"/>
      <c r="BK105" s="284"/>
      <c r="BL105" s="284"/>
      <c r="BM105" s="284"/>
      <c r="BN105" s="284"/>
      <c r="BO105" s="284"/>
      <c r="BP105" s="284"/>
      <c r="BQ105" s="284"/>
      <c r="BR105" s="284"/>
      <c r="BS105" s="284"/>
    </row>
    <row r="106" spans="1:71" ht="12.75" x14ac:dyDescent="0.2">
      <c r="A106" s="285"/>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x14ac:dyDescent="0.2">
      <c r="A107" s="286"/>
      <c r="B107" s="287">
        <v>2016</v>
      </c>
      <c r="C107" s="287">
        <v>2017</v>
      </c>
      <c r="D107" s="288">
        <f t="shared" ref="D107:AP107" si="35">C107+1</f>
        <v>2018</v>
      </c>
      <c r="E107" s="288">
        <f t="shared" si="35"/>
        <v>2019</v>
      </c>
      <c r="F107" s="288">
        <f t="shared" si="35"/>
        <v>2020</v>
      </c>
      <c r="G107" s="288">
        <f t="shared" si="35"/>
        <v>2021</v>
      </c>
      <c r="H107" s="288">
        <f t="shared" si="35"/>
        <v>2022</v>
      </c>
      <c r="I107" s="288">
        <f t="shared" si="35"/>
        <v>2023</v>
      </c>
      <c r="J107" s="288">
        <f t="shared" si="35"/>
        <v>2024</v>
      </c>
      <c r="K107" s="288">
        <f t="shared" si="35"/>
        <v>2025</v>
      </c>
      <c r="L107" s="288">
        <f t="shared" si="35"/>
        <v>2026</v>
      </c>
      <c r="M107" s="288">
        <f t="shared" si="35"/>
        <v>2027</v>
      </c>
      <c r="N107" s="288">
        <f t="shared" si="35"/>
        <v>2028</v>
      </c>
      <c r="O107" s="288">
        <f t="shared" si="35"/>
        <v>2029</v>
      </c>
      <c r="P107" s="288">
        <f t="shared" si="35"/>
        <v>2030</v>
      </c>
      <c r="Q107" s="288">
        <f t="shared" si="35"/>
        <v>2031</v>
      </c>
      <c r="R107" s="288">
        <f t="shared" si="35"/>
        <v>2032</v>
      </c>
      <c r="S107" s="288">
        <f t="shared" si="35"/>
        <v>2033</v>
      </c>
      <c r="T107" s="288">
        <f t="shared" si="35"/>
        <v>2034</v>
      </c>
      <c r="U107" s="288">
        <f t="shared" si="35"/>
        <v>2035</v>
      </c>
      <c r="V107" s="288">
        <f t="shared" si="35"/>
        <v>2036</v>
      </c>
      <c r="W107" s="288">
        <f t="shared" si="35"/>
        <v>2037</v>
      </c>
      <c r="X107" s="288">
        <f t="shared" si="35"/>
        <v>2038</v>
      </c>
      <c r="Y107" s="288">
        <f t="shared" si="35"/>
        <v>2039</v>
      </c>
      <c r="Z107" s="288">
        <f t="shared" si="35"/>
        <v>2040</v>
      </c>
      <c r="AA107" s="288">
        <f t="shared" si="35"/>
        <v>2041</v>
      </c>
      <c r="AB107" s="288">
        <f t="shared" si="35"/>
        <v>2042</v>
      </c>
      <c r="AC107" s="288">
        <f t="shared" si="35"/>
        <v>2043</v>
      </c>
      <c r="AD107" s="288">
        <f t="shared" si="35"/>
        <v>2044</v>
      </c>
      <c r="AE107" s="288">
        <f t="shared" si="35"/>
        <v>2045</v>
      </c>
      <c r="AF107" s="288">
        <f t="shared" si="35"/>
        <v>2046</v>
      </c>
      <c r="AG107" s="288">
        <f t="shared" si="35"/>
        <v>2047</v>
      </c>
      <c r="AH107" s="288">
        <f t="shared" si="35"/>
        <v>2048</v>
      </c>
      <c r="AI107" s="288">
        <f t="shared" si="35"/>
        <v>2049</v>
      </c>
      <c r="AJ107" s="288">
        <f t="shared" si="35"/>
        <v>2050</v>
      </c>
      <c r="AK107" s="288">
        <f t="shared" si="35"/>
        <v>2051</v>
      </c>
      <c r="AL107" s="288">
        <f t="shared" si="35"/>
        <v>2052</v>
      </c>
      <c r="AM107" s="288">
        <f t="shared" si="35"/>
        <v>2053</v>
      </c>
      <c r="AN107" s="288">
        <f t="shared" si="35"/>
        <v>2054</v>
      </c>
      <c r="AO107" s="288">
        <f t="shared" si="35"/>
        <v>2055</v>
      </c>
      <c r="AP107" s="288">
        <f t="shared" si="35"/>
        <v>2056</v>
      </c>
      <c r="AT107" s="274"/>
      <c r="AU107" s="274"/>
      <c r="AV107" s="274"/>
      <c r="AW107" s="274"/>
      <c r="AX107" s="274"/>
      <c r="AY107" s="274"/>
      <c r="AZ107" s="274"/>
      <c r="BA107" s="274"/>
      <c r="BB107" s="274"/>
      <c r="BC107" s="274"/>
      <c r="BD107" s="274"/>
      <c r="BE107" s="274"/>
      <c r="BF107" s="274"/>
      <c r="BG107" s="274"/>
    </row>
    <row r="108" spans="1:71" ht="12.75" x14ac:dyDescent="0.2">
      <c r="A108" s="289" t="s">
        <v>580</v>
      </c>
      <c r="B108" s="290"/>
      <c r="C108" s="290">
        <f>C109*$B$111*$B$112*1000</f>
        <v>0</v>
      </c>
      <c r="D108" s="290">
        <f t="shared" ref="D108:AP108" si="36">D109*$B$111*$B$112*1000</f>
        <v>0</v>
      </c>
      <c r="E108" s="290">
        <f>E109*$B$111*$B$112*1000</f>
        <v>0</v>
      </c>
      <c r="F108" s="290">
        <f t="shared" si="36"/>
        <v>0</v>
      </c>
      <c r="G108" s="290">
        <f t="shared" si="36"/>
        <v>0</v>
      </c>
      <c r="H108" s="290">
        <f t="shared" si="36"/>
        <v>0</v>
      </c>
      <c r="I108" s="290">
        <f t="shared" si="36"/>
        <v>0</v>
      </c>
      <c r="J108" s="290">
        <f t="shared" si="36"/>
        <v>0</v>
      </c>
      <c r="K108" s="290">
        <f t="shared" si="36"/>
        <v>0</v>
      </c>
      <c r="L108" s="290">
        <f t="shared" si="36"/>
        <v>0</v>
      </c>
      <c r="M108" s="290">
        <f t="shared" si="36"/>
        <v>0</v>
      </c>
      <c r="N108" s="290">
        <f t="shared" si="36"/>
        <v>0</v>
      </c>
      <c r="O108" s="290">
        <f t="shared" si="36"/>
        <v>0</v>
      </c>
      <c r="P108" s="290">
        <f t="shared" si="36"/>
        <v>0</v>
      </c>
      <c r="Q108" s="290">
        <f t="shared" si="36"/>
        <v>0</v>
      </c>
      <c r="R108" s="290">
        <f t="shared" si="36"/>
        <v>0</v>
      </c>
      <c r="S108" s="290">
        <f t="shared" si="36"/>
        <v>0</v>
      </c>
      <c r="T108" s="290">
        <f t="shared" si="36"/>
        <v>0</v>
      </c>
      <c r="U108" s="290">
        <f t="shared" si="36"/>
        <v>0</v>
      </c>
      <c r="V108" s="290">
        <f t="shared" si="36"/>
        <v>0</v>
      </c>
      <c r="W108" s="290">
        <f t="shared" si="36"/>
        <v>0</v>
      </c>
      <c r="X108" s="290">
        <f t="shared" si="36"/>
        <v>0</v>
      </c>
      <c r="Y108" s="290">
        <f t="shared" si="36"/>
        <v>0</v>
      </c>
      <c r="Z108" s="290">
        <f t="shared" si="36"/>
        <v>0</v>
      </c>
      <c r="AA108" s="290">
        <f t="shared" si="36"/>
        <v>0</v>
      </c>
      <c r="AB108" s="290">
        <f t="shared" si="36"/>
        <v>0</v>
      </c>
      <c r="AC108" s="290">
        <f t="shared" si="36"/>
        <v>0</v>
      </c>
      <c r="AD108" s="290">
        <f t="shared" si="36"/>
        <v>0</v>
      </c>
      <c r="AE108" s="290">
        <f t="shared" si="36"/>
        <v>0</v>
      </c>
      <c r="AF108" s="290">
        <f t="shared" si="36"/>
        <v>0</v>
      </c>
      <c r="AG108" s="290">
        <f t="shared" si="36"/>
        <v>0</v>
      </c>
      <c r="AH108" s="290">
        <f t="shared" si="36"/>
        <v>0</v>
      </c>
      <c r="AI108" s="290">
        <f t="shared" si="36"/>
        <v>0</v>
      </c>
      <c r="AJ108" s="290">
        <f t="shared" si="36"/>
        <v>0</v>
      </c>
      <c r="AK108" s="290">
        <f t="shared" si="36"/>
        <v>0</v>
      </c>
      <c r="AL108" s="290">
        <f t="shared" si="36"/>
        <v>0</v>
      </c>
      <c r="AM108" s="290">
        <f t="shared" si="36"/>
        <v>0</v>
      </c>
      <c r="AN108" s="290">
        <f t="shared" si="36"/>
        <v>0</v>
      </c>
      <c r="AO108" s="290">
        <f t="shared" si="36"/>
        <v>0</v>
      </c>
      <c r="AP108" s="290">
        <f t="shared" si="36"/>
        <v>0</v>
      </c>
      <c r="AT108" s="274"/>
      <c r="AU108" s="274"/>
      <c r="AV108" s="274"/>
      <c r="AW108" s="274"/>
      <c r="AX108" s="274"/>
      <c r="AY108" s="274"/>
      <c r="AZ108" s="274"/>
      <c r="BA108" s="274"/>
      <c r="BB108" s="274"/>
      <c r="BC108" s="274"/>
      <c r="BD108" s="274"/>
      <c r="BE108" s="274"/>
      <c r="BF108" s="274"/>
      <c r="BG108" s="274"/>
    </row>
    <row r="109" spans="1:71" ht="12.75" x14ac:dyDescent="0.2">
      <c r="A109" s="289" t="s">
        <v>581</v>
      </c>
      <c r="B109" s="288"/>
      <c r="C109" s="288">
        <f>B109+$I$120*C113</f>
        <v>0</v>
      </c>
      <c r="D109" s="288">
        <f>C109+$I$120*D113</f>
        <v>0</v>
      </c>
      <c r="E109" s="288">
        <f t="shared" ref="E109:AP109" si="37">D109+$I$120*E113</f>
        <v>0</v>
      </c>
      <c r="F109" s="288">
        <f t="shared" si="37"/>
        <v>0</v>
      </c>
      <c r="G109" s="288">
        <f t="shared" si="37"/>
        <v>0</v>
      </c>
      <c r="H109" s="288">
        <f t="shared" si="37"/>
        <v>0</v>
      </c>
      <c r="I109" s="288">
        <f t="shared" si="37"/>
        <v>0</v>
      </c>
      <c r="J109" s="288">
        <f t="shared" si="37"/>
        <v>0</v>
      </c>
      <c r="K109" s="288">
        <f t="shared" si="37"/>
        <v>0</v>
      </c>
      <c r="L109" s="288">
        <f t="shared" si="37"/>
        <v>0</v>
      </c>
      <c r="M109" s="288">
        <f t="shared" si="37"/>
        <v>0</v>
      </c>
      <c r="N109" s="288">
        <f t="shared" si="37"/>
        <v>0</v>
      </c>
      <c r="O109" s="288">
        <f t="shared" si="37"/>
        <v>0</v>
      </c>
      <c r="P109" s="288">
        <f t="shared" si="37"/>
        <v>0</v>
      </c>
      <c r="Q109" s="288">
        <f t="shared" si="37"/>
        <v>0</v>
      </c>
      <c r="R109" s="288">
        <f t="shared" si="37"/>
        <v>0</v>
      </c>
      <c r="S109" s="288">
        <f t="shared" si="37"/>
        <v>0</v>
      </c>
      <c r="T109" s="288">
        <f t="shared" si="37"/>
        <v>0</v>
      </c>
      <c r="U109" s="288">
        <f t="shared" si="37"/>
        <v>0</v>
      </c>
      <c r="V109" s="288">
        <f t="shared" si="37"/>
        <v>0</v>
      </c>
      <c r="W109" s="288">
        <f t="shared" si="37"/>
        <v>0</v>
      </c>
      <c r="X109" s="288">
        <f t="shared" si="37"/>
        <v>0</v>
      </c>
      <c r="Y109" s="288">
        <f t="shared" si="37"/>
        <v>0</v>
      </c>
      <c r="Z109" s="288">
        <f t="shared" si="37"/>
        <v>0</v>
      </c>
      <c r="AA109" s="288">
        <f t="shared" si="37"/>
        <v>0</v>
      </c>
      <c r="AB109" s="288">
        <f t="shared" si="37"/>
        <v>0</v>
      </c>
      <c r="AC109" s="288">
        <f t="shared" si="37"/>
        <v>0</v>
      </c>
      <c r="AD109" s="288">
        <f t="shared" si="37"/>
        <v>0</v>
      </c>
      <c r="AE109" s="288">
        <f t="shared" si="37"/>
        <v>0</v>
      </c>
      <c r="AF109" s="288">
        <f t="shared" si="37"/>
        <v>0</v>
      </c>
      <c r="AG109" s="288">
        <f t="shared" si="37"/>
        <v>0</v>
      </c>
      <c r="AH109" s="288">
        <f t="shared" si="37"/>
        <v>0</v>
      </c>
      <c r="AI109" s="288">
        <f t="shared" si="37"/>
        <v>0</v>
      </c>
      <c r="AJ109" s="288">
        <f t="shared" si="37"/>
        <v>0</v>
      </c>
      <c r="AK109" s="288">
        <f t="shared" si="37"/>
        <v>0</v>
      </c>
      <c r="AL109" s="288">
        <f t="shared" si="37"/>
        <v>0</v>
      </c>
      <c r="AM109" s="288">
        <f t="shared" si="37"/>
        <v>0</v>
      </c>
      <c r="AN109" s="288">
        <f t="shared" si="37"/>
        <v>0</v>
      </c>
      <c r="AO109" s="288">
        <f t="shared" si="37"/>
        <v>0</v>
      </c>
      <c r="AP109" s="288">
        <f t="shared" si="37"/>
        <v>0</v>
      </c>
      <c r="AT109" s="274"/>
      <c r="AU109" s="274"/>
      <c r="AV109" s="274"/>
      <c r="AW109" s="274"/>
      <c r="AX109" s="274"/>
      <c r="AY109" s="274"/>
      <c r="AZ109" s="274"/>
      <c r="BA109" s="274"/>
      <c r="BB109" s="274"/>
      <c r="BC109" s="274"/>
      <c r="BD109" s="274"/>
      <c r="BE109" s="274"/>
      <c r="BF109" s="274"/>
      <c r="BG109" s="274"/>
    </row>
    <row r="110" spans="1:71" ht="12.75" x14ac:dyDescent="0.2">
      <c r="A110" s="289" t="s">
        <v>582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4"/>
      <c r="AU110" s="274"/>
      <c r="AV110" s="274"/>
      <c r="AW110" s="274"/>
      <c r="AX110" s="274"/>
      <c r="AY110" s="274"/>
      <c r="AZ110" s="274"/>
      <c r="BA110" s="274"/>
      <c r="BB110" s="274"/>
      <c r="BC110" s="274"/>
      <c r="BD110" s="274"/>
      <c r="BE110" s="274"/>
      <c r="BF110" s="274"/>
      <c r="BG110" s="274"/>
    </row>
    <row r="111" spans="1:71" ht="12.75" x14ac:dyDescent="0.2">
      <c r="A111" s="289" t="s">
        <v>583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4"/>
      <c r="AU111" s="274"/>
      <c r="AV111" s="274"/>
      <c r="AW111" s="274"/>
      <c r="AX111" s="274"/>
      <c r="AY111" s="274"/>
      <c r="AZ111" s="274"/>
      <c r="BA111" s="274"/>
      <c r="BB111" s="274"/>
      <c r="BC111" s="274"/>
      <c r="BD111" s="274"/>
      <c r="BE111" s="274"/>
      <c r="BF111" s="274"/>
      <c r="BG111" s="274"/>
    </row>
    <row r="112" spans="1:71" ht="12.75" x14ac:dyDescent="0.2">
      <c r="A112" s="289" t="s">
        <v>584</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4"/>
      <c r="AU112" s="274"/>
      <c r="AV112" s="274"/>
      <c r="AW112" s="274"/>
      <c r="AX112" s="274"/>
      <c r="AY112" s="274"/>
      <c r="AZ112" s="274"/>
      <c r="BA112" s="274"/>
      <c r="BB112" s="274"/>
      <c r="BC112" s="274"/>
      <c r="BD112" s="274"/>
      <c r="BE112" s="274"/>
      <c r="BF112" s="274"/>
      <c r="BG112" s="274"/>
    </row>
    <row r="113" spans="1:71" ht="15" x14ac:dyDescent="0.2">
      <c r="A113" s="292" t="s">
        <v>585</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4"/>
      <c r="AU113" s="274"/>
      <c r="AV113" s="274"/>
      <c r="AW113" s="274"/>
      <c r="AX113" s="274"/>
      <c r="AY113" s="274"/>
      <c r="AZ113" s="274"/>
      <c r="BA113" s="274"/>
      <c r="BB113" s="274"/>
      <c r="BC113" s="274"/>
      <c r="BD113" s="274"/>
      <c r="BE113" s="274"/>
      <c r="BF113" s="274"/>
      <c r="BG113" s="274"/>
    </row>
    <row r="114" spans="1:71" ht="12.75" x14ac:dyDescent="0.2">
      <c r="A114" s="285"/>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x14ac:dyDescent="0.2">
      <c r="A115" s="285"/>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x14ac:dyDescent="0.2">
      <c r="A116" s="286"/>
      <c r="B116" s="453" t="s">
        <v>586</v>
      </c>
      <c r="C116" s="454"/>
      <c r="D116" s="453" t="s">
        <v>587</v>
      </c>
      <c r="E116" s="454"/>
      <c r="F116" s="286"/>
      <c r="G116" s="286"/>
      <c r="H116" s="286"/>
      <c r="I116" s="286"/>
      <c r="J116" s="286"/>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x14ac:dyDescent="0.2">
      <c r="A117" s="289" t="s">
        <v>588</v>
      </c>
      <c r="B117" s="295"/>
      <c r="C117" s="286" t="s">
        <v>589</v>
      </c>
      <c r="D117" s="295"/>
      <c r="E117" s="286" t="s">
        <v>589</v>
      </c>
      <c r="F117" s="286"/>
      <c r="G117" s="286"/>
      <c r="H117" s="286"/>
      <c r="I117" s="286"/>
      <c r="J117" s="286"/>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x14ac:dyDescent="0.2">
      <c r="A118" s="289" t="s">
        <v>588</v>
      </c>
      <c r="B118" s="286">
        <f>$B$110*B117</f>
        <v>0</v>
      </c>
      <c r="C118" s="286" t="s">
        <v>139</v>
      </c>
      <c r="D118" s="286">
        <f>$B$110*D117</f>
        <v>0</v>
      </c>
      <c r="E118" s="286" t="s">
        <v>139</v>
      </c>
      <c r="F118" s="289" t="s">
        <v>590</v>
      </c>
      <c r="G118" s="286">
        <f>D117-B117</f>
        <v>0</v>
      </c>
      <c r="H118" s="286" t="s">
        <v>589</v>
      </c>
      <c r="I118" s="296">
        <f>$B$110*G118</f>
        <v>0</v>
      </c>
      <c r="J118" s="286" t="s">
        <v>139</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x14ac:dyDescent="0.2">
      <c r="A119" s="286"/>
      <c r="B119" s="286"/>
      <c r="C119" s="286"/>
      <c r="D119" s="286"/>
      <c r="E119" s="286"/>
      <c r="F119" s="289" t="s">
        <v>591</v>
      </c>
      <c r="G119" s="286">
        <f>I119/$B$110</f>
        <v>0</v>
      </c>
      <c r="H119" s="286" t="s">
        <v>589</v>
      </c>
      <c r="I119" s="295"/>
      <c r="J119" s="286" t="s">
        <v>139</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x14ac:dyDescent="0.2">
      <c r="A120" s="297"/>
      <c r="B120" s="298"/>
      <c r="C120" s="298"/>
      <c r="D120" s="298"/>
      <c r="E120" s="298"/>
      <c r="F120" s="299" t="s">
        <v>592</v>
      </c>
      <c r="G120" s="296">
        <f>G118</f>
        <v>0</v>
      </c>
      <c r="H120" s="286" t="s">
        <v>589</v>
      </c>
      <c r="I120" s="291">
        <f>I118</f>
        <v>0</v>
      </c>
      <c r="J120" s="286" t="s">
        <v>139</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x14ac:dyDescent="0.2">
      <c r="A121" s="300"/>
      <c r="B121" s="284"/>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t="12.75" x14ac:dyDescent="0.2">
      <c r="A122" s="301" t="s">
        <v>593</v>
      </c>
      <c r="B122" s="302">
        <v>5.2489999999999997</v>
      </c>
      <c r="C122" s="284"/>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4"/>
      <c r="AI122" s="284"/>
      <c r="AJ122" s="284"/>
      <c r="AK122" s="284"/>
      <c r="AL122" s="284"/>
      <c r="AM122" s="284"/>
      <c r="AN122" s="284"/>
      <c r="AO122" s="284"/>
      <c r="AP122" s="284"/>
      <c r="AQ122" s="284"/>
      <c r="AR122" s="284"/>
      <c r="AS122" s="284"/>
      <c r="AT122" s="284"/>
      <c r="AU122" s="284"/>
      <c r="AV122" s="284"/>
      <c r="AW122" s="284"/>
      <c r="AX122" s="284"/>
      <c r="AY122" s="284"/>
      <c r="AZ122" s="284"/>
      <c r="BA122" s="284"/>
      <c r="BB122" s="284"/>
      <c r="BC122" s="284"/>
      <c r="BD122" s="284"/>
      <c r="BE122" s="284"/>
      <c r="BF122" s="284"/>
      <c r="BG122" s="284"/>
      <c r="BH122" s="284"/>
      <c r="BI122" s="284"/>
      <c r="BJ122" s="284"/>
      <c r="BK122" s="284"/>
      <c r="BL122" s="284"/>
      <c r="BM122" s="284"/>
      <c r="BN122" s="284"/>
      <c r="BO122" s="284"/>
      <c r="BP122" s="284"/>
      <c r="BQ122" s="284"/>
      <c r="BR122" s="284"/>
      <c r="BS122" s="284"/>
    </row>
    <row r="123" spans="1:71" ht="12.75" x14ac:dyDescent="0.2">
      <c r="A123" s="301" t="s">
        <v>353</v>
      </c>
      <c r="B123" s="303">
        <v>25</v>
      </c>
      <c r="C123" s="284"/>
      <c r="D123" s="284"/>
      <c r="E123" s="284"/>
      <c r="F123" s="284"/>
      <c r="G123" s="284"/>
      <c r="H123" s="284"/>
      <c r="I123" s="284"/>
      <c r="J123" s="284"/>
      <c r="K123" s="284"/>
      <c r="L123" s="284"/>
      <c r="M123" s="284"/>
      <c r="N123" s="284"/>
      <c r="O123" s="284"/>
      <c r="P123" s="284"/>
      <c r="Q123" s="284"/>
      <c r="R123" s="284"/>
      <c r="S123" s="284"/>
      <c r="T123" s="284"/>
      <c r="U123" s="284"/>
      <c r="V123" s="284"/>
      <c r="W123" s="284"/>
      <c r="X123" s="284"/>
      <c r="Y123" s="284"/>
      <c r="Z123" s="284"/>
      <c r="AA123" s="284"/>
      <c r="AB123" s="284"/>
      <c r="AC123" s="284"/>
      <c r="AD123" s="284"/>
      <c r="AE123" s="284"/>
      <c r="AF123" s="284"/>
      <c r="AG123" s="284"/>
      <c r="AH123" s="284"/>
      <c r="AI123" s="284"/>
      <c r="AJ123" s="284"/>
      <c r="AK123" s="284"/>
      <c r="AL123" s="284"/>
      <c r="AM123" s="284"/>
      <c r="AN123" s="284"/>
      <c r="AO123" s="284"/>
      <c r="AP123" s="284"/>
      <c r="AQ123" s="284"/>
      <c r="AR123" s="284"/>
      <c r="AS123" s="284"/>
      <c r="AT123" s="284"/>
      <c r="AU123" s="284"/>
      <c r="AV123" s="284"/>
      <c r="AW123" s="284"/>
      <c r="AX123" s="284"/>
      <c r="AY123" s="284"/>
      <c r="AZ123" s="284"/>
      <c r="BA123" s="284"/>
      <c r="BB123" s="284"/>
      <c r="BC123" s="284"/>
      <c r="BD123" s="284"/>
      <c r="BE123" s="284"/>
      <c r="BF123" s="284"/>
      <c r="BG123" s="284"/>
      <c r="BH123" s="284"/>
      <c r="BI123" s="284"/>
      <c r="BJ123" s="284"/>
      <c r="BK123" s="284"/>
      <c r="BL123" s="284"/>
      <c r="BM123" s="284"/>
      <c r="BN123" s="284"/>
      <c r="BO123" s="284"/>
      <c r="BP123" s="284"/>
      <c r="BQ123" s="284"/>
      <c r="BR123" s="284"/>
      <c r="BS123" s="284"/>
    </row>
    <row r="124" spans="1:71" ht="12.75" x14ac:dyDescent="0.2">
      <c r="A124" s="301" t="s">
        <v>594</v>
      </c>
      <c r="B124" s="303"/>
      <c r="C124" s="304" t="s">
        <v>595</v>
      </c>
      <c r="D124" s="284"/>
      <c r="E124" s="284"/>
      <c r="F124" s="284"/>
      <c r="G124" s="284"/>
      <c r="H124" s="284"/>
      <c r="I124" s="284"/>
      <c r="J124" s="284"/>
      <c r="K124" s="284"/>
      <c r="L124" s="284"/>
      <c r="M124" s="284"/>
      <c r="N124" s="284"/>
      <c r="O124" s="284"/>
      <c r="P124" s="284"/>
      <c r="Q124" s="284"/>
      <c r="R124" s="284"/>
      <c r="S124" s="284"/>
      <c r="T124" s="284"/>
      <c r="U124" s="284"/>
      <c r="V124" s="284"/>
      <c r="W124" s="284"/>
      <c r="X124" s="284"/>
      <c r="Y124" s="284"/>
      <c r="Z124" s="284"/>
      <c r="AA124" s="284"/>
      <c r="AB124" s="284"/>
      <c r="AC124" s="284"/>
      <c r="AD124" s="284"/>
      <c r="AE124" s="284"/>
      <c r="AF124" s="284"/>
      <c r="AG124" s="284"/>
      <c r="AH124" s="284"/>
      <c r="AI124" s="284"/>
      <c r="AJ124" s="284"/>
      <c r="AK124" s="284"/>
      <c r="AL124" s="284"/>
      <c r="AM124" s="284"/>
      <c r="AN124" s="284"/>
      <c r="AO124" s="284"/>
      <c r="AP124" s="284"/>
      <c r="AQ124" s="284"/>
      <c r="AR124" s="284"/>
      <c r="AS124" s="284"/>
      <c r="AT124" s="284"/>
      <c r="AU124" s="284"/>
      <c r="AV124" s="284"/>
      <c r="AW124" s="284"/>
      <c r="AX124" s="284"/>
      <c r="AY124" s="284"/>
      <c r="AZ124" s="284"/>
      <c r="BA124" s="284"/>
      <c r="BB124" s="284"/>
      <c r="BC124" s="284"/>
      <c r="BD124" s="284"/>
      <c r="BE124" s="284"/>
      <c r="BF124" s="284"/>
      <c r="BG124" s="284"/>
      <c r="BH124" s="284"/>
      <c r="BI124" s="284"/>
      <c r="BJ124" s="284"/>
      <c r="BK124" s="284"/>
      <c r="BL124" s="284"/>
      <c r="BM124" s="284"/>
      <c r="BN124" s="284"/>
      <c r="BO124" s="284"/>
      <c r="BP124" s="284"/>
      <c r="BQ124" s="284"/>
      <c r="BR124" s="284"/>
      <c r="BS124" s="284"/>
    </row>
    <row r="125" spans="1:71" s="232" customFormat="1" ht="12.75" x14ac:dyDescent="0.2">
      <c r="A125" s="305"/>
      <c r="B125" s="306"/>
      <c r="C125" s="307"/>
      <c r="D125" s="308"/>
      <c r="E125" s="308"/>
      <c r="F125" s="308"/>
      <c r="G125" s="308"/>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8"/>
      <c r="AT125" s="308"/>
      <c r="AU125" s="308"/>
      <c r="AV125" s="308"/>
      <c r="AW125" s="308"/>
      <c r="AX125" s="308"/>
      <c r="AY125" s="308"/>
      <c r="AZ125" s="308"/>
      <c r="BA125" s="308"/>
      <c r="BB125" s="308"/>
      <c r="BC125" s="308"/>
      <c r="BD125" s="308"/>
      <c r="BE125" s="308"/>
      <c r="BF125" s="308"/>
      <c r="BG125" s="308"/>
      <c r="BH125" s="308"/>
      <c r="BI125" s="308"/>
      <c r="BJ125" s="308"/>
      <c r="BK125" s="308"/>
      <c r="BL125" s="308"/>
      <c r="BM125" s="308"/>
      <c r="BN125" s="308"/>
      <c r="BO125" s="308"/>
      <c r="BP125" s="308"/>
      <c r="BQ125" s="308"/>
      <c r="BR125" s="308"/>
      <c r="BS125" s="308"/>
    </row>
    <row r="126" spans="1:71" ht="12.75" x14ac:dyDescent="0.2">
      <c r="A126" s="301" t="s">
        <v>596</v>
      </c>
      <c r="B126" s="309">
        <f>$B$122*1000*1000</f>
        <v>5249000</v>
      </c>
      <c r="C126" s="284"/>
      <c r="D126" s="284"/>
      <c r="E126" s="284"/>
      <c r="F126" s="284"/>
      <c r="G126" s="284"/>
      <c r="H126" s="284"/>
      <c r="I126" s="284"/>
      <c r="J126" s="284"/>
      <c r="K126" s="284"/>
      <c r="L126" s="284"/>
      <c r="M126" s="284"/>
      <c r="N126" s="284"/>
      <c r="O126" s="284"/>
      <c r="P126" s="284"/>
      <c r="Q126" s="284"/>
      <c r="R126" s="284"/>
      <c r="S126" s="284"/>
      <c r="T126" s="284"/>
      <c r="U126" s="284"/>
      <c r="V126" s="284"/>
      <c r="W126" s="284"/>
      <c r="X126" s="284"/>
      <c r="Y126" s="284"/>
      <c r="Z126" s="284"/>
      <c r="AA126" s="284"/>
      <c r="AB126" s="284"/>
      <c r="AC126" s="284"/>
      <c r="AD126" s="284"/>
      <c r="AE126" s="284"/>
      <c r="AF126" s="284"/>
      <c r="AG126" s="284"/>
      <c r="AH126" s="284"/>
      <c r="AI126" s="284"/>
      <c r="AJ126" s="284"/>
      <c r="AK126" s="284"/>
      <c r="AL126" s="284"/>
      <c r="AM126" s="284"/>
      <c r="AN126" s="284"/>
      <c r="AO126" s="284"/>
      <c r="AP126" s="284"/>
      <c r="AQ126" s="284"/>
      <c r="AR126" s="284"/>
      <c r="AS126" s="284"/>
      <c r="AT126" s="284"/>
      <c r="AU126" s="284"/>
      <c r="AV126" s="284"/>
      <c r="AW126" s="284"/>
      <c r="AX126" s="284"/>
      <c r="AY126" s="284"/>
      <c r="AZ126" s="284"/>
      <c r="BA126" s="284"/>
      <c r="BB126" s="284"/>
      <c r="BC126" s="284"/>
      <c r="BD126" s="284"/>
      <c r="BE126" s="284"/>
      <c r="BF126" s="284"/>
      <c r="BG126" s="284"/>
      <c r="BH126" s="284"/>
      <c r="BI126" s="284"/>
      <c r="BJ126" s="284"/>
      <c r="BK126" s="284"/>
      <c r="BL126" s="284"/>
      <c r="BM126" s="284"/>
      <c r="BN126" s="284"/>
      <c r="BO126" s="284"/>
      <c r="BP126" s="284"/>
      <c r="BQ126" s="284"/>
      <c r="BR126" s="284"/>
      <c r="BS126" s="284"/>
    </row>
    <row r="127" spans="1:71" ht="12.75" x14ac:dyDescent="0.2">
      <c r="A127" s="301" t="s">
        <v>597</v>
      </c>
      <c r="B127" s="310">
        <v>0.01</v>
      </c>
      <c r="C127" s="284"/>
      <c r="D127" s="284"/>
      <c r="E127" s="284"/>
      <c r="F127" s="284"/>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4"/>
      <c r="AI127" s="284"/>
      <c r="AJ127" s="284"/>
      <c r="AK127" s="284"/>
      <c r="AL127" s="284"/>
      <c r="AM127" s="284"/>
      <c r="AN127" s="284"/>
      <c r="AO127" s="284"/>
      <c r="AP127" s="284"/>
      <c r="AQ127" s="284"/>
      <c r="AR127" s="284"/>
      <c r="AS127" s="284"/>
      <c r="AT127" s="284"/>
      <c r="AU127" s="284"/>
      <c r="AV127" s="284"/>
      <c r="AW127" s="284"/>
      <c r="AX127" s="284"/>
      <c r="AY127" s="284"/>
      <c r="AZ127" s="284"/>
      <c r="BA127" s="284"/>
      <c r="BB127" s="284"/>
      <c r="BC127" s="284"/>
      <c r="BD127" s="284"/>
      <c r="BE127" s="284"/>
      <c r="BF127" s="284"/>
      <c r="BG127" s="284"/>
      <c r="BH127" s="284"/>
      <c r="BI127" s="284"/>
      <c r="BJ127" s="284"/>
      <c r="BK127" s="284"/>
      <c r="BL127" s="284"/>
      <c r="BM127" s="284"/>
      <c r="BN127" s="284"/>
      <c r="BO127" s="284"/>
      <c r="BP127" s="284"/>
      <c r="BQ127" s="284"/>
      <c r="BR127" s="284"/>
      <c r="BS127" s="284"/>
    </row>
    <row r="128" spans="1:71" ht="12.75" x14ac:dyDescent="0.2">
      <c r="A128" s="300"/>
      <c r="B128" s="311"/>
      <c r="C128" s="284"/>
      <c r="D128" s="284"/>
      <c r="E128" s="284"/>
      <c r="F128" s="284"/>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84"/>
      <c r="BL128" s="284"/>
      <c r="BM128" s="284"/>
      <c r="BN128" s="284"/>
      <c r="BO128" s="284"/>
      <c r="BP128" s="284"/>
      <c r="BQ128" s="284"/>
      <c r="BR128" s="284"/>
      <c r="BS128" s="284"/>
    </row>
    <row r="129" spans="1:71" ht="12.75" x14ac:dyDescent="0.2">
      <c r="A129" s="301" t="s">
        <v>598</v>
      </c>
      <c r="B129" s="312">
        <v>0.20499999999999999</v>
      </c>
      <c r="C129" s="284"/>
      <c r="D129" s="284"/>
      <c r="E129" s="284"/>
      <c r="F129" s="284"/>
      <c r="G129" s="284"/>
      <c r="H129" s="284"/>
      <c r="I129" s="284"/>
      <c r="J129" s="284"/>
      <c r="K129" s="284"/>
      <c r="L129" s="284"/>
      <c r="M129" s="284"/>
      <c r="N129" s="284"/>
      <c r="O129" s="284"/>
      <c r="P129" s="284"/>
      <c r="Q129" s="284"/>
      <c r="R129" s="284"/>
      <c r="S129" s="284"/>
      <c r="T129" s="284"/>
      <c r="U129" s="284"/>
      <c r="V129" s="284"/>
      <c r="W129" s="284"/>
      <c r="X129" s="284"/>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4"/>
      <c r="BE129" s="284"/>
      <c r="BF129" s="284"/>
      <c r="BG129" s="284"/>
      <c r="BH129" s="284"/>
      <c r="BI129" s="284"/>
      <c r="BJ129" s="284"/>
      <c r="BK129" s="284"/>
      <c r="BL129" s="284"/>
      <c r="BM129" s="284"/>
      <c r="BN129" s="284"/>
      <c r="BO129" s="284"/>
      <c r="BP129" s="284"/>
      <c r="BQ129" s="284"/>
      <c r="BR129" s="284"/>
      <c r="BS129" s="284"/>
    </row>
    <row r="130" spans="1:71" x14ac:dyDescent="0.2">
      <c r="A130" s="313"/>
      <c r="B130" s="314"/>
      <c r="C130" s="284"/>
      <c r="D130" s="284"/>
      <c r="E130" s="284"/>
      <c r="F130" s="284"/>
      <c r="G130" s="284"/>
      <c r="H130" s="284"/>
      <c r="I130" s="284"/>
      <c r="J130" s="284"/>
      <c r="K130" s="284"/>
      <c r="L130" s="284"/>
      <c r="M130" s="284"/>
      <c r="N130" s="284"/>
      <c r="O130" s="284"/>
      <c r="P130" s="284"/>
      <c r="Q130" s="284"/>
      <c r="R130" s="284"/>
      <c r="S130" s="284"/>
      <c r="T130" s="284"/>
      <c r="U130" s="284"/>
      <c r="V130" s="284"/>
      <c r="W130" s="284"/>
      <c r="X130" s="284"/>
      <c r="Y130" s="284"/>
      <c r="Z130" s="284"/>
      <c r="AA130" s="284"/>
      <c r="AB130" s="284"/>
      <c r="AC130" s="284"/>
      <c r="AD130" s="284"/>
      <c r="AE130" s="284"/>
      <c r="AF130" s="284"/>
      <c r="AG130" s="284"/>
      <c r="AH130" s="284"/>
      <c r="AI130" s="284"/>
      <c r="AJ130" s="284"/>
      <c r="AK130" s="284"/>
      <c r="AL130" s="284"/>
      <c r="AM130" s="284"/>
      <c r="AN130" s="284"/>
      <c r="AO130" s="284"/>
      <c r="AP130" s="284"/>
      <c r="AQ130" s="284"/>
      <c r="AR130" s="284"/>
      <c r="AS130" s="284"/>
      <c r="AT130" s="284"/>
      <c r="AU130" s="284"/>
      <c r="AV130" s="284"/>
      <c r="AW130" s="284"/>
      <c r="AX130" s="284"/>
      <c r="AY130" s="284"/>
      <c r="AZ130" s="284"/>
      <c r="BA130" s="284"/>
      <c r="BB130" s="284"/>
      <c r="BC130" s="284"/>
      <c r="BD130" s="284"/>
      <c r="BE130" s="284"/>
      <c r="BF130" s="284"/>
      <c r="BG130" s="284"/>
      <c r="BH130" s="284"/>
      <c r="BI130" s="284"/>
      <c r="BJ130" s="284"/>
      <c r="BK130" s="284"/>
      <c r="BL130" s="284"/>
      <c r="BM130" s="284"/>
      <c r="BN130" s="284"/>
      <c r="BO130" s="284"/>
      <c r="BP130" s="284"/>
      <c r="BQ130" s="284"/>
      <c r="BR130" s="284"/>
      <c r="BS130" s="284"/>
    </row>
    <row r="131" spans="1:71" ht="25.5" x14ac:dyDescent="0.2">
      <c r="A131" s="315" t="s">
        <v>599</v>
      </c>
      <c r="B131" s="316">
        <v>1.23072</v>
      </c>
      <c r="C131" s="284" t="s">
        <v>600</v>
      </c>
      <c r="D131" s="284"/>
      <c r="E131" s="284"/>
      <c r="F131" s="284"/>
      <c r="G131" s="284"/>
      <c r="H131" s="284"/>
      <c r="I131" s="284"/>
      <c r="J131" s="284"/>
      <c r="K131" s="284"/>
      <c r="L131" s="284"/>
      <c r="M131" s="284"/>
      <c r="N131" s="284"/>
      <c r="O131" s="284"/>
      <c r="P131" s="284"/>
      <c r="Q131" s="284"/>
      <c r="R131" s="284"/>
      <c r="S131" s="284"/>
      <c r="T131" s="284"/>
      <c r="U131" s="284"/>
      <c r="V131" s="284"/>
      <c r="W131" s="284"/>
      <c r="X131" s="284"/>
      <c r="Y131" s="284"/>
      <c r="Z131" s="284"/>
      <c r="AA131" s="284"/>
      <c r="AB131" s="284"/>
      <c r="AC131" s="284"/>
      <c r="AD131" s="284"/>
      <c r="AE131" s="284"/>
      <c r="AF131" s="284"/>
      <c r="AG131" s="284"/>
      <c r="AH131" s="284"/>
      <c r="AI131" s="284"/>
      <c r="AJ131" s="284"/>
      <c r="AK131" s="284"/>
      <c r="AL131" s="284"/>
      <c r="AM131" s="284"/>
      <c r="AN131" s="284"/>
      <c r="AO131" s="284"/>
      <c r="AP131" s="284"/>
      <c r="AQ131" s="284"/>
      <c r="AR131" s="284"/>
      <c r="AS131" s="284"/>
      <c r="AT131" s="284"/>
      <c r="AU131" s="284"/>
      <c r="AV131" s="284"/>
      <c r="AW131" s="284"/>
      <c r="AX131" s="284"/>
      <c r="AY131" s="284"/>
      <c r="AZ131" s="284"/>
      <c r="BA131" s="284"/>
      <c r="BB131" s="284"/>
      <c r="BC131" s="284"/>
      <c r="BD131" s="284"/>
      <c r="BE131" s="284"/>
      <c r="BF131" s="284"/>
      <c r="BG131" s="284"/>
      <c r="BH131" s="284"/>
      <c r="BI131" s="284"/>
      <c r="BJ131" s="284"/>
      <c r="BK131" s="284"/>
      <c r="BL131" s="284"/>
      <c r="BM131" s="284"/>
      <c r="BN131" s="284"/>
      <c r="BO131" s="284"/>
      <c r="BP131" s="284"/>
      <c r="BQ131" s="284"/>
      <c r="BR131" s="284"/>
      <c r="BS131" s="284"/>
    </row>
    <row r="132" spans="1:71" ht="25.5" x14ac:dyDescent="0.2">
      <c r="A132" s="315" t="s">
        <v>601</v>
      </c>
      <c r="B132" s="316">
        <v>1.20268</v>
      </c>
      <c r="C132" s="284" t="s">
        <v>600</v>
      </c>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284"/>
      <c r="BE132" s="284"/>
      <c r="BF132" s="284"/>
      <c r="BG132" s="284"/>
      <c r="BH132" s="284"/>
      <c r="BI132" s="284"/>
      <c r="BJ132" s="284"/>
      <c r="BK132" s="284"/>
      <c r="BL132" s="284"/>
      <c r="BM132" s="284"/>
      <c r="BN132" s="284"/>
      <c r="BO132" s="284"/>
      <c r="BP132" s="284"/>
      <c r="BQ132" s="284"/>
      <c r="BR132" s="284"/>
      <c r="BS132" s="284"/>
    </row>
    <row r="133" spans="1:71" ht="12.75" x14ac:dyDescent="0.2">
      <c r="A133" s="300"/>
      <c r="B133" s="284"/>
      <c r="C133" s="284"/>
      <c r="D133" s="284"/>
      <c r="E133" s="284"/>
      <c r="F133" s="284"/>
      <c r="G133" s="284"/>
      <c r="H133" s="284"/>
      <c r="I133" s="284"/>
      <c r="J133" s="284"/>
      <c r="K133" s="284"/>
      <c r="L133" s="284"/>
      <c r="M133" s="284"/>
      <c r="N133" s="284"/>
      <c r="O133" s="284"/>
      <c r="P133" s="284"/>
      <c r="Q133" s="284"/>
      <c r="R133" s="284"/>
      <c r="S133" s="284"/>
      <c r="T133" s="284"/>
      <c r="U133" s="284"/>
      <c r="V133" s="284"/>
      <c r="W133" s="284"/>
      <c r="X133" s="284"/>
      <c r="Y133" s="284"/>
      <c r="Z133" s="284"/>
      <c r="AA133" s="284"/>
      <c r="AB133" s="284"/>
      <c r="AC133" s="284"/>
      <c r="AD133" s="284"/>
      <c r="AE133" s="284"/>
      <c r="AF133" s="284"/>
      <c r="AG133" s="284"/>
      <c r="AH133" s="284"/>
      <c r="AI133" s="284"/>
      <c r="AJ133" s="284"/>
      <c r="AK133" s="284"/>
      <c r="AL133" s="284"/>
      <c r="AM133" s="284"/>
      <c r="AN133" s="284"/>
      <c r="AO133" s="284"/>
      <c r="AP133" s="284"/>
      <c r="AQ133" s="232"/>
      <c r="AR133" s="232"/>
      <c r="AS133" s="232"/>
      <c r="BH133" s="284"/>
      <c r="BI133" s="284"/>
      <c r="BJ133" s="284"/>
      <c r="BK133" s="284"/>
      <c r="BL133" s="284"/>
      <c r="BM133" s="284"/>
      <c r="BN133" s="284"/>
      <c r="BO133" s="284"/>
      <c r="BP133" s="284"/>
      <c r="BQ133" s="284"/>
      <c r="BR133" s="284"/>
      <c r="BS133" s="284"/>
    </row>
    <row r="134" spans="1:71" x14ac:dyDescent="0.2">
      <c r="A134" s="301" t="s">
        <v>602</v>
      </c>
      <c r="C134" s="308" t="s">
        <v>603</v>
      </c>
      <c r="D134" s="308"/>
      <c r="E134" s="308"/>
      <c r="F134" s="308"/>
      <c r="G134" s="308"/>
      <c r="H134" s="308"/>
      <c r="I134" s="308"/>
      <c r="J134" s="308"/>
      <c r="K134" s="308"/>
      <c r="L134" s="308"/>
      <c r="M134" s="308"/>
      <c r="N134" s="308"/>
      <c r="O134" s="308"/>
      <c r="P134" s="308"/>
      <c r="Q134" s="308"/>
      <c r="R134" s="308"/>
      <c r="S134" s="308"/>
      <c r="T134" s="308"/>
      <c r="U134" s="308"/>
      <c r="V134" s="308"/>
      <c r="W134" s="308"/>
      <c r="X134" s="308"/>
      <c r="Y134" s="308"/>
      <c r="Z134" s="308"/>
      <c r="AA134" s="308"/>
      <c r="AB134" s="308"/>
      <c r="AC134" s="308"/>
      <c r="AD134" s="308"/>
      <c r="AE134" s="308"/>
      <c r="AF134" s="308"/>
      <c r="AG134" s="308"/>
      <c r="AH134" s="308"/>
      <c r="AI134" s="308"/>
      <c r="AJ134" s="308"/>
      <c r="AK134" s="308"/>
      <c r="AL134" s="308"/>
      <c r="AM134" s="308"/>
      <c r="AN134" s="308"/>
      <c r="AO134" s="308"/>
      <c r="AP134" s="308"/>
      <c r="AQ134" s="232"/>
      <c r="AR134" s="232"/>
      <c r="AS134" s="232"/>
      <c r="BH134" s="308"/>
      <c r="BI134" s="308"/>
      <c r="BJ134" s="308"/>
      <c r="BK134" s="308"/>
      <c r="BL134" s="308"/>
      <c r="BM134" s="308"/>
      <c r="BN134" s="308"/>
      <c r="BO134" s="308"/>
      <c r="BP134" s="308"/>
      <c r="BQ134" s="308"/>
      <c r="BR134" s="308"/>
      <c r="BS134" s="308"/>
    </row>
    <row r="135" spans="1:71" ht="12.75" x14ac:dyDescent="0.2">
      <c r="A135" s="301"/>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x14ac:dyDescent="0.2">
      <c r="A136" s="301" t="s">
        <v>604</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32" customFormat="1" ht="15" x14ac:dyDescent="0.2">
      <c r="A137" s="301" t="s">
        <v>605</v>
      </c>
      <c r="B137" s="320"/>
      <c r="C137" s="234">
        <f>(1+B137)*(1+C136)-1</f>
        <v>5.8000000000000052E-2</v>
      </c>
      <c r="D137" s="234">
        <f t="shared" ref="D137:AY137" si="40">(1+C137)*(1+D136)-1</f>
        <v>0.11619000000000002</v>
      </c>
      <c r="E137" s="234">
        <f t="shared" si="40"/>
        <v>0.17758045</v>
      </c>
      <c r="F137" s="234">
        <f t="shared" si="40"/>
        <v>0.24234737475000001</v>
      </c>
      <c r="G137" s="234">
        <f t="shared" si="40"/>
        <v>0.31067648036124984</v>
      </c>
      <c r="H137" s="234">
        <f t="shared" si="40"/>
        <v>0.38276368678111861</v>
      </c>
      <c r="I137" s="234">
        <f t="shared" si="40"/>
        <v>0.45881568955408003</v>
      </c>
      <c r="J137" s="234">
        <f t="shared" si="40"/>
        <v>0.53905055247955436</v>
      </c>
      <c r="K137" s="234">
        <f t="shared" si="40"/>
        <v>0.62369833286592979</v>
      </c>
      <c r="L137" s="234">
        <f t="shared" si="40"/>
        <v>0.71300174117355586</v>
      </c>
      <c r="M137" s="234">
        <f t="shared" si="40"/>
        <v>0.80721683693810142</v>
      </c>
      <c r="N137" s="234">
        <f t="shared" si="40"/>
        <v>0.90661376296969687</v>
      </c>
      <c r="O137" s="234">
        <f t="shared" si="40"/>
        <v>1.0114775199330301</v>
      </c>
      <c r="P137" s="234">
        <f t="shared" si="40"/>
        <v>1.1221087835293466</v>
      </c>
      <c r="Q137" s="234">
        <f t="shared" si="40"/>
        <v>1.2388247666234604</v>
      </c>
      <c r="R137" s="234">
        <f t="shared" si="40"/>
        <v>1.3619601287877505</v>
      </c>
      <c r="S137" s="234">
        <f t="shared" si="40"/>
        <v>1.4918679358710767</v>
      </c>
      <c r="T137" s="234">
        <f t="shared" si="40"/>
        <v>1.6289206723439857</v>
      </c>
      <c r="U137" s="234">
        <f t="shared" si="40"/>
        <v>1.7735113093229047</v>
      </c>
      <c r="V137" s="234">
        <f t="shared" si="40"/>
        <v>1.9260544313356642</v>
      </c>
      <c r="W137" s="234">
        <f t="shared" si="40"/>
        <v>2.0869874250591254</v>
      </c>
      <c r="X137" s="234">
        <f t="shared" si="40"/>
        <v>2.2567717334373771</v>
      </c>
      <c r="Y137" s="234">
        <f t="shared" si="40"/>
        <v>2.4358941787764326</v>
      </c>
      <c r="Z137" s="234">
        <f t="shared" si="40"/>
        <v>2.6248683586091359</v>
      </c>
      <c r="AA137" s="234">
        <f t="shared" si="40"/>
        <v>2.8242361183326383</v>
      </c>
      <c r="AB137" s="234">
        <f t="shared" si="40"/>
        <v>3.0345691048409336</v>
      </c>
      <c r="AC137" s="234">
        <f t="shared" si="40"/>
        <v>3.2564704056071845</v>
      </c>
      <c r="AD137" s="234">
        <f t="shared" si="40"/>
        <v>3.4905762779155793</v>
      </c>
      <c r="AE137" s="234">
        <f t="shared" si="40"/>
        <v>3.7375579732009356</v>
      </c>
      <c r="AF137" s="234">
        <f t="shared" si="40"/>
        <v>3.9981236617269866</v>
      </c>
      <c r="AG137" s="234">
        <f t="shared" si="40"/>
        <v>4.2730204631219708</v>
      </c>
      <c r="AH137" s="234">
        <f t="shared" si="40"/>
        <v>4.563036588593679</v>
      </c>
      <c r="AI137" s="234">
        <f t="shared" si="40"/>
        <v>4.8690036009663311</v>
      </c>
      <c r="AJ137" s="234">
        <f t="shared" si="40"/>
        <v>5.1917987990194794</v>
      </c>
      <c r="AK137" s="234">
        <f t="shared" si="40"/>
        <v>5.5323477329655502</v>
      </c>
      <c r="AL137" s="234">
        <f t="shared" si="40"/>
        <v>5.8916268582786548</v>
      </c>
      <c r="AM137" s="234">
        <f t="shared" si="40"/>
        <v>6.2706663354839804</v>
      </c>
      <c r="AN137" s="234">
        <f t="shared" si="40"/>
        <v>6.6705529839355986</v>
      </c>
      <c r="AO137" s="234">
        <f t="shared" si="40"/>
        <v>7.0924333980520569</v>
      </c>
      <c r="AP137" s="234">
        <f t="shared" si="40"/>
        <v>7.5375172349449198</v>
      </c>
      <c r="AQ137" s="234">
        <f t="shared" si="40"/>
        <v>8.0070806828668903</v>
      </c>
      <c r="AR137" s="234">
        <f t="shared" si="40"/>
        <v>8.5024701204245687</v>
      </c>
      <c r="AS137" s="234">
        <f t="shared" si="40"/>
        <v>9.0251059770479198</v>
      </c>
      <c r="AT137" s="234">
        <f t="shared" si="40"/>
        <v>9.5764868057855548</v>
      </c>
      <c r="AU137" s="234">
        <f t="shared" si="40"/>
        <v>10.15819358010376</v>
      </c>
      <c r="AV137" s="234">
        <f t="shared" si="40"/>
        <v>10.771894227009465</v>
      </c>
      <c r="AW137" s="234">
        <f>(1+AV137)*(1+AW136)-1</f>
        <v>11.419348409494985</v>
      </c>
      <c r="AX137" s="234">
        <f t="shared" si="40"/>
        <v>12.102412572017208</v>
      </c>
      <c r="AY137" s="234">
        <f t="shared" si="40"/>
        <v>12.823045263478154</v>
      </c>
    </row>
    <row r="138" spans="1:71" s="232" customFormat="1" x14ac:dyDescent="0.2">
      <c r="A138" s="321"/>
      <c r="B138" s="320"/>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92"/>
    </row>
    <row r="139" spans="1:71" ht="12.75" x14ac:dyDescent="0.2">
      <c r="A139" s="300"/>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84"/>
      <c r="BA139" s="284"/>
      <c r="BB139" s="284"/>
      <c r="BC139" s="284"/>
      <c r="BD139" s="284"/>
      <c r="BE139" s="284"/>
      <c r="BF139" s="284"/>
      <c r="BG139" s="284"/>
      <c r="BH139" s="284"/>
      <c r="BI139" s="284"/>
      <c r="BJ139" s="284"/>
      <c r="BK139" s="284"/>
      <c r="BL139" s="284"/>
      <c r="BM139" s="284"/>
      <c r="BN139" s="284"/>
      <c r="BO139" s="284"/>
      <c r="BP139" s="284"/>
      <c r="BQ139" s="284"/>
      <c r="BR139" s="284"/>
      <c r="BS139" s="284"/>
    </row>
    <row r="140" spans="1:71" x14ac:dyDescent="0.2">
      <c r="A140" s="300"/>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84"/>
      <c r="BA140" s="284"/>
      <c r="BB140" s="284"/>
      <c r="BC140" s="284"/>
      <c r="BD140" s="284"/>
      <c r="BE140" s="284"/>
      <c r="BF140" s="284"/>
      <c r="BG140" s="284"/>
      <c r="BH140" s="284"/>
      <c r="BI140" s="284"/>
      <c r="BJ140" s="284"/>
      <c r="BK140" s="284"/>
      <c r="BL140" s="284"/>
      <c r="BM140" s="284"/>
      <c r="BN140" s="284"/>
      <c r="BO140" s="284"/>
      <c r="BP140" s="284"/>
      <c r="BQ140" s="284"/>
      <c r="BR140" s="284"/>
      <c r="BS140" s="284"/>
    </row>
    <row r="141" spans="1:71" ht="15" x14ac:dyDescent="0.2">
      <c r="A141" s="300"/>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84"/>
      <c r="BA141" s="284"/>
      <c r="BB141" s="284"/>
      <c r="BC141" s="284"/>
      <c r="BD141" s="284"/>
      <c r="BE141" s="284"/>
      <c r="BF141" s="284"/>
      <c r="BG141" s="284"/>
      <c r="BH141" s="284"/>
      <c r="BI141" s="284"/>
      <c r="BJ141" s="284"/>
      <c r="BK141" s="284"/>
      <c r="BL141" s="284"/>
      <c r="BM141" s="284"/>
      <c r="BN141" s="284"/>
      <c r="BO141" s="284"/>
      <c r="BP141" s="284"/>
      <c r="BQ141" s="284"/>
      <c r="BR141" s="284"/>
      <c r="BS141" s="284"/>
    </row>
    <row r="142" spans="1:71" ht="12.75" x14ac:dyDescent="0.2">
      <c r="A142" s="300"/>
      <c r="B142" s="284"/>
      <c r="C142" s="284"/>
      <c r="D142" s="284"/>
      <c r="E142" s="284"/>
      <c r="F142" s="284"/>
      <c r="G142" s="284"/>
      <c r="H142" s="284"/>
      <c r="I142" s="284"/>
      <c r="J142" s="284"/>
      <c r="K142" s="284"/>
      <c r="L142" s="284"/>
      <c r="M142" s="284"/>
      <c r="N142" s="284"/>
      <c r="O142" s="284"/>
      <c r="P142" s="284"/>
      <c r="Q142" s="284"/>
      <c r="R142" s="284"/>
      <c r="S142" s="284"/>
      <c r="T142" s="284"/>
      <c r="U142" s="284"/>
      <c r="V142" s="284"/>
      <c r="W142" s="284"/>
      <c r="X142" s="284"/>
      <c r="Y142" s="284"/>
      <c r="Z142" s="284"/>
      <c r="AA142" s="284"/>
      <c r="AB142" s="284"/>
      <c r="AC142" s="284"/>
      <c r="AD142" s="284"/>
      <c r="AE142" s="284"/>
      <c r="AF142" s="284"/>
      <c r="AG142" s="284"/>
      <c r="AH142" s="284"/>
      <c r="AI142" s="284"/>
      <c r="AJ142" s="284"/>
      <c r="AK142" s="284"/>
      <c r="AL142" s="284"/>
      <c r="AM142" s="284"/>
      <c r="AN142" s="284"/>
      <c r="AO142" s="284"/>
      <c r="AP142" s="284"/>
      <c r="AR142" s="284"/>
      <c r="AS142" s="284"/>
      <c r="AT142" s="284"/>
      <c r="AU142" s="284"/>
      <c r="AV142" s="284"/>
      <c r="AW142" s="284"/>
      <c r="AX142" s="284"/>
      <c r="AY142" s="284"/>
      <c r="AZ142" s="284"/>
      <c r="BA142" s="284"/>
      <c r="BB142" s="284"/>
      <c r="BC142" s="284"/>
      <c r="BD142" s="284"/>
      <c r="BE142" s="284"/>
      <c r="BF142" s="284"/>
      <c r="BG142" s="284"/>
      <c r="BH142" s="284"/>
      <c r="BI142" s="284"/>
      <c r="BJ142" s="284"/>
      <c r="BK142" s="284"/>
      <c r="BL142" s="284"/>
      <c r="BM142" s="284"/>
      <c r="BN142" s="284"/>
      <c r="BO142" s="284"/>
      <c r="BP142" s="284"/>
      <c r="BQ142" s="284"/>
      <c r="BR142" s="284"/>
      <c r="BS142" s="284"/>
    </row>
    <row r="143" spans="1:71" ht="12.75" x14ac:dyDescent="0.2">
      <c r="A143" s="300"/>
      <c r="B143" s="284"/>
      <c r="C143" s="284"/>
      <c r="D143" s="284"/>
      <c r="E143" s="284"/>
      <c r="F143" s="284"/>
      <c r="G143" s="284"/>
      <c r="H143" s="284"/>
      <c r="I143" s="284"/>
      <c r="J143" s="284"/>
      <c r="K143" s="284"/>
      <c r="L143" s="284"/>
      <c r="M143" s="284"/>
      <c r="N143" s="284"/>
      <c r="O143" s="284"/>
      <c r="P143" s="284"/>
      <c r="Q143" s="284"/>
      <c r="R143" s="284"/>
      <c r="S143" s="284"/>
      <c r="T143" s="284"/>
      <c r="U143" s="284"/>
      <c r="V143" s="284"/>
      <c r="W143" s="284"/>
      <c r="X143" s="284"/>
      <c r="Y143" s="284"/>
      <c r="Z143" s="284"/>
      <c r="AA143" s="284"/>
      <c r="AB143" s="284"/>
      <c r="AC143" s="284"/>
      <c r="AD143" s="284"/>
      <c r="AE143" s="284"/>
      <c r="AF143" s="284"/>
      <c r="AG143" s="284"/>
      <c r="AH143" s="284"/>
      <c r="AI143" s="284"/>
      <c r="AJ143" s="284"/>
      <c r="AK143" s="284"/>
      <c r="AL143" s="284"/>
      <c r="AM143" s="284"/>
      <c r="AN143" s="284"/>
      <c r="AO143" s="284"/>
      <c r="AP143" s="284"/>
      <c r="AQ143" s="284"/>
      <c r="AR143" s="284"/>
      <c r="AS143" s="284"/>
      <c r="AT143" s="284"/>
      <c r="AU143" s="284"/>
      <c r="AV143" s="284"/>
      <c r="AW143" s="284"/>
      <c r="AX143" s="284"/>
      <c r="AY143" s="284"/>
      <c r="AZ143" s="284"/>
      <c r="BA143" s="284"/>
      <c r="BB143" s="284"/>
      <c r="BC143" s="284"/>
      <c r="BD143" s="284"/>
      <c r="BE143" s="284"/>
      <c r="BF143" s="284"/>
      <c r="BG143" s="284"/>
      <c r="BH143" s="284"/>
      <c r="BI143" s="284"/>
      <c r="BJ143" s="284"/>
      <c r="BK143" s="284"/>
      <c r="BL143" s="284"/>
      <c r="BM143" s="284"/>
      <c r="BN143" s="284"/>
      <c r="BO143" s="284"/>
      <c r="BP143" s="284"/>
      <c r="BQ143" s="284"/>
      <c r="BR143" s="284"/>
      <c r="BS143" s="284"/>
    </row>
    <row r="144" spans="1:71" ht="12.75" x14ac:dyDescent="0.2">
      <c r="A144" s="300"/>
      <c r="B144" s="284"/>
      <c r="C144" s="284"/>
      <c r="D144" s="284"/>
      <c r="E144" s="284"/>
      <c r="F144" s="284"/>
      <c r="G144" s="284"/>
      <c r="H144" s="284"/>
      <c r="I144" s="284"/>
      <c r="J144" s="284"/>
      <c r="K144" s="284"/>
      <c r="L144" s="284"/>
      <c r="M144" s="284"/>
      <c r="N144" s="284"/>
      <c r="O144" s="284"/>
      <c r="P144" s="284"/>
      <c r="Q144" s="284"/>
      <c r="R144" s="284"/>
      <c r="S144" s="284"/>
      <c r="T144" s="284"/>
      <c r="U144" s="284"/>
      <c r="V144" s="284"/>
      <c r="W144" s="284"/>
      <c r="X144" s="284"/>
      <c r="Y144" s="28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c r="AX144" s="284"/>
      <c r="AY144" s="284"/>
      <c r="AZ144" s="284"/>
      <c r="BA144" s="284"/>
      <c r="BB144" s="284"/>
      <c r="BC144" s="284"/>
      <c r="BD144" s="284"/>
      <c r="BE144" s="284"/>
      <c r="BF144" s="284"/>
      <c r="BG144" s="284"/>
      <c r="BH144" s="284"/>
      <c r="BI144" s="284"/>
      <c r="BJ144" s="284"/>
      <c r="BK144" s="284"/>
      <c r="BL144" s="284"/>
      <c r="BM144" s="284"/>
      <c r="BN144" s="284"/>
      <c r="BO144" s="284"/>
      <c r="BP144" s="284"/>
      <c r="BQ144" s="284"/>
      <c r="BR144" s="284"/>
      <c r="BS144" s="284"/>
    </row>
    <row r="145" spans="1:71" ht="12.75" x14ac:dyDescent="0.2">
      <c r="A145" s="300"/>
      <c r="B145" s="284"/>
      <c r="C145" s="284"/>
      <c r="D145" s="284"/>
      <c r="E145" s="284"/>
      <c r="F145" s="284"/>
      <c r="G145" s="284"/>
      <c r="H145" s="284"/>
      <c r="I145" s="284"/>
      <c r="J145" s="284"/>
      <c r="K145" s="284"/>
      <c r="L145" s="284"/>
      <c r="M145" s="284"/>
      <c r="N145" s="284"/>
      <c r="O145" s="284"/>
      <c r="P145" s="284"/>
      <c r="Q145" s="284"/>
      <c r="R145" s="284"/>
      <c r="S145" s="284"/>
      <c r="T145" s="284"/>
      <c r="U145" s="284"/>
      <c r="V145" s="284"/>
      <c r="W145" s="284"/>
      <c r="X145" s="284"/>
      <c r="Y145" s="284"/>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c r="AX145" s="284"/>
      <c r="AY145" s="284"/>
      <c r="AZ145" s="284"/>
      <c r="BA145" s="284"/>
      <c r="BB145" s="284"/>
      <c r="BC145" s="284"/>
      <c r="BD145" s="284"/>
      <c r="BE145" s="284"/>
      <c r="BF145" s="284"/>
      <c r="BG145" s="284"/>
      <c r="BH145" s="284"/>
      <c r="BI145" s="284"/>
      <c r="BJ145" s="284"/>
      <c r="BK145" s="284"/>
      <c r="BL145" s="284"/>
      <c r="BM145" s="284"/>
      <c r="BN145" s="284"/>
      <c r="BO145" s="284"/>
      <c r="BP145" s="284"/>
      <c r="BQ145" s="284"/>
      <c r="BR145" s="284"/>
      <c r="BS145" s="284"/>
    </row>
    <row r="146" spans="1:71" ht="12.75" x14ac:dyDescent="0.2">
      <c r="A146" s="300"/>
      <c r="B146" s="284"/>
      <c r="C146" s="284"/>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c r="AX146" s="284"/>
      <c r="AY146" s="284"/>
      <c r="AZ146" s="284"/>
      <c r="BA146" s="284"/>
      <c r="BB146" s="284"/>
      <c r="BC146" s="284"/>
      <c r="BD146" s="284"/>
      <c r="BE146" s="284"/>
      <c r="BF146" s="284"/>
      <c r="BG146" s="284"/>
      <c r="BH146" s="284"/>
      <c r="BI146" s="284"/>
      <c r="BJ146" s="284"/>
      <c r="BK146" s="284"/>
      <c r="BL146" s="284"/>
      <c r="BM146" s="284"/>
      <c r="BN146" s="284"/>
      <c r="BO146" s="284"/>
      <c r="BP146" s="284"/>
      <c r="BQ146" s="284"/>
      <c r="BR146" s="284"/>
      <c r="BS146" s="284"/>
    </row>
    <row r="147" spans="1:71" ht="12.75" x14ac:dyDescent="0.2">
      <c r="A147" s="300"/>
      <c r="B147" s="284"/>
      <c r="C147" s="284"/>
      <c r="D147" s="284"/>
      <c r="E147" s="284"/>
      <c r="F147" s="284"/>
      <c r="G147" s="284"/>
      <c r="H147" s="284"/>
      <c r="I147" s="284"/>
      <c r="J147" s="284"/>
      <c r="K147" s="284"/>
      <c r="L147" s="284"/>
      <c r="M147" s="284"/>
      <c r="N147" s="284"/>
      <c r="O147" s="284"/>
      <c r="P147" s="284"/>
      <c r="Q147" s="284"/>
      <c r="R147" s="284"/>
      <c r="S147" s="284"/>
      <c r="T147" s="284"/>
      <c r="U147" s="284"/>
      <c r="V147" s="284"/>
      <c r="W147" s="284"/>
      <c r="X147" s="284"/>
      <c r="Y147" s="284"/>
      <c r="Z147" s="284"/>
      <c r="AA147" s="284"/>
      <c r="AB147" s="284"/>
      <c r="AC147" s="284"/>
      <c r="AD147" s="284"/>
      <c r="AE147" s="284"/>
      <c r="AF147" s="284"/>
      <c r="AG147" s="284"/>
      <c r="AH147" s="284"/>
      <c r="AI147" s="284"/>
      <c r="AJ147" s="284"/>
      <c r="AK147" s="284"/>
      <c r="AL147" s="284"/>
      <c r="AM147" s="284"/>
      <c r="AN147" s="284"/>
      <c r="AO147" s="284"/>
      <c r="AP147" s="284"/>
      <c r="AQ147" s="284"/>
      <c r="AR147" s="284"/>
      <c r="AS147" s="284"/>
      <c r="AT147" s="284"/>
      <c r="AU147" s="284"/>
      <c r="AV147" s="284"/>
      <c r="AW147" s="284"/>
      <c r="AX147" s="284"/>
      <c r="AY147" s="284"/>
      <c r="AZ147" s="284"/>
      <c r="BA147" s="284"/>
      <c r="BB147" s="284"/>
      <c r="BC147" s="284"/>
      <c r="BD147" s="284"/>
      <c r="BE147" s="284"/>
      <c r="BF147" s="284"/>
      <c r="BG147" s="284"/>
      <c r="BH147" s="284"/>
      <c r="BI147" s="284"/>
      <c r="BJ147" s="284"/>
      <c r="BK147" s="284"/>
      <c r="BL147" s="284"/>
      <c r="BM147" s="284"/>
      <c r="BN147" s="284"/>
      <c r="BO147" s="284"/>
      <c r="BP147" s="284"/>
      <c r="BQ147" s="284"/>
      <c r="BR147" s="284"/>
      <c r="BS147" s="284"/>
    </row>
    <row r="148" spans="1:71" ht="12.75" x14ac:dyDescent="0.2">
      <c r="A148" s="300"/>
      <c r="B148" s="284"/>
      <c r="C148" s="284"/>
      <c r="D148" s="284"/>
      <c r="E148" s="284"/>
      <c r="F148" s="284"/>
      <c r="G148" s="284"/>
      <c r="H148" s="284"/>
      <c r="I148" s="284"/>
      <c r="J148" s="284"/>
      <c r="K148" s="284"/>
      <c r="L148" s="284"/>
      <c r="M148" s="284"/>
      <c r="N148" s="284"/>
      <c r="O148" s="284"/>
      <c r="P148" s="284"/>
      <c r="Q148" s="284"/>
      <c r="R148" s="284"/>
      <c r="S148" s="284"/>
      <c r="T148" s="284"/>
      <c r="U148" s="284"/>
      <c r="V148" s="284"/>
      <c r="W148" s="284"/>
      <c r="X148" s="284"/>
      <c r="Y148" s="284"/>
      <c r="Z148" s="284"/>
      <c r="AA148" s="284"/>
      <c r="AB148" s="284"/>
      <c r="AC148" s="284"/>
      <c r="AD148" s="284"/>
      <c r="AE148" s="284"/>
      <c r="AF148" s="284"/>
      <c r="AG148" s="284"/>
      <c r="AH148" s="284"/>
      <c r="AI148" s="284"/>
      <c r="AJ148" s="284"/>
      <c r="AK148" s="284"/>
      <c r="AL148" s="284"/>
      <c r="AM148" s="284"/>
      <c r="AN148" s="284"/>
      <c r="AO148" s="284"/>
      <c r="AP148" s="284"/>
      <c r="AQ148" s="284"/>
      <c r="AR148" s="284"/>
      <c r="AS148" s="284"/>
      <c r="AT148" s="284"/>
      <c r="AU148" s="284"/>
      <c r="AV148" s="284"/>
      <c r="AW148" s="284"/>
      <c r="AX148" s="284"/>
      <c r="AY148" s="284"/>
      <c r="AZ148" s="284"/>
      <c r="BA148" s="284"/>
      <c r="BB148" s="284"/>
      <c r="BC148" s="284"/>
      <c r="BD148" s="284"/>
      <c r="BE148" s="284"/>
      <c r="BF148" s="284"/>
      <c r="BG148" s="284"/>
      <c r="BH148" s="284"/>
      <c r="BI148" s="284"/>
      <c r="BJ148" s="284"/>
      <c r="BK148" s="284"/>
      <c r="BL148" s="284"/>
      <c r="BM148" s="284"/>
      <c r="BN148" s="284"/>
      <c r="BO148" s="284"/>
      <c r="BP148" s="284"/>
      <c r="BQ148" s="284"/>
      <c r="BR148" s="284"/>
      <c r="BS148" s="284"/>
    </row>
    <row r="149" spans="1:71" ht="12.75" x14ac:dyDescent="0.2">
      <c r="A149" s="300"/>
      <c r="B149" s="284"/>
      <c r="C149" s="284"/>
      <c r="D149" s="284"/>
      <c r="E149" s="284"/>
      <c r="F149" s="284"/>
      <c r="G149" s="284"/>
      <c r="H149" s="284"/>
      <c r="I149" s="284"/>
      <c r="J149" s="284"/>
      <c r="K149" s="284"/>
      <c r="L149" s="284"/>
      <c r="M149" s="284"/>
      <c r="N149" s="284"/>
      <c r="O149" s="284"/>
      <c r="P149" s="284"/>
      <c r="Q149" s="284"/>
      <c r="R149" s="284"/>
      <c r="S149" s="284"/>
      <c r="T149" s="284"/>
      <c r="U149" s="284"/>
      <c r="V149" s="284"/>
      <c r="W149" s="284"/>
      <c r="X149" s="284"/>
      <c r="Y149" s="284"/>
      <c r="Z149" s="284"/>
      <c r="AA149" s="284"/>
      <c r="AB149" s="284"/>
      <c r="AC149" s="284"/>
      <c r="AD149" s="284"/>
      <c r="AE149" s="284"/>
      <c r="AF149" s="284"/>
      <c r="AG149" s="284"/>
      <c r="AH149" s="284"/>
      <c r="AI149" s="284"/>
      <c r="AJ149" s="284"/>
      <c r="AK149" s="284"/>
      <c r="AL149" s="284"/>
      <c r="AM149" s="284"/>
      <c r="AN149" s="284"/>
      <c r="AO149" s="284"/>
      <c r="AP149" s="284"/>
      <c r="AQ149" s="284"/>
      <c r="AR149" s="284"/>
      <c r="AS149" s="284"/>
      <c r="AT149" s="284"/>
      <c r="AU149" s="284"/>
      <c r="AV149" s="284"/>
      <c r="AW149" s="284"/>
      <c r="AX149" s="284"/>
      <c r="AY149" s="284"/>
      <c r="AZ149" s="284"/>
      <c r="BA149" s="284"/>
      <c r="BB149" s="284"/>
      <c r="BC149" s="284"/>
      <c r="BD149" s="284"/>
      <c r="BE149" s="284"/>
      <c r="BF149" s="284"/>
      <c r="BG149" s="284"/>
      <c r="BH149" s="284"/>
      <c r="BI149" s="284"/>
      <c r="BJ149" s="284"/>
      <c r="BK149" s="284"/>
      <c r="BL149" s="284"/>
      <c r="BM149" s="284"/>
      <c r="BN149" s="284"/>
      <c r="BO149" s="284"/>
      <c r="BP149" s="284"/>
      <c r="BQ149" s="284"/>
      <c r="BR149" s="284"/>
      <c r="BS149" s="284"/>
    </row>
    <row r="150" spans="1:71" ht="12.75" x14ac:dyDescent="0.2">
      <c r="A150" s="300"/>
      <c r="B150" s="284"/>
      <c r="C150" s="284"/>
      <c r="D150" s="284"/>
      <c r="E150" s="284"/>
      <c r="F150" s="284"/>
      <c r="G150" s="284"/>
      <c r="H150" s="284"/>
      <c r="I150" s="284"/>
      <c r="J150" s="284"/>
      <c r="K150" s="284"/>
      <c r="L150" s="284"/>
      <c r="M150" s="284"/>
      <c r="N150" s="284"/>
      <c r="O150" s="284"/>
      <c r="P150" s="284"/>
      <c r="Q150" s="284"/>
      <c r="R150" s="284"/>
      <c r="S150" s="284"/>
      <c r="T150" s="284"/>
      <c r="U150" s="284"/>
      <c r="V150" s="284"/>
      <c r="W150" s="284"/>
      <c r="X150" s="284"/>
      <c r="Y150" s="284"/>
      <c r="Z150" s="284"/>
      <c r="AA150" s="284"/>
      <c r="AB150" s="284"/>
      <c r="AC150" s="284"/>
      <c r="AD150" s="284"/>
      <c r="AE150" s="284"/>
      <c r="AF150" s="284"/>
      <c r="AG150" s="284"/>
      <c r="AH150" s="284"/>
      <c r="AI150" s="284"/>
      <c r="AJ150" s="284"/>
      <c r="AK150" s="284"/>
      <c r="AL150" s="284"/>
      <c r="AM150" s="284"/>
      <c r="AN150" s="284"/>
      <c r="AO150" s="284"/>
      <c r="AP150" s="284"/>
      <c r="AQ150" s="284"/>
      <c r="AR150" s="284"/>
      <c r="AS150" s="284"/>
      <c r="AT150" s="284"/>
      <c r="AU150" s="284"/>
      <c r="AV150" s="284"/>
      <c r="AW150" s="284"/>
      <c r="AX150" s="284"/>
      <c r="AY150" s="284"/>
      <c r="AZ150" s="284"/>
      <c r="BA150" s="284"/>
      <c r="BB150" s="284"/>
      <c r="BC150" s="284"/>
      <c r="BD150" s="284"/>
      <c r="BE150" s="284"/>
      <c r="BF150" s="284"/>
      <c r="BG150" s="284"/>
      <c r="BH150" s="284"/>
      <c r="BI150" s="284"/>
      <c r="BJ150" s="284"/>
      <c r="BK150" s="284"/>
      <c r="BL150" s="284"/>
      <c r="BM150" s="284"/>
      <c r="BN150" s="284"/>
      <c r="BO150" s="284"/>
      <c r="BP150" s="284"/>
      <c r="BQ150" s="284"/>
      <c r="BR150" s="284"/>
      <c r="BS150" s="284"/>
    </row>
    <row r="151" spans="1:71" ht="12.75" x14ac:dyDescent="0.2">
      <c r="A151" s="300"/>
      <c r="B151" s="284"/>
      <c r="C151" s="284"/>
      <c r="D151" s="284"/>
      <c r="E151" s="284"/>
      <c r="F151" s="284"/>
      <c r="G151" s="284"/>
      <c r="H151" s="284"/>
      <c r="I151" s="284"/>
      <c r="J151" s="284"/>
      <c r="K151" s="284"/>
      <c r="L151" s="284"/>
      <c r="M151" s="284"/>
      <c r="N151" s="284"/>
      <c r="O151" s="284"/>
      <c r="P151" s="284"/>
      <c r="Q151" s="284"/>
      <c r="R151" s="284"/>
      <c r="S151" s="284"/>
      <c r="T151" s="284"/>
      <c r="U151" s="284"/>
      <c r="V151" s="284"/>
      <c r="W151" s="284"/>
      <c r="X151" s="284"/>
      <c r="Y151" s="284"/>
      <c r="Z151" s="284"/>
      <c r="AA151" s="284"/>
      <c r="AB151" s="284"/>
      <c r="AC151" s="284"/>
      <c r="AD151" s="284"/>
      <c r="AE151" s="284"/>
      <c r="AF151" s="284"/>
      <c r="AG151" s="284"/>
      <c r="AH151" s="284"/>
      <c r="AI151" s="284"/>
      <c r="AJ151" s="284"/>
      <c r="AK151" s="284"/>
      <c r="AL151" s="284"/>
      <c r="AM151" s="284"/>
      <c r="AN151" s="284"/>
      <c r="AO151" s="284"/>
      <c r="AP151" s="284"/>
      <c r="AQ151" s="284"/>
      <c r="AR151" s="284"/>
      <c r="AS151" s="284"/>
      <c r="AT151" s="284"/>
      <c r="AU151" s="284"/>
      <c r="AV151" s="284"/>
      <c r="AW151" s="284"/>
      <c r="AX151" s="284"/>
      <c r="AY151" s="284"/>
      <c r="AZ151" s="284"/>
      <c r="BA151" s="284"/>
      <c r="BB151" s="284"/>
      <c r="BC151" s="284"/>
      <c r="BD151" s="284"/>
      <c r="BE151" s="284"/>
      <c r="BF151" s="284"/>
      <c r="BG151" s="284"/>
      <c r="BH151" s="284"/>
      <c r="BI151" s="284"/>
      <c r="BJ151" s="284"/>
      <c r="BK151" s="284"/>
      <c r="BL151" s="284"/>
      <c r="BM151" s="284"/>
      <c r="BN151" s="284"/>
      <c r="BO151" s="284"/>
      <c r="BP151" s="284"/>
      <c r="BQ151" s="284"/>
      <c r="BR151" s="284"/>
      <c r="BS151" s="284"/>
    </row>
    <row r="152" spans="1:71" ht="12.75" x14ac:dyDescent="0.2">
      <c r="A152" s="300"/>
      <c r="B152" s="284"/>
      <c r="C152" s="284"/>
      <c r="D152" s="284"/>
      <c r="E152" s="284"/>
      <c r="F152" s="284"/>
      <c r="G152" s="284"/>
      <c r="H152" s="284"/>
      <c r="I152" s="284"/>
      <c r="J152" s="284"/>
      <c r="K152" s="284"/>
      <c r="L152" s="284"/>
      <c r="M152" s="284"/>
      <c r="N152" s="284"/>
      <c r="O152" s="284"/>
      <c r="P152" s="284"/>
      <c r="Q152" s="284"/>
      <c r="R152" s="284"/>
      <c r="S152" s="284"/>
      <c r="T152" s="284"/>
      <c r="U152" s="284"/>
      <c r="V152" s="284"/>
      <c r="W152" s="284"/>
      <c r="X152" s="284"/>
      <c r="Y152" s="284"/>
      <c r="Z152" s="284"/>
      <c r="AA152" s="284"/>
      <c r="AB152" s="284"/>
      <c r="AC152" s="284"/>
      <c r="AD152" s="284"/>
      <c r="AE152" s="284"/>
      <c r="AF152" s="284"/>
      <c r="AG152" s="284"/>
      <c r="AH152" s="284"/>
      <c r="AI152" s="284"/>
      <c r="AJ152" s="284"/>
      <c r="AK152" s="284"/>
      <c r="AL152" s="284"/>
      <c r="AM152" s="284"/>
      <c r="AN152" s="284"/>
      <c r="AO152" s="284"/>
      <c r="AP152" s="284"/>
      <c r="AQ152" s="284"/>
      <c r="AR152" s="284"/>
      <c r="AS152" s="284"/>
      <c r="AT152" s="284"/>
      <c r="AU152" s="284"/>
      <c r="AV152" s="284"/>
      <c r="AW152" s="284"/>
      <c r="AX152" s="284"/>
      <c r="AY152" s="284"/>
      <c r="AZ152" s="284"/>
      <c r="BA152" s="284"/>
      <c r="BB152" s="284"/>
      <c r="BC152" s="284"/>
      <c r="BD152" s="284"/>
      <c r="BE152" s="284"/>
      <c r="BF152" s="284"/>
      <c r="BG152" s="284"/>
      <c r="BH152" s="284"/>
      <c r="BI152" s="284"/>
      <c r="BJ152" s="284"/>
      <c r="BK152" s="284"/>
      <c r="BL152" s="284"/>
      <c r="BM152" s="284"/>
      <c r="BN152" s="284"/>
      <c r="BO152" s="284"/>
      <c r="BP152" s="284"/>
      <c r="BQ152" s="284"/>
      <c r="BR152" s="284"/>
      <c r="BS152" s="284"/>
    </row>
    <row r="153" spans="1:71" ht="12.75" x14ac:dyDescent="0.2">
      <c r="A153" s="300"/>
      <c r="B153" s="284"/>
      <c r="C153" s="284"/>
      <c r="D153" s="284"/>
      <c r="E153" s="284"/>
      <c r="F153" s="284"/>
      <c r="G153" s="284"/>
      <c r="H153" s="284"/>
      <c r="I153" s="284"/>
      <c r="J153" s="284"/>
      <c r="K153" s="284"/>
      <c r="L153" s="284"/>
      <c r="M153" s="284"/>
      <c r="N153" s="284"/>
      <c r="O153" s="284"/>
      <c r="P153" s="284"/>
      <c r="Q153" s="284"/>
      <c r="R153" s="284"/>
      <c r="S153" s="284"/>
      <c r="T153" s="284"/>
      <c r="U153" s="284"/>
      <c r="V153" s="284"/>
      <c r="W153" s="284"/>
      <c r="X153" s="284"/>
      <c r="Y153" s="284"/>
      <c r="Z153" s="284"/>
      <c r="AA153" s="284"/>
      <c r="AB153" s="284"/>
      <c r="AC153" s="284"/>
      <c r="AD153" s="284"/>
      <c r="AE153" s="284"/>
      <c r="AF153" s="284"/>
      <c r="AG153" s="284"/>
      <c r="AH153" s="284"/>
      <c r="AI153" s="284"/>
      <c r="AJ153" s="284"/>
      <c r="AK153" s="284"/>
      <c r="AL153" s="284"/>
      <c r="AM153" s="284"/>
      <c r="AN153" s="284"/>
      <c r="AO153" s="284"/>
      <c r="AP153" s="284"/>
      <c r="AQ153" s="284"/>
      <c r="AR153" s="284"/>
      <c r="AS153" s="284"/>
      <c r="AT153" s="284"/>
      <c r="AU153" s="284"/>
      <c r="AV153" s="284"/>
      <c r="AW153" s="284"/>
      <c r="AX153" s="284"/>
      <c r="AY153" s="284"/>
      <c r="AZ153" s="284"/>
      <c r="BA153" s="284"/>
      <c r="BB153" s="284"/>
      <c r="BC153" s="284"/>
      <c r="BD153" s="284"/>
      <c r="BE153" s="284"/>
      <c r="BF153" s="284"/>
      <c r="BG153" s="284"/>
      <c r="BH153" s="284"/>
      <c r="BI153" s="284"/>
      <c r="BJ153" s="284"/>
      <c r="BK153" s="284"/>
      <c r="BL153" s="284"/>
      <c r="BM153" s="284"/>
      <c r="BN153" s="284"/>
      <c r="BO153" s="284"/>
      <c r="BP153" s="284"/>
      <c r="BQ153" s="284"/>
      <c r="BR153" s="284"/>
      <c r="BS153" s="284"/>
    </row>
    <row r="154" spans="1:71" ht="12.75" x14ac:dyDescent="0.2">
      <c r="A154" s="300"/>
      <c r="B154" s="284"/>
      <c r="C154" s="284"/>
      <c r="D154" s="284"/>
      <c r="E154" s="284"/>
      <c r="F154" s="284"/>
      <c r="G154" s="284"/>
      <c r="H154" s="284"/>
      <c r="I154" s="284"/>
      <c r="J154" s="284"/>
      <c r="K154" s="284"/>
      <c r="L154" s="284"/>
      <c r="M154" s="284"/>
      <c r="N154" s="284"/>
      <c r="O154" s="284"/>
      <c r="P154" s="284"/>
      <c r="Q154" s="284"/>
      <c r="R154" s="284"/>
      <c r="S154" s="284"/>
      <c r="T154" s="284"/>
      <c r="U154" s="284"/>
      <c r="V154" s="284"/>
      <c r="W154" s="284"/>
      <c r="X154" s="284"/>
      <c r="Y154" s="284"/>
      <c r="Z154" s="284"/>
      <c r="AA154" s="284"/>
      <c r="AB154" s="284"/>
      <c r="AC154" s="284"/>
      <c r="AD154" s="284"/>
      <c r="AE154" s="284"/>
      <c r="AF154" s="284"/>
      <c r="AG154" s="284"/>
      <c r="AH154" s="284"/>
      <c r="AI154" s="284"/>
      <c r="AJ154" s="284"/>
      <c r="AK154" s="284"/>
      <c r="AL154" s="284"/>
      <c r="AM154" s="284"/>
      <c r="AN154" s="284"/>
      <c r="AO154" s="284"/>
      <c r="AP154" s="284"/>
      <c r="AQ154" s="284"/>
      <c r="AR154" s="284"/>
      <c r="AS154" s="284"/>
      <c r="AT154" s="284"/>
      <c r="AU154" s="284"/>
      <c r="AV154" s="284"/>
      <c r="AW154" s="284"/>
      <c r="AX154" s="284"/>
      <c r="AY154" s="284"/>
      <c r="AZ154" s="284"/>
      <c r="BA154" s="284"/>
      <c r="BB154" s="284"/>
      <c r="BC154" s="284"/>
      <c r="BD154" s="284"/>
      <c r="BE154" s="284"/>
      <c r="BF154" s="284"/>
      <c r="BG154" s="284"/>
      <c r="BH154" s="284"/>
      <c r="BI154" s="284"/>
      <c r="BJ154" s="284"/>
      <c r="BK154" s="284"/>
      <c r="BL154" s="284"/>
      <c r="BM154" s="284"/>
      <c r="BN154" s="284"/>
      <c r="BO154" s="284"/>
      <c r="BP154" s="284"/>
      <c r="BQ154" s="284"/>
      <c r="BR154" s="284"/>
      <c r="BS154" s="284"/>
    </row>
    <row r="155" spans="1:71" ht="12.75" x14ac:dyDescent="0.2">
      <c r="A155" s="300"/>
      <c r="B155" s="284"/>
      <c r="C155" s="284"/>
      <c r="D155" s="284"/>
      <c r="E155" s="284"/>
      <c r="F155" s="284"/>
      <c r="G155" s="284"/>
      <c r="H155" s="284"/>
      <c r="I155" s="284"/>
      <c r="J155" s="284"/>
      <c r="K155" s="284"/>
      <c r="L155" s="284"/>
      <c r="M155" s="284"/>
      <c r="N155" s="284"/>
      <c r="O155" s="284"/>
      <c r="P155" s="284"/>
      <c r="Q155" s="284"/>
      <c r="R155" s="284"/>
      <c r="S155" s="284"/>
      <c r="T155" s="284"/>
      <c r="U155" s="284"/>
      <c r="V155" s="284"/>
      <c r="W155" s="284"/>
      <c r="X155" s="284"/>
      <c r="Y155" s="284"/>
      <c r="Z155" s="284"/>
      <c r="AA155" s="284"/>
      <c r="AB155" s="284"/>
      <c r="AC155" s="284"/>
      <c r="AD155" s="284"/>
      <c r="AE155" s="284"/>
      <c r="AF155" s="284"/>
      <c r="AG155" s="284"/>
      <c r="AH155" s="284"/>
      <c r="AI155" s="284"/>
      <c r="AJ155" s="284"/>
      <c r="AK155" s="284"/>
      <c r="AL155" s="284"/>
      <c r="AM155" s="284"/>
      <c r="AN155" s="284"/>
      <c r="AO155" s="284"/>
      <c r="AP155" s="284"/>
      <c r="AQ155" s="284"/>
      <c r="AR155" s="284"/>
      <c r="AS155" s="284"/>
      <c r="AT155" s="284"/>
      <c r="AU155" s="284"/>
      <c r="AV155" s="284"/>
      <c r="AW155" s="284"/>
      <c r="AX155" s="284"/>
      <c r="AY155" s="284"/>
      <c r="AZ155" s="284"/>
      <c r="BA155" s="284"/>
      <c r="BB155" s="284"/>
      <c r="BC155" s="284"/>
      <c r="BD155" s="284"/>
      <c r="BE155" s="284"/>
      <c r="BF155" s="284"/>
      <c r="BG155" s="284"/>
      <c r="BH155" s="284"/>
      <c r="BI155" s="284"/>
      <c r="BJ155" s="284"/>
      <c r="BK155" s="284"/>
      <c r="BL155" s="284"/>
      <c r="BM155" s="284"/>
      <c r="BN155" s="284"/>
      <c r="BO155" s="284"/>
      <c r="BP155" s="284"/>
      <c r="BQ155" s="284"/>
      <c r="BR155" s="284"/>
      <c r="BS155" s="284"/>
    </row>
    <row r="156" spans="1:71" ht="12.75" x14ac:dyDescent="0.2">
      <c r="A156" s="285"/>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5"/>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5"/>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5"/>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5"/>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5"/>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5"/>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5"/>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5"/>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5"/>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5"/>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5"/>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5"/>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5"/>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5"/>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5"/>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5"/>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5"/>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5"/>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80"/>
      <c r="AR174" s="280"/>
      <c r="AS174" s="280"/>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5"/>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80"/>
      <c r="AR175" s="280"/>
      <c r="AS175" s="280"/>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5"/>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80"/>
      <c r="AR176" s="280"/>
      <c r="AS176" s="280"/>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5"/>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80"/>
      <c r="AR177" s="280"/>
      <c r="AS177" s="280"/>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5"/>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80"/>
      <c r="AR178" s="280"/>
      <c r="AS178" s="280"/>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5"/>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80"/>
      <c r="AR179" s="280"/>
      <c r="AS179" s="280"/>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5"/>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80"/>
      <c r="AR180" s="280"/>
      <c r="AS180" s="280"/>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5"/>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80"/>
      <c r="AR181" s="280"/>
      <c r="AS181" s="280"/>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5"/>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80"/>
      <c r="AR182" s="280"/>
      <c r="AS182" s="280"/>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5"/>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80"/>
      <c r="AR183" s="280"/>
      <c r="AS183" s="280"/>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5"/>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80"/>
      <c r="AR184" s="280"/>
      <c r="AS184" s="280"/>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5"/>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80"/>
      <c r="AR185" s="280"/>
      <c r="AS185" s="280"/>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5"/>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80"/>
      <c r="AR186" s="280"/>
      <c r="AS186" s="280"/>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5"/>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80"/>
      <c r="AR187" s="280"/>
      <c r="AS187" s="280"/>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5"/>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80"/>
      <c r="AR188" s="280"/>
      <c r="AS188" s="280"/>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5"/>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80"/>
      <c r="AR189" s="280"/>
      <c r="AS189" s="280"/>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5"/>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80"/>
      <c r="AR190" s="280"/>
      <c r="AS190" s="280"/>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5"/>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80"/>
      <c r="AR191" s="280"/>
      <c r="AS191" s="280"/>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5"/>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80"/>
      <c r="AR192" s="280"/>
      <c r="AS192" s="280"/>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5"/>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80"/>
      <c r="AR193" s="280"/>
      <c r="AS193" s="280"/>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5"/>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80"/>
      <c r="AR194" s="280"/>
      <c r="AS194" s="280"/>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5"/>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80"/>
      <c r="AR195" s="280"/>
      <c r="AS195" s="280"/>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5"/>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80"/>
      <c r="AR196" s="280"/>
      <c r="AS196" s="280"/>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5"/>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80"/>
      <c r="AR197" s="280"/>
      <c r="AS197" s="280"/>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5"/>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80"/>
      <c r="AR198" s="280"/>
      <c r="AS198" s="280"/>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5"/>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80"/>
      <c r="AR199" s="280"/>
      <c r="AS199" s="280"/>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5"/>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80"/>
      <c r="AR200" s="280"/>
      <c r="AS200" s="280"/>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5"/>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80"/>
      <c r="AR201" s="280"/>
      <c r="AS201" s="280"/>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5"/>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280"/>
      <c r="AR202" s="280"/>
      <c r="AS202" s="280"/>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5"/>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280"/>
      <c r="AR203" s="280"/>
      <c r="AS203" s="280"/>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5"/>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280"/>
      <c r="AR204" s="280"/>
      <c r="AS204" s="280"/>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5"/>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280"/>
      <c r="AR205" s="280"/>
      <c r="AS205" s="280"/>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5"/>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280"/>
      <c r="AR206" s="280"/>
      <c r="AS206" s="280"/>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5"/>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280"/>
      <c r="AR207" s="280"/>
      <c r="AS207" s="280"/>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5"/>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280"/>
      <c r="AR208" s="280"/>
      <c r="AS208" s="280"/>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I26" sqref="I26"/>
    </sheetView>
  </sheetViews>
  <sheetFormatPr defaultRowHeight="15.75" x14ac:dyDescent="0.25"/>
  <cols>
    <col min="1" max="1" width="9.140625" style="65"/>
    <col min="2" max="2" width="37.7109375" style="65" customWidth="1"/>
    <col min="3" max="6" width="16.7109375" style="65" customWidth="1"/>
    <col min="7" max="8" width="16.7109375" style="65" hidden="1" customWidth="1"/>
    <col min="9" max="9" width="16" style="65" customWidth="1"/>
    <col min="10"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01" t="str">
        <f>'2. паспорт  ТП'!A4:S4</f>
        <v>Год раскрытия информации: 2018 год</v>
      </c>
      <c r="B5" s="401"/>
      <c r="C5" s="401"/>
      <c r="D5" s="401"/>
      <c r="E5" s="401"/>
      <c r="F5" s="401"/>
      <c r="G5" s="401"/>
      <c r="H5" s="401"/>
      <c r="I5" s="401"/>
      <c r="J5" s="401"/>
      <c r="K5" s="401"/>
      <c r="L5" s="40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413" t="s">
        <v>9</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row>
    <row r="10" spans="1:44" x14ac:dyDescent="0.25">
      <c r="A10" s="409" t="s">
        <v>8</v>
      </c>
      <c r="B10" s="409"/>
      <c r="C10" s="409"/>
      <c r="D10" s="409"/>
      <c r="E10" s="409"/>
      <c r="F10" s="409"/>
      <c r="G10" s="409"/>
      <c r="H10" s="409"/>
      <c r="I10" s="409"/>
      <c r="J10" s="409"/>
      <c r="K10" s="409"/>
      <c r="L10" s="409"/>
    </row>
    <row r="11" spans="1:44" ht="18.75" x14ac:dyDescent="0.25">
      <c r="A11" s="413"/>
      <c r="B11" s="413"/>
      <c r="C11" s="413"/>
      <c r="D11" s="413"/>
      <c r="E11" s="413"/>
      <c r="F11" s="413"/>
      <c r="G11" s="413"/>
      <c r="H11" s="413"/>
      <c r="I11" s="413"/>
      <c r="J11" s="413"/>
      <c r="K11" s="413"/>
      <c r="L11" s="413"/>
    </row>
    <row r="12" spans="1:44" x14ac:dyDescent="0.25">
      <c r="A12" s="408" t="str">
        <f>'1. паспорт местоположение'!A12:C12</f>
        <v>F_obj_111001_3110</v>
      </c>
      <c r="B12" s="408"/>
      <c r="C12" s="408"/>
      <c r="D12" s="408"/>
      <c r="E12" s="408"/>
      <c r="F12" s="408"/>
      <c r="G12" s="408"/>
      <c r="H12" s="408"/>
      <c r="I12" s="408"/>
      <c r="J12" s="408"/>
      <c r="K12" s="408"/>
      <c r="L12" s="408"/>
    </row>
    <row r="13" spans="1:44" x14ac:dyDescent="0.25">
      <c r="A13" s="409" t="s">
        <v>7</v>
      </c>
      <c r="B13" s="409"/>
      <c r="C13" s="409"/>
      <c r="D13" s="409"/>
      <c r="E13" s="409"/>
      <c r="F13" s="409"/>
      <c r="G13" s="409"/>
      <c r="H13" s="409"/>
      <c r="I13" s="409"/>
      <c r="J13" s="409"/>
      <c r="K13" s="409"/>
      <c r="L13" s="409"/>
    </row>
    <row r="14" spans="1:44" ht="18.75" x14ac:dyDescent="0.25">
      <c r="A14" s="414"/>
      <c r="B14" s="414"/>
      <c r="C14" s="414"/>
      <c r="D14" s="414"/>
      <c r="E14" s="414"/>
      <c r="F14" s="414"/>
      <c r="G14" s="414"/>
      <c r="H14" s="414"/>
      <c r="I14" s="414"/>
      <c r="J14" s="414"/>
      <c r="K14" s="414"/>
      <c r="L14" s="414"/>
    </row>
    <row r="15" spans="1:44" x14ac:dyDescent="0.25">
      <c r="A15" s="408" t="str">
        <f>'1. паспорт местоположение'!A15</f>
        <v>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8"/>
      <c r="C15" s="408"/>
      <c r="D15" s="408"/>
      <c r="E15" s="408"/>
      <c r="F15" s="408"/>
      <c r="G15" s="408"/>
      <c r="H15" s="408"/>
      <c r="I15" s="408"/>
      <c r="J15" s="408"/>
      <c r="K15" s="408"/>
      <c r="L15" s="408"/>
    </row>
    <row r="16" spans="1:44" x14ac:dyDescent="0.25">
      <c r="A16" s="409" t="s">
        <v>6</v>
      </c>
      <c r="B16" s="409"/>
      <c r="C16" s="409"/>
      <c r="D16" s="409"/>
      <c r="E16" s="409"/>
      <c r="F16" s="409"/>
      <c r="G16" s="409"/>
      <c r="H16" s="409"/>
      <c r="I16" s="409"/>
      <c r="J16" s="409"/>
      <c r="K16" s="409"/>
      <c r="L16" s="409"/>
    </row>
    <row r="17" spans="1:12" x14ac:dyDescent="0.25">
      <c r="L17" s="93"/>
    </row>
    <row r="18" spans="1:12" x14ac:dyDescent="0.25">
      <c r="K18" s="92"/>
    </row>
    <row r="19" spans="1:12" x14ac:dyDescent="0.25">
      <c r="A19" s="467" t="s">
        <v>513</v>
      </c>
      <c r="B19" s="467"/>
      <c r="C19" s="467"/>
      <c r="D19" s="467"/>
      <c r="E19" s="467"/>
      <c r="F19" s="467"/>
      <c r="G19" s="467"/>
      <c r="H19" s="467"/>
      <c r="I19" s="467"/>
      <c r="J19" s="467"/>
      <c r="K19" s="467"/>
      <c r="L19" s="467"/>
    </row>
    <row r="20" spans="1:12" x14ac:dyDescent="0.25">
      <c r="A20" s="67"/>
      <c r="B20" s="67"/>
      <c r="C20" s="91"/>
      <c r="D20" s="91"/>
      <c r="E20" s="91"/>
      <c r="F20" s="91"/>
      <c r="G20" s="91"/>
      <c r="H20" s="91"/>
      <c r="I20" s="91"/>
      <c r="J20" s="91"/>
      <c r="K20" s="91"/>
      <c r="L20" s="91"/>
    </row>
    <row r="21" spans="1:12" x14ac:dyDescent="0.25">
      <c r="A21" s="468" t="s">
        <v>230</v>
      </c>
      <c r="B21" s="468" t="s">
        <v>229</v>
      </c>
      <c r="C21" s="474" t="s">
        <v>443</v>
      </c>
      <c r="D21" s="474"/>
      <c r="E21" s="474"/>
      <c r="F21" s="474"/>
      <c r="G21" s="474"/>
      <c r="H21" s="474"/>
      <c r="I21" s="469" t="s">
        <v>228</v>
      </c>
      <c r="J21" s="471" t="s">
        <v>445</v>
      </c>
      <c r="K21" s="468" t="s">
        <v>227</v>
      </c>
      <c r="L21" s="470" t="s">
        <v>444</v>
      </c>
    </row>
    <row r="22" spans="1:12" ht="48" customHeight="1" x14ac:dyDescent="0.25">
      <c r="A22" s="468"/>
      <c r="B22" s="468"/>
      <c r="C22" s="468" t="s">
        <v>632</v>
      </c>
      <c r="D22" s="468"/>
      <c r="E22" s="468" t="s">
        <v>11</v>
      </c>
      <c r="F22" s="468"/>
      <c r="G22" s="468" t="s">
        <v>633</v>
      </c>
      <c r="H22" s="468"/>
      <c r="I22" s="469"/>
      <c r="J22" s="472"/>
      <c r="K22" s="468"/>
      <c r="L22" s="470"/>
    </row>
    <row r="23" spans="1:12" ht="31.5" x14ac:dyDescent="0.25">
      <c r="A23" s="468"/>
      <c r="B23" s="468"/>
      <c r="C23" s="90" t="s">
        <v>226</v>
      </c>
      <c r="D23" s="90" t="s">
        <v>225</v>
      </c>
      <c r="E23" s="90" t="s">
        <v>226</v>
      </c>
      <c r="F23" s="90" t="s">
        <v>225</v>
      </c>
      <c r="G23" s="90" t="s">
        <v>226</v>
      </c>
      <c r="H23" s="90" t="s">
        <v>225</v>
      </c>
      <c r="I23" s="469"/>
      <c r="J23" s="473"/>
      <c r="K23" s="468"/>
      <c r="L23" s="470"/>
    </row>
    <row r="24" spans="1:12" x14ac:dyDescent="0.25">
      <c r="A24" s="73">
        <v>1</v>
      </c>
      <c r="B24" s="73">
        <v>2</v>
      </c>
      <c r="C24" s="90">
        <v>3</v>
      </c>
      <c r="D24" s="90">
        <v>4</v>
      </c>
      <c r="E24" s="90">
        <v>5</v>
      </c>
      <c r="F24" s="90">
        <v>6</v>
      </c>
      <c r="G24" s="90">
        <v>7</v>
      </c>
      <c r="H24" s="90">
        <v>8</v>
      </c>
      <c r="I24" s="90">
        <v>9</v>
      </c>
      <c r="J24" s="90">
        <v>10</v>
      </c>
      <c r="K24" s="90">
        <v>11</v>
      </c>
      <c r="L24" s="90">
        <v>12</v>
      </c>
    </row>
    <row r="25" spans="1:12" x14ac:dyDescent="0.25">
      <c r="A25" s="84">
        <v>1</v>
      </c>
      <c r="B25" s="85" t="s">
        <v>224</v>
      </c>
      <c r="C25" s="85"/>
      <c r="D25" s="88"/>
      <c r="E25" s="88"/>
      <c r="F25" s="88"/>
      <c r="G25" s="88"/>
      <c r="H25" s="88"/>
      <c r="I25" s="88"/>
      <c r="J25" s="88"/>
      <c r="K25" s="82"/>
      <c r="L25" s="102"/>
    </row>
    <row r="26" spans="1:12" x14ac:dyDescent="0.25">
      <c r="A26" s="84" t="s">
        <v>223</v>
      </c>
      <c r="B26" s="89" t="s">
        <v>450</v>
      </c>
      <c r="C26" s="349" t="s">
        <v>559</v>
      </c>
      <c r="D26" s="349" t="s">
        <v>559</v>
      </c>
      <c r="E26" s="349" t="s">
        <v>559</v>
      </c>
      <c r="F26" s="349" t="s">
        <v>559</v>
      </c>
      <c r="G26" s="349" t="s">
        <v>559</v>
      </c>
      <c r="H26" s="349" t="s">
        <v>559</v>
      </c>
      <c r="I26" s="349"/>
      <c r="J26" s="88"/>
      <c r="K26" s="82"/>
      <c r="L26" s="82"/>
    </row>
    <row r="27" spans="1:12" s="69" customFormat="1" ht="31.5" x14ac:dyDescent="0.25">
      <c r="A27" s="84" t="s">
        <v>222</v>
      </c>
      <c r="B27" s="89" t="s">
        <v>452</v>
      </c>
      <c r="C27" s="349" t="s">
        <v>559</v>
      </c>
      <c r="D27" s="349" t="s">
        <v>559</v>
      </c>
      <c r="E27" s="349" t="s">
        <v>559</v>
      </c>
      <c r="F27" s="349" t="s">
        <v>559</v>
      </c>
      <c r="G27" s="349" t="s">
        <v>559</v>
      </c>
      <c r="H27" s="349" t="s">
        <v>559</v>
      </c>
      <c r="I27" s="349"/>
      <c r="J27" s="88"/>
      <c r="K27" s="82"/>
      <c r="L27" s="82"/>
    </row>
    <row r="28" spans="1:12" s="69" customFormat="1" ht="63" x14ac:dyDescent="0.25">
      <c r="A28" s="84" t="s">
        <v>451</v>
      </c>
      <c r="B28" s="89" t="s">
        <v>456</v>
      </c>
      <c r="C28" s="349" t="s">
        <v>559</v>
      </c>
      <c r="D28" s="349" t="s">
        <v>559</v>
      </c>
      <c r="E28" s="349" t="s">
        <v>559</v>
      </c>
      <c r="F28" s="349" t="s">
        <v>559</v>
      </c>
      <c r="G28" s="349" t="s">
        <v>559</v>
      </c>
      <c r="H28" s="349" t="s">
        <v>559</v>
      </c>
      <c r="I28" s="349"/>
      <c r="J28" s="88"/>
      <c r="K28" s="82"/>
      <c r="L28" s="82"/>
    </row>
    <row r="29" spans="1:12" s="69" customFormat="1" ht="31.5" x14ac:dyDescent="0.25">
      <c r="A29" s="84" t="s">
        <v>221</v>
      </c>
      <c r="B29" s="89" t="s">
        <v>455</v>
      </c>
      <c r="C29" s="349" t="s">
        <v>559</v>
      </c>
      <c r="D29" s="349" t="s">
        <v>559</v>
      </c>
      <c r="E29" s="349" t="s">
        <v>559</v>
      </c>
      <c r="F29" s="349" t="s">
        <v>559</v>
      </c>
      <c r="G29" s="349" t="s">
        <v>559</v>
      </c>
      <c r="H29" s="349" t="s">
        <v>559</v>
      </c>
      <c r="I29" s="349"/>
      <c r="J29" s="88"/>
      <c r="K29" s="82"/>
      <c r="L29" s="82"/>
    </row>
    <row r="30" spans="1:12" s="69" customFormat="1" ht="31.5" x14ac:dyDescent="0.25">
      <c r="A30" s="84" t="s">
        <v>220</v>
      </c>
      <c r="B30" s="89" t="s">
        <v>457</v>
      </c>
      <c r="C30" s="349" t="s">
        <v>559</v>
      </c>
      <c r="D30" s="349" t="s">
        <v>559</v>
      </c>
      <c r="E30" s="349" t="s">
        <v>559</v>
      </c>
      <c r="F30" s="349" t="s">
        <v>559</v>
      </c>
      <c r="G30" s="349" t="s">
        <v>559</v>
      </c>
      <c r="H30" s="349" t="s">
        <v>559</v>
      </c>
      <c r="I30" s="349"/>
      <c r="J30" s="88"/>
      <c r="K30" s="82"/>
      <c r="L30" s="82"/>
    </row>
    <row r="31" spans="1:12" s="69" customFormat="1" ht="31.5" x14ac:dyDescent="0.25">
      <c r="A31" s="84" t="s">
        <v>219</v>
      </c>
      <c r="B31" s="83" t="s">
        <v>453</v>
      </c>
      <c r="C31" s="350">
        <v>42977</v>
      </c>
      <c r="D31" s="350">
        <v>43008</v>
      </c>
      <c r="E31" s="350"/>
      <c r="F31" s="350"/>
      <c r="G31" s="350">
        <v>42977</v>
      </c>
      <c r="H31" s="350">
        <v>43008</v>
      </c>
      <c r="I31" s="349"/>
      <c r="J31" s="88"/>
      <c r="K31" s="82"/>
      <c r="L31" s="82"/>
    </row>
    <row r="32" spans="1:12" s="69" customFormat="1" ht="31.5" x14ac:dyDescent="0.25">
      <c r="A32" s="84" t="s">
        <v>217</v>
      </c>
      <c r="B32" s="83" t="s">
        <v>458</v>
      </c>
      <c r="C32" s="350">
        <v>43099</v>
      </c>
      <c r="D32" s="350">
        <v>43130</v>
      </c>
      <c r="E32" s="349"/>
      <c r="F32" s="349"/>
      <c r="G32" s="350">
        <v>43099</v>
      </c>
      <c r="H32" s="350">
        <v>43130</v>
      </c>
      <c r="I32" s="349"/>
      <c r="J32" s="88"/>
      <c r="K32" s="82"/>
      <c r="L32" s="82"/>
    </row>
    <row r="33" spans="1:12" s="69" customFormat="1" ht="47.25" x14ac:dyDescent="0.25">
      <c r="A33" s="84" t="s">
        <v>469</v>
      </c>
      <c r="B33" s="83" t="s">
        <v>382</v>
      </c>
      <c r="C33" s="349" t="s">
        <v>559</v>
      </c>
      <c r="D33" s="349" t="s">
        <v>559</v>
      </c>
      <c r="E33" s="349" t="s">
        <v>559</v>
      </c>
      <c r="F33" s="349" t="s">
        <v>559</v>
      </c>
      <c r="G33" s="349" t="s">
        <v>559</v>
      </c>
      <c r="H33" s="349" t="s">
        <v>559</v>
      </c>
      <c r="I33" s="349"/>
      <c r="J33" s="88"/>
      <c r="K33" s="82"/>
      <c r="L33" s="82"/>
    </row>
    <row r="34" spans="1:12" s="69" customFormat="1" ht="63" x14ac:dyDescent="0.25">
      <c r="A34" s="84" t="s">
        <v>470</v>
      </c>
      <c r="B34" s="83" t="s">
        <v>462</v>
      </c>
      <c r="C34" s="349" t="s">
        <v>559</v>
      </c>
      <c r="D34" s="349" t="s">
        <v>559</v>
      </c>
      <c r="E34" s="349" t="s">
        <v>559</v>
      </c>
      <c r="F34" s="349" t="s">
        <v>559</v>
      </c>
      <c r="G34" s="349" t="s">
        <v>559</v>
      </c>
      <c r="H34" s="349" t="s">
        <v>559</v>
      </c>
      <c r="I34" s="349"/>
      <c r="J34" s="87"/>
      <c r="K34" s="87"/>
      <c r="L34" s="82"/>
    </row>
    <row r="35" spans="1:12" s="69" customFormat="1" ht="31.5" x14ac:dyDescent="0.25">
      <c r="A35" s="84" t="s">
        <v>471</v>
      </c>
      <c r="B35" s="83" t="s">
        <v>218</v>
      </c>
      <c r="C35" s="359">
        <v>43130</v>
      </c>
      <c r="D35" s="359">
        <v>43159</v>
      </c>
      <c r="E35" s="335"/>
      <c r="F35" s="335"/>
      <c r="G35" s="359">
        <v>43130</v>
      </c>
      <c r="H35" s="359">
        <v>43159</v>
      </c>
      <c r="I35" s="335"/>
      <c r="J35" s="87"/>
      <c r="K35" s="87"/>
      <c r="L35" s="82"/>
    </row>
    <row r="36" spans="1:12" ht="31.5" x14ac:dyDescent="0.25">
      <c r="A36" s="84" t="s">
        <v>472</v>
      </c>
      <c r="B36" s="83" t="s">
        <v>454</v>
      </c>
      <c r="C36" s="349" t="s">
        <v>559</v>
      </c>
      <c r="D36" s="349" t="s">
        <v>559</v>
      </c>
      <c r="E36" s="349" t="s">
        <v>559</v>
      </c>
      <c r="F36" s="349" t="s">
        <v>559</v>
      </c>
      <c r="G36" s="349" t="s">
        <v>559</v>
      </c>
      <c r="H36" s="349" t="s">
        <v>559</v>
      </c>
      <c r="I36" s="349"/>
      <c r="J36" s="86"/>
      <c r="K36" s="82"/>
      <c r="L36" s="82"/>
    </row>
    <row r="37" spans="1:12" x14ac:dyDescent="0.25">
      <c r="A37" s="84" t="s">
        <v>473</v>
      </c>
      <c r="B37" s="83" t="s">
        <v>216</v>
      </c>
      <c r="C37" s="350">
        <v>43189</v>
      </c>
      <c r="D37" s="350">
        <v>43311</v>
      </c>
      <c r="E37" s="349"/>
      <c r="F37" s="349"/>
      <c r="G37" s="350">
        <v>43189</v>
      </c>
      <c r="H37" s="350">
        <v>43311</v>
      </c>
      <c r="I37" s="334"/>
      <c r="J37" s="86"/>
      <c r="K37" s="82"/>
      <c r="L37" s="82"/>
    </row>
    <row r="38" spans="1:12" x14ac:dyDescent="0.25">
      <c r="A38" s="84" t="s">
        <v>474</v>
      </c>
      <c r="B38" s="85" t="s">
        <v>215</v>
      </c>
      <c r="C38" s="325"/>
      <c r="D38" s="325"/>
      <c r="E38" s="325"/>
      <c r="F38" s="325"/>
      <c r="G38" s="325"/>
      <c r="H38" s="325"/>
      <c r="I38" s="325"/>
      <c r="J38" s="82"/>
      <c r="K38" s="82"/>
      <c r="L38" s="82"/>
    </row>
    <row r="39" spans="1:12" ht="63" x14ac:dyDescent="0.25">
      <c r="A39" s="84">
        <v>2</v>
      </c>
      <c r="B39" s="83" t="s">
        <v>459</v>
      </c>
      <c r="C39" s="350">
        <v>43189</v>
      </c>
      <c r="D39" s="350">
        <v>43311</v>
      </c>
      <c r="E39" s="325"/>
      <c r="F39" s="325"/>
      <c r="G39" s="350">
        <v>43189</v>
      </c>
      <c r="H39" s="350">
        <v>43311</v>
      </c>
      <c r="I39" s="325"/>
      <c r="J39" s="82"/>
      <c r="K39" s="82"/>
      <c r="L39" s="82"/>
    </row>
    <row r="40" spans="1:12" x14ac:dyDescent="0.25">
      <c r="A40" s="84" t="s">
        <v>214</v>
      </c>
      <c r="B40" s="83" t="s">
        <v>461</v>
      </c>
      <c r="C40" s="350">
        <v>43220</v>
      </c>
      <c r="D40" s="350">
        <v>43342</v>
      </c>
      <c r="E40" s="325"/>
      <c r="F40" s="325"/>
      <c r="G40" s="350">
        <v>43220</v>
      </c>
      <c r="H40" s="350">
        <v>43342</v>
      </c>
      <c r="I40" s="325"/>
      <c r="J40" s="82"/>
      <c r="K40" s="82"/>
      <c r="L40" s="82"/>
    </row>
    <row r="41" spans="1:12" ht="47.25" x14ac:dyDescent="0.25">
      <c r="A41" s="84" t="s">
        <v>213</v>
      </c>
      <c r="B41" s="85" t="s">
        <v>544</v>
      </c>
      <c r="C41" s="325"/>
      <c r="D41" s="325"/>
      <c r="E41" s="325"/>
      <c r="F41" s="325"/>
      <c r="G41" s="325"/>
      <c r="H41" s="325"/>
      <c r="I41" s="325"/>
      <c r="J41" s="82"/>
      <c r="K41" s="82"/>
      <c r="L41" s="82"/>
    </row>
    <row r="42" spans="1:12" ht="31.5" x14ac:dyDescent="0.25">
      <c r="A42" s="84">
        <v>3</v>
      </c>
      <c r="B42" s="83" t="s">
        <v>460</v>
      </c>
      <c r="C42" s="349" t="s">
        <v>559</v>
      </c>
      <c r="D42" s="349" t="s">
        <v>559</v>
      </c>
      <c r="E42" s="349" t="s">
        <v>559</v>
      </c>
      <c r="F42" s="349" t="s">
        <v>559</v>
      </c>
      <c r="G42" s="349" t="s">
        <v>559</v>
      </c>
      <c r="H42" s="349" t="s">
        <v>559</v>
      </c>
      <c r="I42" s="349"/>
      <c r="J42" s="82"/>
      <c r="K42" s="82"/>
      <c r="L42" s="82"/>
    </row>
    <row r="43" spans="1:12" x14ac:dyDescent="0.25">
      <c r="A43" s="84" t="s">
        <v>212</v>
      </c>
      <c r="B43" s="83" t="s">
        <v>210</v>
      </c>
      <c r="C43" s="350">
        <v>43220</v>
      </c>
      <c r="D43" s="350">
        <v>43342</v>
      </c>
      <c r="E43" s="325"/>
      <c r="F43" s="325"/>
      <c r="G43" s="350">
        <v>43220</v>
      </c>
      <c r="H43" s="350">
        <v>43342</v>
      </c>
      <c r="I43" s="325"/>
      <c r="J43" s="82"/>
      <c r="K43" s="82"/>
      <c r="L43" s="82"/>
    </row>
    <row r="44" spans="1:12" x14ac:dyDescent="0.25">
      <c r="A44" s="84" t="s">
        <v>211</v>
      </c>
      <c r="B44" s="83" t="s">
        <v>208</v>
      </c>
      <c r="C44" s="350">
        <v>43220</v>
      </c>
      <c r="D44" s="350">
        <v>43403</v>
      </c>
      <c r="E44" s="325"/>
      <c r="F44" s="325"/>
      <c r="G44" s="350">
        <v>43220</v>
      </c>
      <c r="H44" s="350">
        <v>43403</v>
      </c>
      <c r="I44" s="325"/>
      <c r="J44" s="82"/>
      <c r="K44" s="82"/>
      <c r="L44" s="82"/>
    </row>
    <row r="45" spans="1:12" ht="78.75" x14ac:dyDescent="0.25">
      <c r="A45" s="84" t="s">
        <v>209</v>
      </c>
      <c r="B45" s="83" t="s">
        <v>465</v>
      </c>
      <c r="C45" s="349" t="s">
        <v>559</v>
      </c>
      <c r="D45" s="349" t="s">
        <v>559</v>
      </c>
      <c r="E45" s="349" t="s">
        <v>559</v>
      </c>
      <c r="F45" s="349" t="s">
        <v>559</v>
      </c>
      <c r="G45" s="349" t="s">
        <v>559</v>
      </c>
      <c r="H45" s="349" t="s">
        <v>559</v>
      </c>
      <c r="I45" s="349"/>
      <c r="J45" s="82"/>
      <c r="K45" s="82"/>
      <c r="L45" s="82"/>
    </row>
    <row r="46" spans="1:12" ht="157.5" x14ac:dyDescent="0.25">
      <c r="A46" s="84" t="s">
        <v>207</v>
      </c>
      <c r="B46" s="83" t="s">
        <v>463</v>
      </c>
      <c r="C46" s="349" t="s">
        <v>559</v>
      </c>
      <c r="D46" s="349" t="s">
        <v>559</v>
      </c>
      <c r="E46" s="349" t="s">
        <v>559</v>
      </c>
      <c r="F46" s="349" t="s">
        <v>559</v>
      </c>
      <c r="G46" s="349" t="s">
        <v>559</v>
      </c>
      <c r="H46" s="349" t="s">
        <v>559</v>
      </c>
      <c r="I46" s="349"/>
      <c r="J46" s="82"/>
      <c r="K46" s="82"/>
      <c r="L46" s="82"/>
    </row>
    <row r="47" spans="1:12" x14ac:dyDescent="0.25">
      <c r="A47" s="84" t="s">
        <v>205</v>
      </c>
      <c r="B47" s="83" t="s">
        <v>206</v>
      </c>
      <c r="C47" s="349" t="s">
        <v>559</v>
      </c>
      <c r="D47" s="349" t="s">
        <v>559</v>
      </c>
      <c r="E47" s="349" t="s">
        <v>559</v>
      </c>
      <c r="F47" s="349" t="s">
        <v>559</v>
      </c>
      <c r="G47" s="349" t="s">
        <v>559</v>
      </c>
      <c r="H47" s="349" t="s">
        <v>559</v>
      </c>
      <c r="I47" s="349"/>
      <c r="J47" s="82"/>
      <c r="K47" s="82"/>
      <c r="L47" s="82"/>
    </row>
    <row r="48" spans="1:12" ht="31.5" x14ac:dyDescent="0.25">
      <c r="A48" s="84" t="s">
        <v>475</v>
      </c>
      <c r="B48" s="85" t="s">
        <v>204</v>
      </c>
      <c r="C48" s="325"/>
      <c r="D48" s="325"/>
      <c r="E48" s="325"/>
      <c r="F48" s="325"/>
      <c r="G48" s="325"/>
      <c r="H48" s="325"/>
      <c r="I48" s="325"/>
      <c r="J48" s="82"/>
      <c r="K48" s="82"/>
      <c r="L48" s="82"/>
    </row>
    <row r="49" spans="1:12" ht="31.5" x14ac:dyDescent="0.25">
      <c r="A49" s="84">
        <v>4</v>
      </c>
      <c r="B49" s="83" t="s">
        <v>202</v>
      </c>
      <c r="C49" s="349" t="s">
        <v>559</v>
      </c>
      <c r="D49" s="349" t="s">
        <v>559</v>
      </c>
      <c r="E49" s="349" t="s">
        <v>559</v>
      </c>
      <c r="F49" s="349" t="s">
        <v>559</v>
      </c>
      <c r="G49" s="349" t="s">
        <v>559</v>
      </c>
      <c r="H49" s="349" t="s">
        <v>559</v>
      </c>
      <c r="I49" s="349"/>
      <c r="J49" s="82"/>
      <c r="K49" s="82"/>
      <c r="L49" s="82"/>
    </row>
    <row r="50" spans="1:12" ht="78.75" x14ac:dyDescent="0.25">
      <c r="A50" s="84" t="s">
        <v>203</v>
      </c>
      <c r="B50" s="83" t="s">
        <v>464</v>
      </c>
      <c r="C50" s="349" t="s">
        <v>559</v>
      </c>
      <c r="D50" s="349" t="s">
        <v>559</v>
      </c>
      <c r="E50" s="349" t="s">
        <v>559</v>
      </c>
      <c r="F50" s="349" t="s">
        <v>559</v>
      </c>
      <c r="G50" s="349" t="s">
        <v>559</v>
      </c>
      <c r="H50" s="349" t="s">
        <v>559</v>
      </c>
      <c r="I50" s="349"/>
      <c r="J50" s="82"/>
      <c r="K50" s="82"/>
      <c r="L50" s="82"/>
    </row>
    <row r="51" spans="1:12" ht="63" x14ac:dyDescent="0.25">
      <c r="A51" s="84" t="s">
        <v>201</v>
      </c>
      <c r="B51" s="83" t="s">
        <v>466</v>
      </c>
      <c r="C51" s="349" t="s">
        <v>559</v>
      </c>
      <c r="D51" s="349" t="s">
        <v>559</v>
      </c>
      <c r="E51" s="349" t="s">
        <v>559</v>
      </c>
      <c r="F51" s="349" t="s">
        <v>559</v>
      </c>
      <c r="G51" s="349" t="s">
        <v>559</v>
      </c>
      <c r="H51" s="349" t="s">
        <v>559</v>
      </c>
      <c r="I51" s="349"/>
      <c r="J51" s="82"/>
      <c r="K51" s="82"/>
      <c r="L51" s="82"/>
    </row>
    <row r="52" spans="1:12" ht="63" x14ac:dyDescent="0.25">
      <c r="A52" s="84" t="s">
        <v>199</v>
      </c>
      <c r="B52" s="83" t="s">
        <v>200</v>
      </c>
      <c r="C52" s="349" t="s">
        <v>559</v>
      </c>
      <c r="D52" s="349" t="s">
        <v>559</v>
      </c>
      <c r="E52" s="349" t="s">
        <v>559</v>
      </c>
      <c r="F52" s="349" t="s">
        <v>559</v>
      </c>
      <c r="G52" s="349" t="s">
        <v>559</v>
      </c>
      <c r="H52" s="349" t="s">
        <v>559</v>
      </c>
      <c r="I52" s="349"/>
      <c r="J52" s="82"/>
      <c r="K52" s="82"/>
      <c r="L52" s="82"/>
    </row>
    <row r="53" spans="1:12" ht="31.5" x14ac:dyDescent="0.25">
      <c r="A53" s="84" t="s">
        <v>197</v>
      </c>
      <c r="B53" s="154" t="s">
        <v>467</v>
      </c>
      <c r="C53" s="350">
        <v>43403</v>
      </c>
      <c r="D53" s="350">
        <v>43464</v>
      </c>
      <c r="E53" s="325"/>
      <c r="F53" s="325"/>
      <c r="G53" s="350">
        <v>43403</v>
      </c>
      <c r="H53" s="350">
        <v>43464</v>
      </c>
      <c r="I53" s="325"/>
      <c r="J53" s="82"/>
      <c r="K53" s="82"/>
      <c r="L53" s="82"/>
    </row>
    <row r="54" spans="1:12" ht="31.5" x14ac:dyDescent="0.25">
      <c r="A54" s="84" t="s">
        <v>468</v>
      </c>
      <c r="B54" s="83" t="s">
        <v>198</v>
      </c>
      <c r="C54" s="349" t="s">
        <v>559</v>
      </c>
      <c r="D54" s="349" t="s">
        <v>559</v>
      </c>
      <c r="E54" s="349" t="s">
        <v>559</v>
      </c>
      <c r="F54" s="349" t="s">
        <v>559</v>
      </c>
      <c r="G54" s="349" t="s">
        <v>559</v>
      </c>
      <c r="H54" s="349" t="s">
        <v>559</v>
      </c>
      <c r="I54" s="349"/>
      <c r="J54" s="82"/>
      <c r="K54" s="82"/>
      <c r="L54" s="8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2018-05-07T12:37:42Z</dcterms:modified>
</cp:coreProperties>
</file>