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8. Общие сведения факт" sheetId="55" state="hidden" r:id="rId14"/>
    <sheet name="группаИП" sheetId="23" state="hidden" r:id="rId15"/>
    <sheet name="МО" sheetId="29" state="hidden" r:id="rId16"/>
    <sheet name="список 5" sheetId="30" state="hidden" r:id="rId17"/>
    <sheet name="список7" sheetId="50" state="hidden" r:id="rId18"/>
    <sheet name="список6" sheetId="51" state="hidden" r:id="rId19"/>
    <sheet name="цели" sheetId="24" state="hidden" r:id="rId20"/>
  </sheets>
  <externalReferences>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_xlnm.Print_Area" localSheetId="13">'8. Общие сведения факт'!$A$1:$B$106</definedName>
    <definedName name="список" localSheetId="12">[1]группаИП!$A$7:$A$49</definedName>
    <definedName name="список" localSheetId="13">[1]группаИП!$A$7:$A$49</definedName>
    <definedName name="список">группаИП!$A$7:$A$49</definedName>
    <definedName name="список1" localSheetId="12">[1]цели!$A$1:$A$7</definedName>
    <definedName name="список1" localSheetId="13">[1]цели!$A$1:$A$7</definedName>
    <definedName name="список1">цели!$A$1:$A$8</definedName>
    <definedName name="список2" localSheetId="12">[1]МО!$A$1:$A$22</definedName>
    <definedName name="список2" localSheetId="13">[1]МО!$A$1:$A$22</definedName>
    <definedName name="список2">МО!$A$1:$A$22</definedName>
    <definedName name="список5" localSheetId="12">'[1]список 5'!$A$1:$A$2</definedName>
    <definedName name="список5" localSheetId="13">'[1]список 5'!$A$1:$A$2</definedName>
    <definedName name="список5">'список 5'!$A$1:$A$2</definedName>
    <definedName name="список6" localSheetId="12">'[1]список 5'!$A$1:$A$3</definedName>
    <definedName name="список6" localSheetId="13">'[1]список 5'!$A$1:$A$3</definedName>
    <definedName name="список6">'список 5'!$A$1:$A$3</definedName>
    <definedName name="список7" localSheetId="12">[1]список7!$A$1:$A$3</definedName>
    <definedName name="список7" localSheetId="13">[1]список7!$A$1:$A$3</definedName>
    <definedName name="список7">список7!$A$1:$A$3</definedName>
  </definedNames>
  <calcPr calcId="152511"/>
</workbook>
</file>

<file path=xl/calcChain.xml><?xml version="1.0" encoding="utf-8"?>
<calcChain xmlns="http://schemas.openxmlformats.org/spreadsheetml/2006/main">
  <c r="R30" i="54" l="1"/>
  <c r="S30" i="54"/>
  <c r="C51" i="7"/>
  <c r="C50" i="7"/>
  <c r="C49" i="7"/>
  <c r="C48" i="7"/>
  <c r="AC64" i="15"/>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5" i="15"/>
  <c r="AC34" i="15"/>
  <c r="AC33" i="15"/>
  <c r="AC32" i="15"/>
  <c r="AC31" i="15"/>
  <c r="AC30" i="15"/>
  <c r="AC29" i="15"/>
  <c r="AC28" i="15"/>
  <c r="AC27" i="15"/>
  <c r="AC26" i="15"/>
  <c r="AC25" i="15"/>
  <c r="AC24" i="15"/>
  <c r="B64" i="53"/>
  <c r="B59" i="53"/>
  <c r="B37" i="53"/>
  <c r="B34" i="53"/>
  <c r="G57" i="15"/>
  <c r="G50" i="15"/>
  <c r="D52" i="15"/>
  <c r="E30" i="15"/>
  <c r="E29" i="15"/>
  <c r="L64" i="15"/>
  <c r="AB64" i="15"/>
  <c r="E64" i="15"/>
  <c r="F64" i="15"/>
  <c r="L63" i="15"/>
  <c r="AB63" i="15"/>
  <c r="F63" i="15"/>
  <c r="L62" i="15"/>
  <c r="AB62" i="15"/>
  <c r="F62" i="15"/>
  <c r="L61" i="15"/>
  <c r="AB61" i="15"/>
  <c r="F61" i="15"/>
  <c r="L60" i="15"/>
  <c r="AB60" i="15"/>
  <c r="F60" i="15"/>
  <c r="L59" i="15"/>
  <c r="AB59" i="15"/>
  <c r="F59" i="15"/>
  <c r="L58" i="15"/>
  <c r="AB58" i="15"/>
  <c r="F58" i="15"/>
  <c r="L57" i="15"/>
  <c r="AB57" i="15"/>
  <c r="L56" i="15"/>
  <c r="AB56" i="15"/>
  <c r="F56" i="15"/>
  <c r="E56" i="15"/>
  <c r="L55" i="15"/>
  <c r="AB55" i="15"/>
  <c r="E55" i="15"/>
  <c r="F55" i="15"/>
  <c r="E54" i="15"/>
  <c r="F54" i="15"/>
  <c r="L54" i="15"/>
  <c r="AB54" i="15"/>
  <c r="E53" i="15"/>
  <c r="F53" i="15"/>
  <c r="L53" i="15"/>
  <c r="AB53" i="15"/>
  <c r="L52" i="15"/>
  <c r="AB52" i="15"/>
  <c r="E52" i="15"/>
  <c r="F52" i="15"/>
  <c r="L51" i="15"/>
  <c r="AB51" i="15"/>
  <c r="F51" i="15"/>
  <c r="L50" i="15"/>
  <c r="AB50" i="15"/>
  <c r="D50" i="15"/>
  <c r="D57" i="15"/>
  <c r="E57" i="15"/>
  <c r="F57" i="15"/>
  <c r="L49" i="15"/>
  <c r="AB49" i="15"/>
  <c r="F49" i="15"/>
  <c r="E49" i="15"/>
  <c r="L48" i="15"/>
  <c r="AB48" i="15"/>
  <c r="E48" i="15"/>
  <c r="F48" i="15"/>
  <c r="E47" i="15"/>
  <c r="F47" i="15"/>
  <c r="L47" i="15"/>
  <c r="AB47" i="15"/>
  <c r="E46" i="15"/>
  <c r="F46" i="15"/>
  <c r="L46" i="15"/>
  <c r="AB46" i="15"/>
  <c r="L45" i="15"/>
  <c r="AB45" i="15"/>
  <c r="E45" i="15"/>
  <c r="F45" i="15"/>
  <c r="L44" i="15"/>
  <c r="AB44" i="15"/>
  <c r="E44" i="15"/>
  <c r="F44" i="15"/>
  <c r="L43" i="15"/>
  <c r="AB43" i="15"/>
  <c r="F43" i="15"/>
  <c r="L42" i="15"/>
  <c r="AB42" i="15"/>
  <c r="E42" i="15"/>
  <c r="F42" i="15"/>
  <c r="E41" i="15"/>
  <c r="F41" i="15"/>
  <c r="L41" i="15"/>
  <c r="AB41" i="15"/>
  <c r="L40" i="15"/>
  <c r="AB40" i="15"/>
  <c r="E40" i="15"/>
  <c r="F40" i="15"/>
  <c r="L39" i="15"/>
  <c r="AB39" i="15"/>
  <c r="E39" i="15"/>
  <c r="F39" i="15"/>
  <c r="E38" i="15"/>
  <c r="F38" i="15"/>
  <c r="L38" i="15"/>
  <c r="AB38" i="15"/>
  <c r="E37" i="15"/>
  <c r="F37" i="15"/>
  <c r="AB37" i="15"/>
  <c r="L37" i="15"/>
  <c r="L36" i="15"/>
  <c r="AB36" i="15"/>
  <c r="E36" i="15"/>
  <c r="F36" i="15"/>
  <c r="L35" i="15"/>
  <c r="AB35" i="15"/>
  <c r="F35" i="15"/>
  <c r="L34" i="15"/>
  <c r="AB34" i="15"/>
  <c r="F34" i="15"/>
  <c r="AB33" i="15"/>
  <c r="L33" i="15"/>
  <c r="F33" i="15"/>
  <c r="L32" i="15"/>
  <c r="AB32" i="15"/>
  <c r="F32" i="15"/>
  <c r="L31" i="15"/>
  <c r="AB31" i="15"/>
  <c r="F31" i="15"/>
  <c r="L30" i="15"/>
  <c r="AB30" i="15"/>
  <c r="F30" i="15"/>
  <c r="L29" i="15"/>
  <c r="AB29" i="15"/>
  <c r="F29" i="15"/>
  <c r="L28" i="15"/>
  <c r="AB28" i="15"/>
  <c r="E28" i="15"/>
  <c r="F28" i="15"/>
  <c r="L27" i="15"/>
  <c r="AB27" i="15"/>
  <c r="F27" i="15"/>
  <c r="E27" i="15"/>
  <c r="L26" i="15"/>
  <c r="AB26" i="15"/>
  <c r="F26" i="15"/>
  <c r="E26" i="15"/>
  <c r="L25" i="15"/>
  <c r="AB25" i="15"/>
  <c r="E25" i="15"/>
  <c r="F25" i="15"/>
  <c r="Y24" i="15"/>
  <c r="X24" i="15"/>
  <c r="U24" i="15"/>
  <c r="T24" i="15"/>
  <c r="Q24" i="15"/>
  <c r="P24" i="15"/>
  <c r="O24" i="15"/>
  <c r="N24" i="15"/>
  <c r="M24" i="15"/>
  <c r="L24" i="15"/>
  <c r="K24" i="15"/>
  <c r="J24" i="15"/>
  <c r="I24" i="15"/>
  <c r="H24" i="15"/>
  <c r="AB24" i="15"/>
  <c r="G24" i="15"/>
  <c r="D24" i="15"/>
  <c r="B27" i="53"/>
  <c r="AC23" i="15"/>
  <c r="AB23" i="15"/>
  <c r="C23" i="15"/>
  <c r="D23" i="15"/>
  <c r="E23" i="15"/>
  <c r="F23" i="15"/>
  <c r="G23" i="15"/>
  <c r="E50" i="15"/>
  <c r="F50" i="15"/>
  <c r="E24" i="15"/>
  <c r="F24" i="15"/>
  <c r="C25" i="6"/>
  <c r="L30" i="5"/>
  <c r="B83" i="55"/>
  <c r="B82" i="55"/>
  <c r="B81" i="55"/>
  <c r="B80" i="55"/>
  <c r="B72" i="55"/>
  <c r="B68" i="55"/>
  <c r="B64" i="55"/>
  <c r="B60" i="55"/>
  <c r="B58" i="55"/>
  <c r="B55" i="55"/>
  <c r="B51" i="55"/>
  <c r="B47" i="55"/>
  <c r="B43" i="55"/>
  <c r="B41" i="55"/>
  <c r="B38" i="55"/>
  <c r="B34" i="55"/>
  <c r="B32" i="55"/>
  <c r="B30" i="55"/>
  <c r="B22" i="55"/>
  <c r="A15" i="55"/>
  <c r="B21" i="55"/>
  <c r="A12" i="55"/>
  <c r="A9" i="55"/>
  <c r="D26" i="5"/>
  <c r="D30" i="5"/>
  <c r="B58" i="53"/>
  <c r="B41" i="53"/>
  <c r="B32" i="53"/>
  <c r="AC64" i="54"/>
  <c r="AB64" i="54"/>
  <c r="F64" i="54"/>
  <c r="AC63" i="54"/>
  <c r="AB63" i="54"/>
  <c r="F63" i="54"/>
  <c r="AC62" i="54"/>
  <c r="F62" i="54"/>
  <c r="AB62" i="54"/>
  <c r="AC61" i="54"/>
  <c r="F61" i="54"/>
  <c r="AB61" i="54"/>
  <c r="AC60" i="54"/>
  <c r="AB60" i="54"/>
  <c r="F60" i="54"/>
  <c r="AC59" i="54"/>
  <c r="AB59" i="54"/>
  <c r="F59" i="54"/>
  <c r="AC58" i="54"/>
  <c r="F58" i="54"/>
  <c r="AB58" i="54"/>
  <c r="AC57" i="54"/>
  <c r="E57" i="54"/>
  <c r="AB57" i="54"/>
  <c r="AC56" i="54"/>
  <c r="E56" i="54"/>
  <c r="AB56" i="54"/>
  <c r="AC55" i="54"/>
  <c r="E55" i="54"/>
  <c r="AB55" i="54"/>
  <c r="AC54" i="54"/>
  <c r="E54" i="54"/>
  <c r="AB54" i="54"/>
  <c r="AC53" i="54"/>
  <c r="E53" i="54"/>
  <c r="AB53" i="54"/>
  <c r="AB52" i="54"/>
  <c r="N52" i="54"/>
  <c r="AC52" i="54"/>
  <c r="F52" i="54"/>
  <c r="D52" i="54"/>
  <c r="E52" i="54"/>
  <c r="AC51" i="54"/>
  <c r="AB51" i="54"/>
  <c r="F51" i="54"/>
  <c r="AC50" i="54"/>
  <c r="F50" i="54"/>
  <c r="AB50" i="54"/>
  <c r="AC49" i="54"/>
  <c r="F49" i="54"/>
  <c r="AB49" i="54"/>
  <c r="AC48" i="54"/>
  <c r="F48" i="54"/>
  <c r="AB48" i="54"/>
  <c r="AC47" i="54"/>
  <c r="F47" i="54"/>
  <c r="AB47" i="54"/>
  <c r="AC46" i="54"/>
  <c r="F46" i="54"/>
  <c r="AB46" i="54"/>
  <c r="AC45" i="54"/>
  <c r="F45" i="54"/>
  <c r="AB45" i="54"/>
  <c r="AC44" i="54"/>
  <c r="F44" i="54"/>
  <c r="AB44" i="54"/>
  <c r="AC43" i="54"/>
  <c r="F43" i="54"/>
  <c r="AB43" i="54"/>
  <c r="AC42" i="54"/>
  <c r="E42" i="54"/>
  <c r="AB42" i="54"/>
  <c r="AC41" i="54"/>
  <c r="E41" i="54"/>
  <c r="AB41" i="54"/>
  <c r="AC40" i="54"/>
  <c r="E40" i="54"/>
  <c r="AB40" i="54"/>
  <c r="AC39" i="54"/>
  <c r="E39" i="54"/>
  <c r="AB39" i="54"/>
  <c r="AC38" i="54"/>
  <c r="E38" i="54"/>
  <c r="AB38" i="54"/>
  <c r="AC37" i="54"/>
  <c r="E37" i="54"/>
  <c r="AB37" i="54"/>
  <c r="AC36" i="54"/>
  <c r="E36" i="54"/>
  <c r="AB36" i="54"/>
  <c r="AC35" i="54"/>
  <c r="F35" i="54"/>
  <c r="AB35" i="54"/>
  <c r="AB34" i="54"/>
  <c r="AC34" i="54"/>
  <c r="AB33" i="54"/>
  <c r="AB32" i="54"/>
  <c r="AC32" i="54"/>
  <c r="AB31" i="54"/>
  <c r="AC31" i="54"/>
  <c r="AB30" i="54"/>
  <c r="AC30" i="54"/>
  <c r="AC29" i="54"/>
  <c r="AB29" i="54"/>
  <c r="AC28" i="54"/>
  <c r="F28" i="54"/>
  <c r="AB28" i="54"/>
  <c r="E28" i="54"/>
  <c r="AC27" i="54"/>
  <c r="F27" i="54"/>
  <c r="AB27" i="54"/>
  <c r="E27" i="54"/>
  <c r="AC26" i="54"/>
  <c r="F26" i="54"/>
  <c r="AB26" i="54"/>
  <c r="E26" i="54"/>
  <c r="AC25" i="54"/>
  <c r="F25" i="54"/>
  <c r="AB25" i="54"/>
  <c r="E25" i="54"/>
  <c r="AA24" i="54"/>
  <c r="Z24" i="54"/>
  <c r="Y24" i="54"/>
  <c r="X24" i="54"/>
  <c r="W24" i="54"/>
  <c r="V24" i="54"/>
  <c r="U24" i="54"/>
  <c r="T24" i="54"/>
  <c r="S24" i="54"/>
  <c r="R24" i="54"/>
  <c r="Q24" i="54"/>
  <c r="P24" i="54"/>
  <c r="O24" i="54"/>
  <c r="N24" i="54"/>
  <c r="AC24" i="54"/>
  <c r="M24" i="54"/>
  <c r="L24" i="54"/>
  <c r="K24" i="54"/>
  <c r="J24" i="54"/>
  <c r="I24" i="54"/>
  <c r="H24" i="54"/>
  <c r="AB24" i="54"/>
  <c r="G24" i="54"/>
  <c r="E24" i="54"/>
  <c r="D24" i="54"/>
  <c r="C23" i="54"/>
  <c r="D23" i="54"/>
  <c r="E23" i="54"/>
  <c r="F23" i="54"/>
  <c r="G23" i="54"/>
  <c r="H23" i="54"/>
  <c r="I23" i="54"/>
  <c r="J23" i="54"/>
  <c r="K23" i="54"/>
  <c r="L23" i="54"/>
  <c r="M23" i="54"/>
  <c r="N23" i="54"/>
  <c r="O23" i="54"/>
  <c r="P23" i="54"/>
  <c r="Q23" i="54"/>
  <c r="R23" i="54"/>
  <c r="S23" i="54"/>
  <c r="T23" i="54"/>
  <c r="U23" i="54"/>
  <c r="V23" i="54"/>
  <c r="W23" i="54"/>
  <c r="X23" i="54"/>
  <c r="Y23" i="54"/>
  <c r="Z23" i="54"/>
  <c r="AA23" i="54"/>
  <c r="AB23" i="54"/>
  <c r="AC23" i="54"/>
  <c r="A14" i="54"/>
  <c r="A11" i="54"/>
  <c r="A8" i="54"/>
  <c r="A4" i="54"/>
  <c r="F24" i="54"/>
  <c r="E44" i="54"/>
  <c r="E46" i="54"/>
  <c r="E47" i="54"/>
  <c r="E49" i="54"/>
  <c r="AC33" i="54"/>
  <c r="F36" i="54"/>
  <c r="F37" i="54"/>
  <c r="F38" i="54"/>
  <c r="F39" i="54"/>
  <c r="F40" i="54"/>
  <c r="F41" i="54"/>
  <c r="F42" i="54"/>
  <c r="F53" i="54"/>
  <c r="F54" i="54"/>
  <c r="F55" i="54"/>
  <c r="F56" i="54"/>
  <c r="F57" i="54"/>
  <c r="E45" i="54"/>
  <c r="E48" i="54"/>
  <c r="E50" i="54"/>
  <c r="S23" i="12"/>
  <c r="J23" i="12"/>
  <c r="H23" i="12"/>
  <c r="B22" i="53"/>
  <c r="A15" i="53"/>
  <c r="B21" i="53"/>
  <c r="A12" i="53"/>
  <c r="A9" i="53"/>
  <c r="B60" i="53"/>
  <c r="B83" i="53"/>
  <c r="B82" i="53"/>
  <c r="B81" i="53"/>
  <c r="B80" i="53"/>
  <c r="B72" i="53"/>
  <c r="B30" i="53"/>
  <c r="B47" i="53"/>
  <c r="B55" i="53"/>
  <c r="B68" i="53"/>
  <c r="B38" i="53"/>
  <c r="B43" i="53"/>
  <c r="B51" i="53"/>
  <c r="A15" i="52"/>
  <c r="A12" i="52"/>
  <c r="B140" i="52"/>
  <c r="C139" i="52"/>
  <c r="D139" i="52"/>
  <c r="E139" i="52"/>
  <c r="F139" i="52"/>
  <c r="G139" i="52"/>
  <c r="H139" i="52"/>
  <c r="I139" i="52"/>
  <c r="J139" i="52"/>
  <c r="K139" i="52"/>
  <c r="L139" i="52"/>
  <c r="M139" i="52"/>
  <c r="N139" i="52"/>
  <c r="O139" i="52"/>
  <c r="P139" i="52"/>
  <c r="Q139" i="52"/>
  <c r="R139" i="52"/>
  <c r="S139" i="52"/>
  <c r="T139" i="52"/>
  <c r="U139" i="52"/>
  <c r="V139" i="52"/>
  <c r="W139" i="52"/>
  <c r="X139" i="52"/>
  <c r="Y139" i="52"/>
  <c r="Z139" i="52"/>
  <c r="AA139" i="52"/>
  <c r="AB139" i="52"/>
  <c r="AC139" i="52"/>
  <c r="AD139" i="52"/>
  <c r="AE139" i="52"/>
  <c r="AF139" i="52"/>
  <c r="AG139" i="52"/>
  <c r="AH139" i="52"/>
  <c r="AI139" i="52"/>
  <c r="AJ139" i="52"/>
  <c r="AK139" i="52"/>
  <c r="AL139" i="52"/>
  <c r="AM139" i="52"/>
  <c r="AN139" i="52"/>
  <c r="AO139" i="52"/>
  <c r="AP139" i="52"/>
  <c r="AQ139" i="52"/>
  <c r="AR139" i="52"/>
  <c r="AS139" i="52"/>
  <c r="AT139" i="52"/>
  <c r="AU139" i="52"/>
  <c r="AV139" i="52"/>
  <c r="AW139" i="52"/>
  <c r="AX139" i="52"/>
  <c r="AY139" i="52"/>
  <c r="C137" i="52"/>
  <c r="D137" i="52"/>
  <c r="E136" i="52"/>
  <c r="C135" i="52"/>
  <c r="D135" i="52"/>
  <c r="E135" i="52"/>
  <c r="F135" i="52"/>
  <c r="G135" i="52"/>
  <c r="H135" i="52"/>
  <c r="I135" i="52"/>
  <c r="J135" i="52"/>
  <c r="K135" i="52"/>
  <c r="L135" i="52"/>
  <c r="M135" i="52"/>
  <c r="N135" i="52"/>
  <c r="O135" i="52"/>
  <c r="P135" i="52"/>
  <c r="Q135" i="52"/>
  <c r="R135" i="52"/>
  <c r="S135" i="52"/>
  <c r="T135" i="52"/>
  <c r="U135" i="52"/>
  <c r="V135" i="52"/>
  <c r="W135" i="52"/>
  <c r="X135" i="52"/>
  <c r="Y135" i="52"/>
  <c r="Z135" i="52"/>
  <c r="AA135" i="52"/>
  <c r="AB135" i="52"/>
  <c r="AC135" i="52"/>
  <c r="AD135" i="52"/>
  <c r="AE135" i="52"/>
  <c r="AF135" i="52"/>
  <c r="AG135" i="52"/>
  <c r="AH135" i="52"/>
  <c r="AI135" i="52"/>
  <c r="AJ135" i="52"/>
  <c r="AK135" i="52"/>
  <c r="AL135" i="52"/>
  <c r="AM135" i="52"/>
  <c r="AN135" i="52"/>
  <c r="AO135" i="52"/>
  <c r="AP135" i="52"/>
  <c r="AQ135" i="52"/>
  <c r="AR135" i="52"/>
  <c r="AS135" i="52"/>
  <c r="AT135" i="52"/>
  <c r="AU135" i="52"/>
  <c r="AV135" i="52"/>
  <c r="AW135" i="52"/>
  <c r="AX135" i="52"/>
  <c r="AY135" i="52"/>
  <c r="B126" i="52"/>
  <c r="G119" i="52"/>
  <c r="G118" i="52"/>
  <c r="I118" i="52"/>
  <c r="I120" i="52"/>
  <c r="C109" i="52"/>
  <c r="D118" i="52"/>
  <c r="B118" i="52"/>
  <c r="B112" i="52"/>
  <c r="D107" i="52"/>
  <c r="E107" i="52"/>
  <c r="F107" i="52"/>
  <c r="G107" i="52"/>
  <c r="H107" i="52"/>
  <c r="I107" i="52"/>
  <c r="J107" i="52"/>
  <c r="K107" i="52"/>
  <c r="L107" i="52"/>
  <c r="M107" i="52"/>
  <c r="N107" i="52"/>
  <c r="O107" i="52"/>
  <c r="P107" i="52"/>
  <c r="Q107" i="52"/>
  <c r="R107" i="52"/>
  <c r="S107" i="52"/>
  <c r="T107" i="52"/>
  <c r="U107" i="52"/>
  <c r="V107" i="52"/>
  <c r="W107" i="52"/>
  <c r="X107" i="52"/>
  <c r="Y107" i="52"/>
  <c r="Z107" i="52"/>
  <c r="AA107" i="52"/>
  <c r="AB107" i="52"/>
  <c r="AC107" i="52"/>
  <c r="AD107" i="52"/>
  <c r="AE107" i="52"/>
  <c r="AF107" i="52"/>
  <c r="AG107" i="52"/>
  <c r="AH107" i="52"/>
  <c r="AI107" i="52"/>
  <c r="AJ107" i="52"/>
  <c r="AK107" i="52"/>
  <c r="AL107" i="52"/>
  <c r="AM107" i="52"/>
  <c r="AN107" i="52"/>
  <c r="AO107" i="52"/>
  <c r="AP107" i="52"/>
  <c r="A9" i="52"/>
  <c r="A7" i="52"/>
  <c r="G120" i="52"/>
  <c r="E137" i="52"/>
  <c r="F136" i="52"/>
  <c r="D109" i="52"/>
  <c r="C108" i="52"/>
  <c r="C140" i="52"/>
  <c r="C141" i="52"/>
  <c r="B99" i="52"/>
  <c r="F137" i="52"/>
  <c r="E109" i="52"/>
  <c r="D108" i="52"/>
  <c r="D140" i="52"/>
  <c r="G136" i="52"/>
  <c r="E140" i="52"/>
  <c r="E141" i="52"/>
  <c r="D99" i="52"/>
  <c r="F109" i="52"/>
  <c r="E108" i="52"/>
  <c r="H136" i="52"/>
  <c r="G137" i="52"/>
  <c r="D141" i="52"/>
  <c r="C99" i="52"/>
  <c r="H137" i="52"/>
  <c r="I136" i="52"/>
  <c r="G109" i="52"/>
  <c r="F108" i="52"/>
  <c r="F140" i="52"/>
  <c r="G140" i="52"/>
  <c r="G141" i="52"/>
  <c r="F99" i="52"/>
  <c r="F141" i="52"/>
  <c r="E99" i="52"/>
  <c r="I137" i="52"/>
  <c r="J136" i="52"/>
  <c r="H109" i="52"/>
  <c r="G108" i="52"/>
  <c r="I109" i="52"/>
  <c r="H108" i="52"/>
  <c r="H140" i="52"/>
  <c r="K136" i="52"/>
  <c r="J137" i="52"/>
  <c r="I140" i="52"/>
  <c r="L136" i="52"/>
  <c r="J109" i="52"/>
  <c r="I108" i="52"/>
  <c r="K137" i="52"/>
  <c r="H141" i="52"/>
  <c r="G99" i="52"/>
  <c r="L137" i="52"/>
  <c r="K109" i="52"/>
  <c r="J108" i="52"/>
  <c r="M136" i="52"/>
  <c r="J140" i="52"/>
  <c r="I141" i="52"/>
  <c r="H99" i="52"/>
  <c r="K140" i="52"/>
  <c r="N136" i="52"/>
  <c r="M137" i="52"/>
  <c r="L109" i="52"/>
  <c r="K108" i="52"/>
  <c r="J141" i="52"/>
  <c r="I99" i="52"/>
  <c r="M109" i="52"/>
  <c r="L108" i="52"/>
  <c r="O136" i="52"/>
  <c r="N137" i="52"/>
  <c r="L140" i="52"/>
  <c r="L141" i="52"/>
  <c r="K99" i="52"/>
  <c r="K141" i="52"/>
  <c r="J99" i="52"/>
  <c r="O137" i="52"/>
  <c r="M140" i="52"/>
  <c r="M141" i="52"/>
  <c r="L99" i="52"/>
  <c r="P136" i="52"/>
  <c r="N109" i="52"/>
  <c r="M108" i="52"/>
  <c r="Q136" i="52"/>
  <c r="N140" i="52"/>
  <c r="N141" i="52"/>
  <c r="M99" i="52"/>
  <c r="P137" i="52"/>
  <c r="O109" i="52"/>
  <c r="N108" i="52"/>
  <c r="P109" i="52"/>
  <c r="O108" i="52"/>
  <c r="Q137" i="52"/>
  <c r="R136" i="52"/>
  <c r="O140" i="52"/>
  <c r="O141" i="52"/>
  <c r="N99" i="52"/>
  <c r="P140" i="52"/>
  <c r="P141" i="52"/>
  <c r="O99" i="52"/>
  <c r="S136" i="52"/>
  <c r="R137" i="52"/>
  <c r="Q109" i="52"/>
  <c r="P108" i="52"/>
  <c r="S137" i="52"/>
  <c r="Q140" i="52"/>
  <c r="Q141" i="52"/>
  <c r="P99" i="52"/>
  <c r="R109" i="52"/>
  <c r="Q108" i="52"/>
  <c r="T136" i="52"/>
  <c r="T137" i="52"/>
  <c r="S109" i="52"/>
  <c r="R108" i="52"/>
  <c r="U136" i="52"/>
  <c r="R140" i="52"/>
  <c r="R141" i="52"/>
  <c r="Q99" i="52"/>
  <c r="U137" i="52"/>
  <c r="S140" i="52"/>
  <c r="S141" i="52"/>
  <c r="R99" i="52"/>
  <c r="V136" i="52"/>
  <c r="T109" i="52"/>
  <c r="S108" i="52"/>
  <c r="U109" i="52"/>
  <c r="T108" i="52"/>
  <c r="W136" i="52"/>
  <c r="V137" i="52"/>
  <c r="T140" i="52"/>
  <c r="U140" i="52"/>
  <c r="X136" i="52"/>
  <c r="T141" i="52"/>
  <c r="S99" i="52"/>
  <c r="W137" i="52"/>
  <c r="U108" i="52"/>
  <c r="V109" i="52"/>
  <c r="B105" i="52"/>
  <c r="C105" i="52"/>
  <c r="W109" i="52"/>
  <c r="V108" i="52"/>
  <c r="V140" i="52"/>
  <c r="V141" i="52"/>
  <c r="U99" i="52"/>
  <c r="X137" i="52"/>
  <c r="Y136" i="52"/>
  <c r="U141" i="52"/>
  <c r="T99" i="52"/>
  <c r="Y137" i="52"/>
  <c r="Z136" i="52"/>
  <c r="X109" i="52"/>
  <c r="W108" i="52"/>
  <c r="W140" i="52"/>
  <c r="W141" i="52"/>
  <c r="V99" i="52"/>
  <c r="D105" i="52"/>
  <c r="A105" i="52"/>
  <c r="X140" i="52"/>
  <c r="X141" i="52"/>
  <c r="W99" i="52"/>
  <c r="AA136" i="52"/>
  <c r="Z137" i="52"/>
  <c r="Y109" i="52"/>
  <c r="X108" i="52"/>
  <c r="AB136" i="52"/>
  <c r="Y140" i="52"/>
  <c r="Z109" i="52"/>
  <c r="Y108" i="52"/>
  <c r="AA137" i="52"/>
  <c r="AA109" i="52"/>
  <c r="Z108" i="52"/>
  <c r="Z140" i="52"/>
  <c r="Z141" i="52"/>
  <c r="Y99" i="52"/>
  <c r="AB137" i="52"/>
  <c r="Y141" i="52"/>
  <c r="X99" i="52"/>
  <c r="AC136" i="52"/>
  <c r="AA140" i="52"/>
  <c r="AA141" i="52"/>
  <c r="Z99" i="52"/>
  <c r="AD136" i="52"/>
  <c r="AC137" i="52"/>
  <c r="AB109" i="52"/>
  <c r="AA108" i="52"/>
  <c r="AC109" i="52"/>
  <c r="AB108" i="52"/>
  <c r="AB140" i="52"/>
  <c r="AE136" i="52"/>
  <c r="AD137" i="52"/>
  <c r="AC140" i="52"/>
  <c r="AC141" i="52"/>
  <c r="AB99" i="52"/>
  <c r="AE137" i="52"/>
  <c r="AF136" i="52"/>
  <c r="AB141" i="52"/>
  <c r="AA99" i="52"/>
  <c r="AC108" i="52"/>
  <c r="AD109" i="52"/>
  <c r="AF137" i="52"/>
  <c r="AD140" i="52"/>
  <c r="AD141" i="52"/>
  <c r="AC99" i="52"/>
  <c r="AG136" i="52"/>
  <c r="AE109" i="52"/>
  <c r="AD108" i="52"/>
  <c r="AF109" i="52"/>
  <c r="AE108" i="52"/>
  <c r="AE140" i="52"/>
  <c r="AE141" i="52"/>
  <c r="AD99" i="52"/>
  <c r="AG137" i="52"/>
  <c r="AH136" i="52"/>
  <c r="AI136" i="52"/>
  <c r="AH137" i="52"/>
  <c r="AF140" i="52"/>
  <c r="AG109" i="52"/>
  <c r="AF108" i="52"/>
  <c r="AG140" i="52"/>
  <c r="AG141" i="52"/>
  <c r="AF99" i="52"/>
  <c r="AF141" i="52"/>
  <c r="AE99" i="52"/>
  <c r="AI137" i="52"/>
  <c r="AJ136" i="52"/>
  <c r="AH109" i="52"/>
  <c r="AG108" i="52"/>
  <c r="AI109" i="52"/>
  <c r="AH108" i="52"/>
  <c r="AK136" i="52"/>
  <c r="AJ137" i="52"/>
  <c r="AH140" i="52"/>
  <c r="AH141" i="52"/>
  <c r="AG99" i="52"/>
  <c r="AL136" i="52"/>
  <c r="AK137" i="52"/>
  <c r="AJ109" i="52"/>
  <c r="AI108" i="52"/>
  <c r="AI140" i="52"/>
  <c r="AL137" i="52"/>
  <c r="AJ140" i="52"/>
  <c r="AJ141" i="52"/>
  <c r="AI99" i="52"/>
  <c r="AI141" i="52"/>
  <c r="AH99" i="52"/>
  <c r="AJ108" i="52"/>
  <c r="AK109" i="52"/>
  <c r="AM136" i="52"/>
  <c r="AN136" i="52"/>
  <c r="AM137" i="52"/>
  <c r="AK140" i="52"/>
  <c r="AK108" i="52"/>
  <c r="AL109" i="52"/>
  <c r="AL140" i="52"/>
  <c r="AL141" i="52"/>
  <c r="AK99" i="52"/>
  <c r="AN137" i="52"/>
  <c r="AM109" i="52"/>
  <c r="AL108" i="52"/>
  <c r="AK141" i="52"/>
  <c r="AJ99" i="52"/>
  <c r="AO136" i="52"/>
  <c r="AN109" i="52"/>
  <c r="AM108" i="52"/>
  <c r="AP136" i="52"/>
  <c r="AO137" i="52"/>
  <c r="AM140" i="52"/>
  <c r="AQ136" i="52"/>
  <c r="AN108" i="52"/>
  <c r="AO109" i="52"/>
  <c r="AN140" i="52"/>
  <c r="AM141" i="52"/>
  <c r="AL99" i="52"/>
  <c r="AP137" i="52"/>
  <c r="AP109" i="52"/>
  <c r="AP108" i="52"/>
  <c r="AO108" i="52"/>
  <c r="AQ137" i="52"/>
  <c r="AO140" i="52"/>
  <c r="AO141" i="52"/>
  <c r="AN99" i="52"/>
  <c r="AR136" i="52"/>
  <c r="AS136" i="52"/>
  <c r="AT136" i="52"/>
  <c r="AU136" i="52"/>
  <c r="AV136" i="52"/>
  <c r="AW136" i="52"/>
  <c r="AX136" i="52"/>
  <c r="AY136" i="52"/>
  <c r="AN141" i="52"/>
  <c r="AM99" i="52"/>
  <c r="AR137" i="52"/>
  <c r="AS137" i="52"/>
  <c r="AT137" i="52"/>
  <c r="AU137" i="52"/>
  <c r="AV137" i="52"/>
  <c r="AW137" i="52"/>
  <c r="AX137" i="52"/>
  <c r="AY137" i="52"/>
  <c r="AP140" i="52"/>
  <c r="AP141" i="52"/>
  <c r="AO99" i="52"/>
  <c r="AQ140" i="52"/>
  <c r="AR140" i="52"/>
  <c r="AR141" i="52"/>
  <c r="AQ141" i="52"/>
  <c r="AP99" i="52"/>
  <c r="AQ99" i="52"/>
  <c r="A100" i="52"/>
  <c r="AS140" i="52"/>
  <c r="AS141" i="52"/>
  <c r="AT140" i="52"/>
  <c r="AT141" i="52"/>
  <c r="AU140" i="52"/>
  <c r="AV140" i="52"/>
  <c r="AV141" i="52"/>
  <c r="AU141" i="52"/>
  <c r="AW140" i="52"/>
  <c r="AW141" i="52"/>
  <c r="AX140" i="52"/>
  <c r="AX141" i="52"/>
  <c r="AY140" i="52"/>
  <c r="AY141" i="52"/>
  <c r="A101" i="52"/>
  <c r="B102" i="52"/>
  <c r="A15" i="12"/>
  <c r="A8" i="17"/>
  <c r="E9" i="14"/>
  <c r="A15" i="5"/>
  <c r="A12" i="5"/>
  <c r="A9" i="5"/>
  <c r="A5" i="5"/>
  <c r="A14" i="15"/>
  <c r="A11" i="15"/>
  <c r="A8" i="15"/>
  <c r="A4" i="15"/>
  <c r="A15" i="16"/>
  <c r="A12" i="16"/>
  <c r="A9" i="16"/>
  <c r="A15" i="10"/>
  <c r="A12" i="10"/>
  <c r="A9" i="10"/>
  <c r="A5" i="10"/>
  <c r="A5" i="52"/>
  <c r="A4" i="17"/>
  <c r="A14" i="17"/>
  <c r="A11" i="17"/>
  <c r="A6" i="13"/>
  <c r="A5" i="14"/>
  <c r="A4" i="12"/>
  <c r="A5" i="16"/>
  <c r="A5" i="6"/>
  <c r="A15" i="6"/>
  <c r="A12" i="6"/>
  <c r="A9" i="6"/>
  <c r="E15" i="14"/>
  <c r="E12" i="14"/>
  <c r="A16" i="13"/>
  <c r="A13" i="13"/>
  <c r="A10" i="13"/>
  <c r="A14" i="12"/>
  <c r="A11" i="12"/>
  <c r="A8" i="12"/>
  <c r="A5" i="53"/>
  <c r="A5" i="5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<sst xmlns="http://schemas.openxmlformats.org/spreadsheetml/2006/main" count="1617" uniqueCount="710">
  <si>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</si>
  <si>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</si>
  <si>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</si>
  <si>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</si>
  <si>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</si>
  <si>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</si>
  <si>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</si>
  <si>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</si>
  <si>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</si>
  <si>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</si>
  <si>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</si>
  <si>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</si>
  <si>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</si>
  <si>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</si>
  <si>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</si>
  <si>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</si>
  <si>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</si>
  <si>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</si>
  <si>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</si>
  <si>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</si>
  <si>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</si>
  <si>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</si>
  <si>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</si>
  <si>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</si>
  <si>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</si>
  <si>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</si>
  <si>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</si>
  <si>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</si>
  <si>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</si>
  <si>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</si>
  <si>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</si>
  <si>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</si>
  <si>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</si>
  <si>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</si>
  <si>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</si>
  <si>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</si>
  <si>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</si>
  <si>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</si>
  <si>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</si>
  <si>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</si>
  <si>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</si>
  <si>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</si>
  <si>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</si>
  <si>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</si>
  <si>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</si>
  <si>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</si>
  <si>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</si>
  <si>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</si>
  <si>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</si>
  <si>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</si>
  <si>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</si>
  <si>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</si>
  <si>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</si>
  <si>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</si>
  <si>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</si>
  <si>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</si>
  <si>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</si>
  <si>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</si>
  <si>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</si>
  <si>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</si>
  <si>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</si>
  <si>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</si>
  <si>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</si>
  <si>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</si>
  <si>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</si>
  <si>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</si>
  <si>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</si>
  <si>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</si>
  <si>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</si>
  <si>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</si>
  <si>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</si>
  <si>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</si>
  <si>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</si>
  <si>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</si>
  <si>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</si>
  <si>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</si>
  <si>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</si>
  <si>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</si>
  <si>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</si>
  <si>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</si>
  <si>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</si>
  <si>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</si>
  <si>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</si>
  <si>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</si>
  <si>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</si>
  <si>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</si>
  <si>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</si>
  <si>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</si>
  <si>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</si>
  <si>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</si>
  <si>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</si>
  <si>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</si>
  <si>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</si>
  <si>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</si>
  <si>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</si>
  <si>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</si>
  <si>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</si>
  <si>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</si>
  <si>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</si>
  <si>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</si>
  <si>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</si>
  <si>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</si>
  <si>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</si>
  <si>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</si>
  <si>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</si>
  <si>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</si>
  <si>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</si>
  <si>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</si>
  <si>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</si>
  <si>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</si>
  <si>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</si>
  <si>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</si>
  <si>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</si>
  <si>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</si>
  <si>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</si>
  <si>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</si>
  <si>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</si>
  <si>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</si>
  <si>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</si>
  <si>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</si>
  <si>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</si>
  <si>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</si>
  <si>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</si>
  <si>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</si>
  <si>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</si>
  <si>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</si>
  <si>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</si>
  <si>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</si>
  <si>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</si>
  <si>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</si>
  <si>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</si>
  <si>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</si>
  <si>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</si>
  <si>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</si>
  <si>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</si>
  <si>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</si>
  <si>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</si>
  <si>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</si>
  <si>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</si>
  <si>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</si>
  <si>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</si>
  <si>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</si>
  <si>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</si>
  <si>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</si>
  <si>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</si>
  <si>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</si>
  <si>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</si>
  <si>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</si>
  <si>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</si>
  <si>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</si>
  <si>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</si>
  <si>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</si>
  <si>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</si>
  <si>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</si>
  <si>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</si>
  <si>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</si>
  <si>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</si>
  <si>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</si>
  <si>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</si>
  <si>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</si>
  <si>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</si>
  <si>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</si>
  <si>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</si>
  <si>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</si>
  <si>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</si>
  <si>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</si>
  <si>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</si>
  <si>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</si>
  <si>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</si>
  <si>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</si>
  <si>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</si>
  <si>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</si>
  <si>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</si>
  <si>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</si>
  <si>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</si>
  <si>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</si>
  <si>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</si>
  <si>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</si>
  <si>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</si>
  <si>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</si>
  <si>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</si>
  <si>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</si>
  <si>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</si>
  <si>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</si>
  <si>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</si>
  <si>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</si>
  <si>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</si>
  <si>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</si>
  <si>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</si>
  <si>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</si>
  <si>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</si>
  <si>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</si>
  <si>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</si>
  <si>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</si>
  <si>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</si>
  <si>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</si>
  <si>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</si>
  <si>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</si>
  <si>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</si>
  <si>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</si>
  <si>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</si>
  <si>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</si>
  <si>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</si>
  <si>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</si>
  <si>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</si>
  <si>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</si>
  <si>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</si>
  <si>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</si>
  <si>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</si>
  <si>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</si>
  <si>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</si>
  <si>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</si>
  <si>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</si>
  <si>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</si>
  <si>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</si>
  <si>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</si>
  <si>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</si>
  <si>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</si>
  <si>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</si>
  <si>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</si>
  <si>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</si>
  <si>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</si>
  <si>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</si>
  <si>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</si>
  <si>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</si>
  <si>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</si>
  <si>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</si>
  <si>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</si>
  <si>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</si>
  <si>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</si>
  <si>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</si>
  <si>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</si>
  <si>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</si>
  <si>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</si>
  <si>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</si>
  <si>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</si>
  <si>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</si>
  <si>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</si>
  <si>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</si>
  <si>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</si>
  <si>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</si>
  <si>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</si>
  <si>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</si>
  <si>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</si>
  <si>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</si>
  <si>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</si>
  <si>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</si>
  <si>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</si>
  <si>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</si>
  <si>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</si>
  <si>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</si>
  <si>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</si>
  <si>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</si>
  <si>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</si>
  <si>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</si>
  <si>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</si>
  <si>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</si>
  <si>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</si>
  <si>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</si>
  <si>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</si>
  <si>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</si>
  <si>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</si>
  <si>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</si>
  <si>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</si>
  <si>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</si>
  <si>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</si>
  <si>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</si>
  <si>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</si>
  <si>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</si>
  <si>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</si>
  <si>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</si>
  <si>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</si>
  <si>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</si>
  <si>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</si>
  <si>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</si>
  <si>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</si>
  <si>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</si>
  <si>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</si>
  <si>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</si>
  <si>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</si>
  <si>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</si>
  <si>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</si>
  <si>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</si>
  <si>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</si>
  <si>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</si>
  <si>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</si>
  <si>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</si>
  <si>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</si>
  <si>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</si>
  <si>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</si>
  <si>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</si>
  <si>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</si>
  <si>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</si>
  <si>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</si>
  <si>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</si>
  <si>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</si>
  <si>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</si>
  <si>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</si>
  <si>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</si>
  <si>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</si>
  <si>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</si>
  <si>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</si>
  <si>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</si>
  <si>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</si>
  <si>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</si>
  <si>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</si>
  <si>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</si>
  <si>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</si>
  <si>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</si>
  <si>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</si>
  <si>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</si>
  <si>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</si>
  <si>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</si>
  <si>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</si>
  <si>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</si>
  <si>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</si>
  <si>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</si>
  <si>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</si>
  <si>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</si>
  <si>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</si>
  <si>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</si>
  <si>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</si>
  <si>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</si>
  <si>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</si>
  <si>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</si>
  <si>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</si>
  <si>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</si>
  <si>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</si>
  <si>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</si>
  <si>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</si>
  <si>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</si>
  <si>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</si>
  <si>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</si>
  <si>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</si>
  <si>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</si>
  <si>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</si>
  <si>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</si>
  <si>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</si>
  <si>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</si>
  <si>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</si>
  <si>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</si>
  <si>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</si>
  <si>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</si>
  <si>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</si>
  <si>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</si>
  <si>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</si>
  <si>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</si>
  <si>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</si>
  <si>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</si>
  <si>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</si>
  <si>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</si>
  <si>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</si>
  <si>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</si>
  <si>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</si>
  <si>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</si>
  <si>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</si>
  <si>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</si>
  <si>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</si>
  <si>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</si>
  <si>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</si>
  <si>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</si>
  <si>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</si>
  <si>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</si>
  <si>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</si>
  <si>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</si>
  <si>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</si>
  <si>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</si>
  <si>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</si>
  <si>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</si>
  <si>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</si>
  <si>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</si>
  <si>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</si>
  <si>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</si>
  <si>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</si>
  <si>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</si>
  <si>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</si>
  <si>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</si>
  <si>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</si>
  <si>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</si>
  <si>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</si>
  <si>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</si>
  <si>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</si>
  <si>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</si>
  <si>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</si>
  <si>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</si>
  <si>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</si>
  <si>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</si>
  <si>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</si>
  <si>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</si>
  <si>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</si>
  <si>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</si>
  <si>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</si>
  <si>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</si>
  <si>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</si>
  <si>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</si>
  <si>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</si>
  <si>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</si>
  <si>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</si>
  <si>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</si>
  <si>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</si>
  <si>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</si>
  <si>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</si>
  <si>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</si>
  <si>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</si>
  <si>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</si>
  <si>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</si>
  <si>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</si>
  <si>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</si>
  <si>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</si>
  <si>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</si>
  <si>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</si>
  <si>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</si>
  <si>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</si>
  <si>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</si>
  <si>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</si>
  <si>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</si>
  <si>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</si>
  <si>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</si>
  <si>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</si>
  <si>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</si>
  <si>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</si>
  <si>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</si>
  <si>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</si>
  <si>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</si>
  <si>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</si>
  <si>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</si>
  <si>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</si>
  <si>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</si>
  <si>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</si>
  <si>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</si>
  <si>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</si>
  <si>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</si>
  <si>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</si>
  <si>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</si>
  <si>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</si>
  <si>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</si>
  <si>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</si>
  <si>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</si>
  <si>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</si>
  <si>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</si>
  <si>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</si>
  <si>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</si>
  <si>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</si>
  <si>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</si>
  <si>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</si>
  <si>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</si>
  <si>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</si>
  <si>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</si>
  <si>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</si>
  <si>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</si>
  <si>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</si>
  <si>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</si>
  <si>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</si>
  <si>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</si>
  <si>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</si>
  <si>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</si>
  <si>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</si>
  <si>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</si>
  <si>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</si>
  <si>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</si>
  <si>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</si>
  <si>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</si>
  <si>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</si>
  <si>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</si>
  <si>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</si>
  <si>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</si>
  <si>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</si>
  <si>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</si>
  <si>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</si>
  <si>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</si>
  <si>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</si>
  <si>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</si>
  <si>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</si>
  <si>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</si>
  <si>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</si>
  <si>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</si>
  <si>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</si>
  <si>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</si>
  <si>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</si>
  <si>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</si>
  <si>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</si>
  <si>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</si>
  <si>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</si>
  <si>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</si>
  <si>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</si>
  <si>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</si>
  <si>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</si>
  <si>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</si>
  <si>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</si>
  <si>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</si>
  <si>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</si>
  <si>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</si>
  <si>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</si>
  <si>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</si>
  <si>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</si>
  <si>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</si>
  <si>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</si>
  <si>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</si>
  <si>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</si>
  <si>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</si>
  <si>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</si>
  <si>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</si>
  <si>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</si>
  <si>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</si>
  <si>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</si>
  <si>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</si>
  <si>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</si>
  <si>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</si>
  <si>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</si>
  <si>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</si>
  <si>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</si>
  <si>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</si>
  <si>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</si>
  <si>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</si>
  <si>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</si>
  <si>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</si>
  <si>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</si>
  <si>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</si>
  <si>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</si>
  <si>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</si>
  <si>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</si>
  <si>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</si>
  <si>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</si>
  <si>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</si>
  <si>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</si>
  <si>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</si>
  <si>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</si>
  <si>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</si>
  <si>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</si>
  <si>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</si>
  <si>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</si>
  <si>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</si>
  <si>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</si>
  <si>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</si>
  <si>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</si>
  <si>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</si>
  <si>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</si>
  <si>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</si>
  <si>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</si>
  <si>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</si>
  <si>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</si>
  <si>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</si>
  <si>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</si>
  <si>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</si>
  <si>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</si>
  <si>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</si>
  <si>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</si>
  <si>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</si>
  <si>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</si>
  <si>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</si>
  <si>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</si>
  <si>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</si>
  <si>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</si>
  <si>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</si>
  <si>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</si>
  <si>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</si>
  <si>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</si>
  <si>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</si>
  <si>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</si>
  <si>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</si>
  <si>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</si>
  <si>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</si>
  <si>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</si>
  <si>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</si>
  <si>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</si>
  <si>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</si>
  <si>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</si>
  <si>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</si>
  <si>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</si>
  <si>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</si>
  <si>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</si>
  <si>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</si>
  <si>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</si>
  <si>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</si>
  <si>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</si>
  <si>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</si>
  <si>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</si>
  <si>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</si>
  <si>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</si>
  <si>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</si>
  <si>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</si>
  <si>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</si>
  <si>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</si>
  <si>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</si>
  <si>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</si>
  <si>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</si>
  <si>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</si>
  <si>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</si>
  <si>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</si>
  <si>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</si>
  <si>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</si>
  <si>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</si>
  <si>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</si>
  <si>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</si>
  <si>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</si>
  <si>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</si>
  <si>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</si>
  <si>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</si>
  <si>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</si>
  <si>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</si>
  <si>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</si>
  <si>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</si>
  <si>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</si>
  <si>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</si>
  <si>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ПС 110 кВ О-35 Космодемьянская</t>
  </si>
  <si>
    <t>2017</t>
  </si>
  <si>
    <t>1980</t>
  </si>
  <si>
    <t>110</t>
  </si>
  <si>
    <t>УК_Восток , договор от 28.05.2013 № 435</t>
  </si>
  <si>
    <t>Этапность отсутствует</t>
  </si>
  <si>
    <t>Годен без ограничений до 2018 года</t>
  </si>
  <si>
    <t xml:space="preserve">В связи с планируемым подключением к сетям АО "Янтарьэнерго" новых генерирующих объектов увеличатся значения токов короткого замыкания. Оборудование подстанции  по своим техническим характеристикам в части устойчивости к токам короткого замыкания не соответствует расчетным значениям. Указанное несоответствие является нарушением требований руководящих документов.
В дальнейшем, при подключении генерирующих мощностей к сетям АО «Янтарьэнерго», недостаточная устойчивость оборудования ПС 110 кВ О-35 Космодемьянская к токам короткого замыкания может привести к аварии на объекте, массовым отключениям потребителей на длительный срок и значительным затратам по восстановлению электроснабжения.
</t>
  </si>
  <si>
    <t>1998</t>
  </si>
  <si>
    <t>Замена оборудования ОРУ 110 кВ (выключатель, ОД-КЗ, разъединители, измерительные трансформаторы тока и напряжения). Изменение схемы ОРУ 110 кВ на 110-5Н. Реконструкция систем оперативного постоянного тока и собственных нужд. Реконструкция ограждения подстанции. Установка комплекса технических средств безопасности.</t>
  </si>
  <si>
    <t>Развитие электрической сети/усиление существующей электрической сети, связанное с подключением новых генерирующих объектов</t>
  </si>
  <si>
    <t>проектирование</t>
  </si>
  <si>
    <t>2.</t>
  </si>
  <si>
    <t>3.</t>
  </si>
  <si>
    <t>4.</t>
  </si>
  <si>
    <t>Факт 2015 года</t>
  </si>
  <si>
    <t>по состоянию на 01.01.2017</t>
  </si>
  <si>
    <t>реконструкция</t>
  </si>
  <si>
    <t>не окупается</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</si>
  <si>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</si>
  <si>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</si>
  <si>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</si>
  <si>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</si>
  <si>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</si>
  <si>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</si>
  <si>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</si>
  <si>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</si>
  <si>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</si>
  <si>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</si>
  <si>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</si>
  <si>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</si>
  <si>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</si>
  <si>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Предложения по корректировке плана</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</si>
  <si>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</si>
  <si>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</si>
  <si>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</si>
  <si>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 xml:space="preserve"> ПС 110/15кВ О-35  "Космодемьянская"</t>
  </si>
  <si>
    <t>всего в 2015 году, в том числе:</t>
  </si>
  <si>
    <t>по проектам-аналогам</t>
  </si>
  <si>
    <t>Приведение характеристик обородования в соответсвие с требованиями НТД по стойкости к токам короткого замыкания. Обеспечение надежности электроснабжения потребителей и работы энергосистемы в целом. Повышение индекса технического состояния с 66,11 до 80</t>
  </si>
  <si>
    <t>утв</t>
  </si>
  <si>
    <t>ООО КалининградПромСтройПроект  договор  № 816 от 26.12.16</t>
  </si>
  <si>
    <t>ПСД ООО КалининградПромСтройПроект  договор  № 816 от 26.12.16    в ценах 2016 года с НДС, млн. руб.</t>
  </si>
  <si>
    <t>АО "Янтарьэнерго"/ДУКИП</t>
  </si>
  <si>
    <t>СМР</t>
  </si>
  <si>
    <t>Выполнение строительно-монтажных работ, пуско-наладочных работ с поставкой материально-технических ресурсов и оборудования по титулу: «Реконструкция ПС 110 кВ О-35 Космодемьянская (инв. № РУ-110 кВ – 514630901, 514630902)».</t>
  </si>
  <si>
    <t>ПСД</t>
  </si>
  <si>
    <t>ООК</t>
  </si>
  <si>
    <t>b2b-mrsk.ru</t>
  </si>
  <si>
    <t>ООО "КАПШИН"</t>
  </si>
  <si>
    <t>ООО "АЛЬПИКАСЕТЬ"</t>
  </si>
  <si>
    <t>Сметная стоимость проекта в ценах 2018 года с НДС, млн. руб.</t>
  </si>
  <si>
    <t>3.6.</t>
  </si>
  <si>
    <t xml:space="preserve">4.1. </t>
  </si>
  <si>
    <t>4.6.</t>
  </si>
  <si>
    <t>DПsaidi=-0,0007, DПsaifi=-0,0007</t>
  </si>
  <si>
    <r>
      <t>Другое</t>
    </r>
    <r>
      <rPr>
        <vertAlign val="superscript"/>
        <sz val="12"/>
        <rFont val="Times New Roman"/>
        <family val="1"/>
        <charset val="204"/>
      </rPr>
      <t>3)</t>
    </r>
    <r>
      <rPr>
        <sz val="12"/>
        <rFont val="Times New Roman"/>
        <family val="1"/>
        <charset val="204"/>
      </rPr>
      <t>, шт.</t>
    </r>
  </si>
  <si>
    <t>1 ВЭ 110 кВ, 
2 КРУЭ 110 кВ, 
2 ТСН 15/0,4 кВ</t>
  </si>
  <si>
    <t>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ОД-КЗ, разъединители, измерительные трансформаторы тока и напряжения). Изменение схемы ОРУ 110 кВ на 110-5Н. Реконструкция систем оперативного постоянного тока и собственных нужд. Реконструкция ограждения подстанции. Установка комплекса технических средств безопасности.</t>
  </si>
  <si>
    <t>не относится</t>
  </si>
  <si>
    <t>СМР ООО КАПШИН договор № 873 от 21.08.2017</t>
  </si>
  <si>
    <t>СМР ООО КАПШИН договор № 873 от 21.08.2017  в ценах 2017 года с НДС, млн. руб.</t>
  </si>
  <si>
    <t>ПИР ООО КалининградПромСтройПроект  договор  № 816 от 26.12.16</t>
  </si>
  <si>
    <t>ПИР</t>
  </si>
  <si>
    <t>ПИР по объекту «Реконструкция ПС 110 кВ О-35 Космодемьянская (инв. № РУ-110 кВ – 514630901, 514630902)».</t>
  </si>
  <si>
    <t>УР</t>
  </si>
  <si>
    <t>ОЗП</t>
  </si>
  <si>
    <t>26</t>
  </si>
  <si>
    <t>"КПСП" ООО</t>
  </si>
  <si>
    <t>735696</t>
  </si>
  <si>
    <t>09.11.2016</t>
  </si>
  <si>
    <t>25.11.2016</t>
  </si>
  <si>
    <t>"Сибпроминвест" ООО</t>
  </si>
  <si>
    <t>"СибЭнергоТехСервис" ООО</t>
  </si>
  <si>
    <t>"Северэнергопроект" ООО</t>
  </si>
  <si>
    <t xml:space="preserve">Выключатель </t>
  </si>
  <si>
    <t>Отделитель-короткозамыкатель типа ОДЗ-1б-110</t>
  </si>
  <si>
    <t>Компактное распределительное устройство типа 3AP1 DTC-126</t>
  </si>
  <si>
    <t>ОД Т-1, КЗ Т-1</t>
  </si>
  <si>
    <t xml:space="preserve">В Л 118 </t>
  </si>
  <si>
    <t>ОД Т-2, КЗ Т-2</t>
  </si>
  <si>
    <t>В Л 148</t>
  </si>
  <si>
    <t>Трансформатор собственных нужд</t>
  </si>
  <si>
    <t>ТМ 100/10</t>
  </si>
  <si>
    <t>ТМГ 160/10</t>
  </si>
  <si>
    <t>ТСН-1</t>
  </si>
  <si>
    <t>ТСН-2</t>
  </si>
  <si>
    <t>Год раскрытия информации: 2018 год</t>
  </si>
  <si>
    <t>2018</t>
  </si>
  <si>
    <t>I_25</t>
  </si>
  <si>
    <t xml:space="preserve"> по состоянию на 01.01.2018</t>
  </si>
  <si>
    <t>Предложение по корректировке утвержденного плана 2018</t>
  </si>
  <si>
    <t>Утвержденный план</t>
  </si>
  <si>
    <t>Предложение по корректировке утвержденного плана</t>
  </si>
  <si>
    <t>С учетом предложений по корректировке утвержденного плана</t>
  </si>
  <si>
    <t>ПСД ООО КалининградПромСтройПроект  договор  № 816 от 26.12.16    в ценах 2016 года без НДС, млн. руб.</t>
  </si>
  <si>
    <t>Стройконтроль АО "ЦТЗ" договор № 59 от 22.12.17 с  в ценах 2017 года с НДС, млн. руб.</t>
  </si>
  <si>
    <t>Проверка достоверности сметной стоимости договор №26/СМ от 21.07.17 в ценах 2017 года с НДС, млн. руб.</t>
  </si>
  <si>
    <t>ГГЭ договор №дог.36 от 21.07.17 в ценах 2017 года с НДС, млн. руб.</t>
  </si>
  <si>
    <t>Реконструкция ПС 110/15 кВ О-35 "Космодемьянская" (инв.№ РУ 110кВ 514630901, 51430902): реконструкция ОРУ 110 кВ с изменением схемы на 110-5Н (установка двух КРУЭ 110 кВ)</t>
  </si>
  <si>
    <t>строительство</t>
  </si>
  <si>
    <t>Заключение ГГЭ 39-1-4-0177-17 от 04.12.2017, заключенные договоры</t>
  </si>
  <si>
    <t>26,1 МВА</t>
  </si>
  <si>
    <t>Объект реконструкции</t>
  </si>
  <si>
    <t>19,74 МВА</t>
  </si>
  <si>
    <t>корр</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</si>
</sst>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0_ ;\-#,##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b/>
      <u/>
      <sz val="12"/>
      <name val="Times New Roman"/>
      <family val="1"/>
      <charset val="204"/>
    </font>
    <font>
      <sz val="11"/>
      <color theme="0" tint="-0.249977111117893"/>
      <name val="Times New Roman"/>
      <family val="1"/>
      <charset val="204"/>
    </font>
    <font>
      <sz val="11"/>
      <name val="Calibri"/>
      <family val="2"/>
      <charset val="204"/>
      <scheme val="minor"/>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5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0" fillId="0" borderId="30" xfId="2" quotePrefix="1"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3" fontId="36" fillId="0" borderId="33"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2"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4" xfId="67" applyNumberFormat="1" applyFont="1" applyFill="1" applyBorder="1" applyAlignment="1">
      <alignment vertical="center"/>
    </xf>
    <xf numFmtId="0" fontId="69" fillId="0" borderId="0" xfId="67" applyFont="1" applyFill="1" applyAlignment="1">
      <alignment vertical="center"/>
    </xf>
    <xf numFmtId="1" fontId="7" fillId="0" borderId="24" xfId="67" applyNumberFormat="1" applyFont="1" applyFill="1" applyBorder="1" applyAlignment="1">
      <alignment horizontal="center" vertical="center"/>
    </xf>
    <xf numFmtId="0" fontId="59" fillId="0" borderId="0" xfId="62" applyFont="1" applyFill="1" applyBorder="1"/>
    <xf numFmtId="3" fontId="36" fillId="0" borderId="23" xfId="67" applyNumberFormat="1" applyFont="1" applyFill="1" applyBorder="1" applyAlignment="1">
      <alignment vertical="center"/>
    </xf>
    <xf numFmtId="0" fontId="11" fillId="0" borderId="0" xfId="67" applyFont="1" applyFill="1" applyAlignment="1">
      <alignment vertical="center"/>
    </xf>
    <xf numFmtId="0" fontId="55" fillId="0" borderId="0" xfId="50" applyFont="1" applyAlignment="1">
      <alignment wrapText="1"/>
    </xf>
    <xf numFmtId="0" fontId="70" fillId="0" borderId="0" xfId="50" applyFont="1"/>
    <xf numFmtId="174" fontId="7" fillId="0" borderId="0" xfId="67" applyNumberFormat="1" applyFont="1" applyFill="1" applyAlignment="1">
      <alignment vertical="center"/>
    </xf>
    <xf numFmtId="0" fontId="64" fillId="0" borderId="40" xfId="67" applyFont="1" applyFill="1" applyBorder="1" applyAlignment="1">
      <alignment vertical="center" wrapText="1"/>
    </xf>
    <xf numFmtId="3" fontId="71" fillId="0" borderId="41" xfId="67" applyNumberFormat="1" applyFont="1" applyFill="1" applyBorder="1" applyAlignment="1">
      <alignment vertical="center"/>
    </xf>
    <xf numFmtId="3" fontId="72" fillId="0" borderId="41" xfId="67" applyNumberFormat="1" applyFont="1" applyFill="1" applyBorder="1" applyAlignment="1">
      <alignment vertical="center"/>
    </xf>
    <xf numFmtId="3" fontId="71" fillId="0" borderId="42" xfId="67" applyNumberFormat="1" applyFont="1" applyFill="1" applyBorder="1" applyAlignment="1">
      <alignment vertical="center"/>
    </xf>
    <xf numFmtId="0" fontId="58" fillId="0" borderId="40" xfId="62" applyFont="1" applyFill="1" applyBorder="1"/>
    <xf numFmtId="0" fontId="73" fillId="0" borderId="40"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3" fillId="0" borderId="0" xfId="62" applyFont="1" applyFill="1"/>
    <xf numFmtId="0" fontId="64"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3" xfId="1" applyFont="1" applyFill="1" applyBorder="1" applyAlignment="1">
      <alignment horizontal="center"/>
    </xf>
    <xf numFmtId="0" fontId="7" fillId="0" borderId="43" xfId="1" applyFont="1" applyFill="1" applyBorder="1" applyAlignment="1">
      <alignment horizontal="left" vertical="center" wrapText="1"/>
    </xf>
    <xf numFmtId="0" fontId="7" fillId="0" borderId="43" xfId="1" applyFont="1" applyFill="1" applyBorder="1" applyAlignment="1">
      <alignment vertical="center" wrapText="1"/>
    </xf>
    <xf numFmtId="0" fontId="0" fillId="0" borderId="0" xfId="0" applyAlignment="1">
      <alignment horizontal="left"/>
    </xf>
    <xf numFmtId="0" fontId="39" fillId="0" borderId="43" xfId="1" applyFont="1" applyFill="1" applyBorder="1" applyAlignment="1">
      <alignment horizontal="left" vertical="center" wrapText="1"/>
    </xf>
    <xf numFmtId="0" fontId="39" fillId="0" borderId="43"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3" xfId="67" applyNumberFormat="1" applyFont="1" applyFill="1" applyBorder="1" applyAlignment="1">
      <alignment vertical="center"/>
    </xf>
    <xf numFmtId="175" fontId="71" fillId="0" borderId="43" xfId="67" applyNumberFormat="1" applyFont="1" applyFill="1" applyBorder="1" applyAlignment="1">
      <alignment vertical="center"/>
    </xf>
    <xf numFmtId="0" fontId="74" fillId="24" borderId="43" xfId="62" applyFont="1" applyFill="1" applyBorder="1" applyAlignment="1">
      <alignment horizontal="center" vertical="center" wrapText="1"/>
    </xf>
    <xf numFmtId="175" fontId="59" fillId="24" borderId="43" xfId="62" applyNumberFormat="1" applyFont="1" applyFill="1" applyBorder="1" applyAlignment="1">
      <alignment horizontal="center" vertical="center" wrapText="1"/>
    </xf>
    <xf numFmtId="9" fontId="59" fillId="24" borderId="43" xfId="62" applyNumberFormat="1" applyFont="1" applyFill="1" applyBorder="1" applyAlignment="1">
      <alignment horizontal="center" vertical="center" wrapText="1"/>
    </xf>
    <xf numFmtId="4" fontId="59" fillId="24" borderId="43" xfId="62" applyNumberFormat="1" applyFont="1" applyFill="1" applyBorder="1" applyAlignment="1">
      <alignment horizontal="center" vertical="center" wrapText="1"/>
    </xf>
    <xf numFmtId="0" fontId="44" fillId="0" borderId="43" xfId="62" applyBorder="1" applyAlignment="1">
      <alignment horizontal="center" vertical="center" wrapText="1"/>
    </xf>
    <xf numFmtId="0" fontId="44" fillId="25" borderId="43" xfId="62" applyFill="1" applyBorder="1" applyAlignment="1">
      <alignment horizontal="center" vertical="center"/>
    </xf>
    <xf numFmtId="0" fontId="44" fillId="0" borderId="43" xfId="62" applyBorder="1" applyAlignment="1">
      <alignment horizontal="center" vertical="center"/>
    </xf>
    <xf numFmtId="0" fontId="44" fillId="0" borderId="43" xfId="62" applyBorder="1" applyAlignment="1">
      <alignment horizontal="left" vertical="center" wrapText="1"/>
    </xf>
    <xf numFmtId="4" fontId="44" fillId="0" borderId="43" xfId="62" applyNumberFormat="1" applyBorder="1" applyAlignment="1">
      <alignment horizontal="center" vertical="center"/>
    </xf>
    <xf numFmtId="0" fontId="44" fillId="25" borderId="43" xfId="62" applyFill="1" applyBorder="1" applyAlignment="1">
      <alignment horizontal="center" vertical="center" wrapText="1"/>
    </xf>
    <xf numFmtId="9" fontId="0" fillId="0" borderId="43" xfId="68" applyFont="1" applyBorder="1" applyAlignment="1">
      <alignment horizontal="left" vertical="center" wrapText="1"/>
    </xf>
    <xf numFmtId="9" fontId="0" fillId="0" borderId="43" xfId="68" applyFont="1" applyBorder="1" applyAlignment="1">
      <alignment horizontal="center" vertical="center"/>
    </xf>
    <xf numFmtId="9" fontId="44" fillId="25" borderId="43" xfId="68" applyFont="1" applyFill="1" applyBorder="1" applyAlignment="1">
      <alignment horizontal="center" vertical="center"/>
    </xf>
    <xf numFmtId="0" fontId="44" fillId="26" borderId="43" xfId="62" applyFill="1" applyBorder="1" applyAlignment="1">
      <alignment horizontal="center" vertical="center" wrapText="1"/>
    </xf>
    <xf numFmtId="0" fontId="44" fillId="0" borderId="43" xfId="62" applyFill="1" applyBorder="1" applyAlignment="1">
      <alignment horizontal="center" vertical="center" wrapText="1"/>
    </xf>
    <xf numFmtId="0" fontId="44" fillId="0" borderId="43" xfId="62" applyBorder="1" applyAlignment="1">
      <alignment wrapText="1"/>
    </xf>
    <xf numFmtId="0" fontId="44" fillId="0" borderId="43" xfId="62" applyBorder="1"/>
    <xf numFmtId="0" fontId="44" fillId="0" borderId="43" xfId="62" applyBorder="1" applyAlignment="1">
      <alignment horizontal="left" wrapText="1"/>
    </xf>
    <xf numFmtId="0" fontId="59" fillId="0" borderId="43" xfId="62" applyFont="1" applyBorder="1" applyAlignment="1">
      <alignment wrapText="1"/>
    </xf>
    <xf numFmtId="3" fontId="59" fillId="26" borderId="43" xfId="62" applyNumberFormat="1" applyFont="1" applyFill="1" applyBorder="1" applyAlignment="1">
      <alignment horizontal="center"/>
    </xf>
    <xf numFmtId="0" fontId="59" fillId="0" borderId="45" xfId="62" applyFont="1" applyBorder="1" applyAlignment="1">
      <alignment wrapText="1"/>
    </xf>
    <xf numFmtId="3" fontId="59" fillId="0" borderId="45" xfId="62" applyNumberFormat="1" applyFont="1" applyFill="1" applyBorder="1"/>
    <xf numFmtId="4" fontId="59" fillId="0" borderId="43" xfId="62" applyNumberFormat="1" applyFont="1" applyFill="1" applyBorder="1" applyAlignment="1">
      <alignment horizontal="center"/>
    </xf>
    <xf numFmtId="4" fontId="59" fillId="25" borderId="43" xfId="62" applyNumberFormat="1" applyFont="1" applyFill="1" applyBorder="1" applyAlignment="1">
      <alignment horizontal="center"/>
    </xf>
    <xf numFmtId="10" fontId="59" fillId="25" borderId="43" xfId="62" applyNumberFormat="1" applyFont="1" applyFill="1" applyBorder="1" applyAlignment="1">
      <alignment horizontal="center"/>
    </xf>
    <xf numFmtId="0" fontId="7" fillId="0" borderId="45" xfId="67" applyFont="1" applyFill="1" applyBorder="1" applyAlignment="1">
      <alignment vertical="center" wrapText="1"/>
    </xf>
    <xf numFmtId="3" fontId="36" fillId="0" borderId="45" xfId="67" applyNumberFormat="1" applyFont="1" applyFill="1" applyBorder="1" applyAlignment="1">
      <alignment horizontal="center" vertical="center"/>
    </xf>
    <xf numFmtId="0" fontId="59" fillId="0" borderId="43" xfId="62" applyFont="1" applyBorder="1" applyAlignment="1">
      <alignment horizontal="left" vertical="center" wrapText="1"/>
    </xf>
    <xf numFmtId="0" fontId="59" fillId="25" borderId="43" xfId="62" applyFont="1" applyFill="1" applyBorder="1" applyAlignment="1">
      <alignment horizontal="center"/>
    </xf>
    <xf numFmtId="0" fontId="59" fillId="0" borderId="43" xfId="62" applyFont="1" applyBorder="1"/>
    <xf numFmtId="10" fontId="59" fillId="25" borderId="43" xfId="62" applyNumberFormat="1" applyFont="1" applyFill="1" applyBorder="1"/>
    <xf numFmtId="10" fontId="59" fillId="0" borderId="43" xfId="62" applyNumberFormat="1" applyFont="1" applyBorder="1"/>
    <xf numFmtId="0" fontId="59" fillId="0" borderId="45" xfId="62" applyFont="1" applyFill="1" applyBorder="1"/>
    <xf numFmtId="10" fontId="59" fillId="0" borderId="45" xfId="62" applyNumberFormat="1" applyFont="1" applyFill="1" applyBorder="1"/>
    <xf numFmtId="3" fontId="7" fillId="0" borderId="43" xfId="67" applyNumberFormat="1" applyFont="1" applyFill="1" applyBorder="1" applyAlignment="1">
      <alignment horizontal="right" vertical="center"/>
    </xf>
    <xf numFmtId="168" fontId="36" fillId="0" borderId="43" xfId="67" applyNumberFormat="1" applyFont="1" applyFill="1" applyBorder="1" applyAlignment="1">
      <alignment horizontal="right" vertical="center"/>
    </xf>
    <xf numFmtId="164" fontId="40" fillId="0" borderId="25" xfId="2" applyNumberFormat="1" applyFont="1" applyFill="1" applyBorder="1" applyAlignment="1">
      <alignment horizontal="justify"/>
    </xf>
    <xf numFmtId="2" fontId="40" fillId="0" borderId="25" xfId="2" applyNumberFormat="1" applyFont="1" applyFill="1" applyBorder="1" applyAlignment="1">
      <alignment horizontal="justify" vertical="top" wrapText="1"/>
    </xf>
    <xf numFmtId="0" fontId="40" fillId="0" borderId="26"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40" fillId="27" borderId="25"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0" fontId="40" fillId="27" borderId="25"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7" fillId="0" borderId="47" xfId="1" applyFont="1" applyBorder="1" applyAlignment="1">
      <alignment horizontal="center" vertical="center" wrapText="1"/>
    </xf>
    <xf numFmtId="0" fontId="75" fillId="26" borderId="43" xfId="62" applyFont="1" applyFill="1" applyBorder="1" applyAlignment="1">
      <alignment horizontal="center" vertical="center" wrapText="1"/>
    </xf>
    <xf numFmtId="0" fontId="40" fillId="0" borderId="28" xfId="2" applyFont="1" applyFill="1" applyBorder="1" applyAlignment="1">
      <alignment horizontal="justify" vertical="top" wrapText="1"/>
    </xf>
    <xf numFmtId="0" fontId="11" fillId="0" borderId="47" xfId="1" applyFont="1" applyBorder="1" applyAlignment="1">
      <alignment horizontal="center" vertical="center" wrapText="1"/>
    </xf>
    <xf numFmtId="0" fontId="12" fillId="0" borderId="0" xfId="1" applyFont="1" applyFill="1" applyBorder="1" applyAlignment="1">
      <alignment horizontal="center" vertical="center"/>
    </xf>
    <xf numFmtId="2" fontId="45" fillId="0" borderId="43" xfId="0" applyNumberFormat="1" applyFont="1" applyFill="1" applyBorder="1" applyAlignment="1">
      <alignment horizontal="left"/>
    </xf>
    <xf numFmtId="0" fontId="42" fillId="0" borderId="47" xfId="2" applyNumberFormat="1" applyFont="1" applyBorder="1" applyAlignment="1">
      <alignment horizontal="center" vertical="top" wrapText="1" shrinkToFit="1"/>
    </xf>
    <xf numFmtId="0" fontId="42" fillId="0" borderId="47" xfId="2" applyFont="1" applyBorder="1" applyAlignment="1">
      <alignment horizontal="left" vertical="top" wrapText="1" shrinkToFit="1"/>
    </xf>
    <xf numFmtId="0" fontId="11" fillId="0" borderId="47" xfId="2" applyFont="1" applyBorder="1" applyAlignment="1">
      <alignment horizontal="left" vertical="top" wrapText="1" shrinkToFit="1"/>
    </xf>
    <xf numFmtId="14" fontId="42" fillId="0" borderId="47" xfId="2" applyNumberFormat="1" applyFont="1" applyBorder="1" applyAlignment="1">
      <alignment horizontal="center" vertical="top" wrapText="1" shrinkToFit="1"/>
    </xf>
    <xf numFmtId="0" fontId="11" fillId="0" borderId="0" xfId="2" applyFont="1" applyFill="1" applyAlignment="1">
      <alignment horizontal="left" vertical="top" wrapText="1" shrinkToFit="1"/>
    </xf>
    <xf numFmtId="0" fontId="42" fillId="0" borderId="47" xfId="2" applyFont="1" applyFill="1" applyBorder="1" applyAlignment="1">
      <alignment horizontal="center" vertical="center" wrapText="1" shrinkToFit="1"/>
    </xf>
    <xf numFmtId="0" fontId="42" fillId="0" borderId="47" xfId="2" applyNumberFormat="1" applyFont="1" applyFill="1" applyBorder="1" applyAlignment="1">
      <alignment horizontal="center" vertical="top" wrapText="1" shrinkToFit="1"/>
    </xf>
    <xf numFmtId="4" fontId="44" fillId="28" borderId="43" xfId="62" applyNumberFormat="1" applyFont="1" applyFill="1" applyBorder="1" applyAlignment="1">
      <alignment horizontal="center"/>
    </xf>
    <xf numFmtId="0" fontId="7" fillId="0" borderId="10" xfId="2" applyFont="1" applyFill="1" applyBorder="1" applyAlignment="1">
      <alignment horizontal="center" vertical="center" wrapText="1"/>
    </xf>
    <xf numFmtId="0" fontId="39" fillId="0" borderId="47" xfId="2" applyFont="1" applyFill="1" applyBorder="1" applyAlignment="1">
      <alignment horizontal="center" vertical="center" textRotation="90" wrapText="1"/>
    </xf>
    <xf numFmtId="176" fontId="7" fillId="0" borderId="47" xfId="2" applyNumberFormat="1" applyFont="1" applyFill="1" applyBorder="1" applyAlignment="1">
      <alignment horizontal="center" vertical="center" wrapText="1"/>
    </xf>
    <xf numFmtId="0" fontId="7" fillId="0" borderId="0" xfId="67" applyFont="1" applyFill="1" applyBorder="1" applyAlignment="1">
      <alignment vertical="center"/>
    </xf>
    <xf numFmtId="0" fontId="38" fillId="0" borderId="0" xfId="67" applyFont="1" applyFill="1" applyBorder="1" applyAlignment="1">
      <alignment vertical="center"/>
    </xf>
    <xf numFmtId="0" fontId="7" fillId="0" borderId="0" xfId="67" applyFont="1" applyFill="1" applyBorder="1" applyAlignment="1">
      <alignment horizontal="right" vertical="center"/>
    </xf>
    <xf numFmtId="0" fontId="38" fillId="0" borderId="0" xfId="67" applyFont="1" applyFill="1" applyBorder="1" applyAlignment="1">
      <alignment horizontal="center" vertical="center"/>
    </xf>
    <xf numFmtId="0" fontId="67" fillId="0" borderId="0" xfId="67" applyFont="1" applyFill="1" applyBorder="1" applyAlignment="1">
      <alignment horizontal="left" vertical="center"/>
    </xf>
    <xf numFmtId="0" fontId="68" fillId="0" borderId="0" xfId="67" applyFont="1" applyFill="1" applyBorder="1" applyAlignment="1">
      <alignment vertical="center"/>
    </xf>
    <xf numFmtId="0" fontId="69" fillId="0" borderId="0" xfId="67" applyFont="1" applyFill="1" applyBorder="1" applyAlignment="1">
      <alignment vertical="center"/>
    </xf>
    <xf numFmtId="10" fontId="36" fillId="0" borderId="47" xfId="67" applyNumberFormat="1" applyFont="1" applyFill="1" applyBorder="1" applyAlignment="1">
      <alignment vertical="center"/>
    </xf>
    <xf numFmtId="4" fontId="68" fillId="0" borderId="47" xfId="67" applyNumberFormat="1" applyFont="1" applyFill="1" applyBorder="1" applyAlignment="1">
      <alignment horizontal="center" vertical="center"/>
    </xf>
    <xf numFmtId="3" fontId="68" fillId="0" borderId="47" xfId="67" applyNumberFormat="1" applyFont="1" applyFill="1" applyBorder="1" applyAlignment="1">
      <alignment horizontal="center" vertical="center"/>
    </xf>
    <xf numFmtId="0" fontId="68" fillId="0" borderId="47" xfId="67" applyFont="1" applyFill="1" applyBorder="1" applyAlignment="1">
      <alignment horizontal="center" vertical="center"/>
    </xf>
    <xf numFmtId="10" fontId="36" fillId="0" borderId="37" xfId="67" applyNumberFormat="1" applyFont="1" applyFill="1" applyBorder="1" applyAlignment="1">
      <alignment vertical="center"/>
    </xf>
    <xf numFmtId="3" fontId="36" fillId="0" borderId="47" xfId="67" applyNumberFormat="1" applyFont="1" applyFill="1" applyBorder="1" applyAlignment="1">
      <alignment vertical="center"/>
    </xf>
    <xf numFmtId="3" fontId="69" fillId="0" borderId="0" xfId="67" applyNumberFormat="1" applyFont="1" applyFill="1" applyBorder="1" applyAlignment="1">
      <alignment horizontal="center" vertical="center"/>
    </xf>
    <xf numFmtId="3" fontId="38" fillId="0" borderId="47" xfId="67" applyNumberFormat="1" applyFont="1" applyFill="1" applyBorder="1" applyAlignment="1">
      <alignment vertical="center"/>
    </xf>
    <xf numFmtId="3" fontId="38" fillId="0" borderId="23"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171" fontId="36" fillId="0" borderId="47" xfId="67" applyNumberFormat="1" applyFont="1" applyFill="1" applyBorder="1" applyAlignment="1">
      <alignment horizontal="center" vertical="center"/>
    </xf>
    <xf numFmtId="172" fontId="38" fillId="0" borderId="47" xfId="67" applyNumberFormat="1" applyFont="1" applyFill="1" applyBorder="1" applyAlignment="1">
      <alignment vertical="center"/>
    </xf>
    <xf numFmtId="173" fontId="38" fillId="0" borderId="47" xfId="67" applyNumberFormat="1" applyFont="1" applyFill="1" applyBorder="1" applyAlignment="1">
      <alignment vertical="center"/>
    </xf>
    <xf numFmtId="173" fontId="38" fillId="0" borderId="23" xfId="67" applyNumberFormat="1" applyFont="1" applyFill="1" applyBorder="1" applyAlignment="1">
      <alignment vertical="center"/>
    </xf>
    <xf numFmtId="0" fontId="7" fillId="0" borderId="48" xfId="67" applyFont="1" applyFill="1" applyBorder="1" applyAlignment="1">
      <alignment vertical="center"/>
    </xf>
    <xf numFmtId="0" fontId="38" fillId="0" borderId="0" xfId="67" applyFont="1" applyFill="1" applyBorder="1" applyAlignment="1">
      <alignment vertical="center" wrapText="1"/>
    </xf>
    <xf numFmtId="2" fontId="7" fillId="0" borderId="1" xfId="1" applyNumberFormat="1" applyFont="1" applyBorder="1" applyAlignment="1">
      <alignment horizontal="left" vertical="center" wrapText="1"/>
    </xf>
    <xf numFmtId="0" fontId="79" fillId="0" borderId="47" xfId="0" applyFont="1" applyBorder="1" applyAlignment="1">
      <alignment wrapText="1"/>
    </xf>
    <xf numFmtId="0" fontId="79" fillId="0" borderId="47" xfId="0" applyFont="1" applyFill="1" applyBorder="1" applyAlignment="1">
      <alignment wrapText="1"/>
    </xf>
    <xf numFmtId="0" fontId="79" fillId="0" borderId="47" xfId="0" applyFont="1" applyBorder="1"/>
    <xf numFmtId="0" fontId="79" fillId="0" borderId="47" xfId="0" applyFont="1" applyFill="1" applyBorder="1" applyAlignment="1">
      <alignment horizontal="center" vertical="center"/>
    </xf>
    <xf numFmtId="0" fontId="79" fillId="0" borderId="46" xfId="0" applyFont="1" applyFill="1" applyBorder="1" applyAlignment="1">
      <alignment horizontal="center" vertical="center"/>
    </xf>
    <xf numFmtId="0" fontId="79" fillId="0" borderId="47" xfId="0" applyFont="1" applyBorder="1" applyAlignment="1">
      <alignment horizontal="center" vertical="center"/>
    </xf>
    <xf numFmtId="49" fontId="2" fillId="0" borderId="47" xfId="0" applyNumberFormat="1" applyFont="1" applyBorder="1" applyAlignment="1">
      <alignment horizontal="center" vertical="center" wrapText="1"/>
    </xf>
    <xf numFmtId="0" fontId="0" fillId="0" borderId="47" xfId="0" applyBorder="1" applyAlignment="1">
      <alignment horizontal="center" vertical="center" wrapText="1"/>
    </xf>
    <xf numFmtId="0" fontId="0" fillId="0" borderId="47" xfId="0" applyBorder="1"/>
    <xf numFmtId="0" fontId="0" fillId="0" borderId="47" xfId="0" applyFill="1" applyBorder="1" applyAlignment="1">
      <alignment horizontal="center" vertical="center"/>
    </xf>
    <xf numFmtId="2"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40" fillId="0" borderId="25" xfId="2" applyFont="1" applyFill="1" applyBorder="1" applyAlignment="1">
      <alignment horizontal="left" vertical="top" wrapText="1"/>
    </xf>
    <xf numFmtId="169" fontId="7" fillId="0" borderId="47" xfId="1" applyNumberFormat="1" applyFont="1" applyBorder="1" applyAlignment="1">
      <alignment horizontal="center" vertical="center"/>
    </xf>
    <xf numFmtId="0" fontId="7" fillId="0" borderId="47" xfId="1" applyFont="1" applyBorder="1" applyAlignment="1">
      <alignment vertical="center" wrapText="1"/>
    </xf>
    <xf numFmtId="0" fontId="7" fillId="0" borderId="47" xfId="1" applyFont="1" applyBorder="1" applyAlignment="1">
      <alignment horizontal="center" vertical="center" wrapText="1"/>
    </xf>
    <xf numFmtId="176" fontId="39" fillId="0" borderId="47" xfId="2" applyNumberFormat="1" applyFont="1" applyFill="1" applyBorder="1" applyAlignment="1">
      <alignment horizontal="center" vertical="center" wrapText="1"/>
    </xf>
    <xf numFmtId="2" fontId="39" fillId="0" borderId="47" xfId="2" applyNumberFormat="1" applyFont="1" applyFill="1" applyBorder="1" applyAlignment="1">
      <alignment horizontal="center" vertical="center" wrapText="1"/>
    </xf>
    <xf numFmtId="2" fontId="39" fillId="0" borderId="47" xfId="2" applyNumberFormat="1" applyFont="1" applyBorder="1" applyAlignment="1">
      <alignment horizontal="center" vertical="center"/>
    </xf>
    <xf numFmtId="0" fontId="3" fillId="0" borderId="47" xfId="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47" xfId="45" applyFont="1" applyFill="1" applyBorder="1" applyAlignment="1">
      <alignment horizontal="left" vertical="center" wrapText="1"/>
    </xf>
    <xf numFmtId="4" fontId="40" fillId="0" borderId="25" xfId="2" applyNumberFormat="1" applyFont="1" applyFill="1" applyBorder="1" applyAlignment="1">
      <alignment horizontal="left" vertical="center" wrapText="1"/>
    </xf>
    <xf numFmtId="4" fontId="40" fillId="0" borderId="25" xfId="2" applyNumberFormat="1" applyFont="1" applyFill="1" applyBorder="1" applyAlignment="1">
      <alignment horizontal="justify" vertical="top" wrapText="1"/>
    </xf>
    <xf numFmtId="4" fontId="40" fillId="27" borderId="25" xfId="2" applyNumberFormat="1" applyFont="1" applyFill="1" applyBorder="1" applyAlignment="1">
      <alignment horizontal="justify" vertical="top" wrapText="1"/>
    </xf>
    <xf numFmtId="4" fontId="42" fillId="0" borderId="34"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25" xfId="72" applyNumberFormat="1" applyFont="1" applyFill="1" applyBorder="1" applyAlignment="1">
      <alignment horizontal="justify" vertical="top" wrapText="1"/>
    </xf>
    <xf numFmtId="0" fontId="40" fillId="29" borderId="25" xfId="2" applyFont="1" applyFill="1" applyBorder="1" applyAlignment="1">
      <alignment horizontal="justify" vertical="top" wrapText="1"/>
    </xf>
    <xf numFmtId="4" fontId="40" fillId="29" borderId="2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7" xfId="2" applyFont="1" applyFill="1" applyBorder="1" applyAlignment="1">
      <alignment horizontal="center" vertical="center" wrapText="1" shrinkToFit="1"/>
    </xf>
    <xf numFmtId="0" fontId="49" fillId="0" borderId="0" xfId="2" applyFont="1" applyFill="1" applyAlignment="1">
      <alignment horizontal="center"/>
    </xf>
    <xf numFmtId="0" fontId="40" fillId="0" borderId="26" xfId="2" applyFont="1" applyFill="1" applyBorder="1" applyAlignment="1">
      <alignment horizontal="left" vertical="top" wrapText="1"/>
    </xf>
    <xf numFmtId="0" fontId="11" fillId="30" borderId="47" xfId="0" applyFont="1" applyFill="1" applyBorder="1" applyAlignment="1">
      <alignment horizontal="left" vertical="center" wrapText="1" shrinkToFit="1"/>
    </xf>
    <xf numFmtId="0" fontId="37" fillId="0" borderId="47" xfId="49" applyFont="1" applyBorder="1" applyAlignment="1">
      <alignment horizontal="center" vertical="center"/>
    </xf>
    <xf numFmtId="0" fontId="37" fillId="0" borderId="47" xfId="49" applyFont="1" applyBorder="1" applyAlignment="1">
      <alignment horizontal="center" vertical="center" wrapText="1"/>
    </xf>
    <xf numFmtId="14" fontId="37" fillId="0" borderId="47" xfId="49" applyNumberFormat="1" applyFont="1" applyBorder="1" applyAlignment="1">
      <alignment horizontal="center" vertical="center" wrapText="1"/>
    </xf>
    <xf numFmtId="0" fontId="11" fillId="0" borderId="47" xfId="62" applyFont="1" applyFill="1" applyBorder="1" applyAlignment="1">
      <alignment horizontal="left" vertical="center" wrapText="1"/>
    </xf>
    <xf numFmtId="0" fontId="11" fillId="0" borderId="47" xfId="62" applyFont="1" applyFill="1" applyBorder="1" applyAlignment="1">
      <alignment horizontal="center" vertical="center" wrapText="1"/>
    </xf>
    <xf numFmtId="49" fontId="11" fillId="0" borderId="47" xfId="62" applyNumberFormat="1" applyFont="1" applyFill="1" applyBorder="1" applyAlignment="1">
      <alignment horizontal="center" vertical="center"/>
    </xf>
    <xf numFmtId="0" fontId="11" fillId="0" borderId="47" xfId="62" applyFont="1" applyFill="1" applyBorder="1" applyAlignment="1">
      <alignment horizontal="center" vertical="center"/>
    </xf>
    <xf numFmtId="49" fontId="11" fillId="0" borderId="47" xfId="62" applyNumberFormat="1" applyFont="1" applyFill="1" applyBorder="1" applyAlignment="1">
      <alignment horizontal="center" vertical="center" wrapText="1"/>
    </xf>
    <xf numFmtId="0" fontId="11" fillId="0" borderId="47" xfId="62" applyFont="1" applyBorder="1" applyAlignment="1">
      <alignment horizontal="left" vertical="center" wrapText="1"/>
    </xf>
    <xf numFmtId="0" fontId="11" fillId="0" borderId="47" xfId="62" applyFont="1" applyBorder="1" applyAlignment="1">
      <alignment horizontal="center" vertical="center" wrapText="1"/>
    </xf>
    <xf numFmtId="49" fontId="11" fillId="0" borderId="47" xfId="62" applyNumberFormat="1" applyFont="1" applyBorder="1" applyAlignment="1">
      <alignment horizontal="center" vertical="center"/>
    </xf>
    <xf numFmtId="0" fontId="11" fillId="0" borderId="47" xfId="62" applyFont="1" applyBorder="1" applyAlignment="1">
      <alignment horizontal="center" vertical="center"/>
    </xf>
    <xf numFmtId="0" fontId="42" fillId="0" borderId="47"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47" xfId="2" applyFont="1" applyFill="1" applyBorder="1" applyAlignment="1">
      <alignment horizontal="center" vertical="center" textRotation="90" wrapText="1"/>
    </xf>
    <xf numFmtId="176" fontId="42" fillId="0" borderId="47" xfId="2" applyNumberFormat="1" applyFont="1" applyFill="1" applyBorder="1" applyAlignment="1">
      <alignment horizontal="center" vertical="center" wrapText="1"/>
    </xf>
    <xf numFmtId="176" fontId="11" fillId="0" borderId="47"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176" fontId="11" fillId="0" borderId="47" xfId="45" applyNumberFormat="1" applyFont="1" applyFill="1" applyBorder="1" applyAlignment="1">
      <alignment horizontal="center" vertical="center" wrapText="1"/>
    </xf>
    <xf numFmtId="176" fontId="42" fillId="0" borderId="47" xfId="45" applyNumberFormat="1" applyFont="1" applyFill="1" applyBorder="1" applyAlignment="1">
      <alignment horizontal="center" vertical="center" wrapText="1"/>
    </xf>
    <xf numFmtId="176" fontId="11" fillId="0" borderId="2" xfId="45" applyNumberFormat="1" applyFont="1" applyFill="1" applyBorder="1" applyAlignment="1">
      <alignment horizontal="center" vertical="center" wrapText="1"/>
    </xf>
    <xf numFmtId="176" fontId="11" fillId="0" borderId="0" xfId="2" applyNumberFormat="1" applyFont="1"/>
    <xf numFmtId="0" fontId="59" fillId="0" borderId="0" xfId="0" applyFont="1" applyFill="1"/>
    <xf numFmtId="0" fontId="7" fillId="0" borderId="32" xfId="67" applyFont="1" applyFill="1" applyBorder="1" applyAlignment="1">
      <alignment vertical="center"/>
    </xf>
    <xf numFmtId="0" fontId="7" fillId="0" borderId="34" xfId="67" applyFont="1" applyFill="1" applyBorder="1" applyAlignment="1">
      <alignment vertical="center"/>
    </xf>
    <xf numFmtId="0" fontId="7" fillId="0" borderId="20" xfId="67" applyFont="1" applyFill="1" applyBorder="1" applyAlignment="1">
      <alignment vertical="center"/>
    </xf>
    <xf numFmtId="0" fontId="7" fillId="0" borderId="49" xfId="67" applyFont="1" applyFill="1" applyBorder="1" applyAlignment="1">
      <alignment vertical="center"/>
    </xf>
    <xf numFmtId="0" fontId="7" fillId="0" borderId="37" xfId="67" applyFont="1" applyFill="1" applyBorder="1" applyAlignment="1">
      <alignment vertical="center"/>
    </xf>
    <xf numFmtId="0" fontId="7" fillId="0" borderId="50" xfId="67" applyFont="1" applyFill="1" applyBorder="1" applyAlignment="1">
      <alignment vertical="center"/>
    </xf>
    <xf numFmtId="0" fontId="7" fillId="0" borderId="51" xfId="67" applyFont="1" applyFill="1" applyBorder="1" applyAlignment="1">
      <alignment vertical="center"/>
    </xf>
    <xf numFmtId="0" fontId="7" fillId="0" borderId="52" xfId="67" applyFont="1" applyFill="1" applyBorder="1" applyAlignment="1">
      <alignment vertical="center"/>
    </xf>
    <xf numFmtId="0" fontId="7" fillId="0" borderId="53" xfId="67" applyFont="1" applyFill="1" applyBorder="1" applyAlignment="1">
      <alignment horizontal="left" vertical="center"/>
    </xf>
    <xf numFmtId="0" fontId="7" fillId="0" borderId="54" xfId="67" applyFont="1" applyFill="1" applyBorder="1" applyAlignment="1">
      <alignment vertical="center"/>
    </xf>
    <xf numFmtId="0" fontId="7" fillId="0" borderId="55" xfId="67" applyFont="1" applyFill="1" applyBorder="1" applyAlignment="1">
      <alignment vertical="center"/>
    </xf>
    <xf numFmtId="0" fontId="7" fillId="0" borderId="56" xfId="67" applyFont="1" applyFill="1" applyBorder="1" applyAlignment="1">
      <alignment vertical="center"/>
    </xf>
    <xf numFmtId="0" fontId="38" fillId="0" borderId="53" xfId="67" applyFont="1" applyFill="1" applyBorder="1" applyAlignment="1">
      <alignment vertical="center"/>
    </xf>
    <xf numFmtId="0" fontId="38" fillId="0" borderId="54" xfId="67" applyFont="1" applyFill="1" applyBorder="1" applyAlignment="1">
      <alignment vertical="center"/>
    </xf>
    <xf numFmtId="0" fontId="7" fillId="0" borderId="54" xfId="67" applyFont="1" applyFill="1" applyBorder="1" applyAlignment="1">
      <alignment horizontal="left" vertical="center"/>
    </xf>
    <xf numFmtId="0" fontId="38" fillId="0" borderId="54" xfId="67" applyFont="1" applyFill="1" applyBorder="1" applyAlignment="1">
      <alignment horizontal="left" vertical="center"/>
    </xf>
    <xf numFmtId="0" fontId="38" fillId="0" borderId="55" xfId="67" applyFont="1" applyFill="1" applyBorder="1" applyAlignment="1">
      <alignment horizontal="left" vertical="center"/>
    </xf>
    <xf numFmtId="0" fontId="7" fillId="0" borderId="54" xfId="67" applyFont="1" applyFill="1" applyBorder="1" applyAlignment="1">
      <alignment horizontal="left" vertical="center" wrapText="1"/>
    </xf>
    <xf numFmtId="0" fontId="38" fillId="0" borderId="55" xfId="67" applyFont="1" applyFill="1" applyBorder="1" applyAlignment="1">
      <alignment vertical="center"/>
    </xf>
    <xf numFmtId="14" fontId="11" fillId="30" borderId="47" xfId="2" applyNumberFormat="1" applyFont="1" applyFill="1" applyBorder="1" applyAlignment="1">
      <alignment horizontal="center" vertical="center" wrapText="1" shrinkToFit="1"/>
    </xf>
    <xf numFmtId="14" fontId="45" fillId="30" borderId="47" xfId="3" applyNumberFormat="1" applyFont="1" applyFill="1" applyBorder="1" applyAlignment="1">
      <alignment horizontal="center" vertical="center" wrapText="1"/>
    </xf>
    <xf numFmtId="0" fontId="45" fillId="30" borderId="47" xfId="3" applyNumberFormat="1" applyFont="1" applyFill="1" applyBorder="1" applyAlignment="1">
      <alignment horizontal="center" vertical="center" wrapText="1"/>
    </xf>
    <xf numFmtId="0" fontId="7" fillId="0" borderId="47" xfId="1" applyFont="1" applyFill="1" applyBorder="1" applyAlignment="1">
      <alignment horizontal="center" vertical="center" wrapText="1"/>
    </xf>
    <xf numFmtId="2" fontId="40" fillId="0" borderId="43" xfId="0" applyNumberFormat="1"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76" fillId="0" borderId="0" xfId="1" applyFont="1" applyFill="1" applyAlignment="1">
      <alignment horizontal="center" vertical="center"/>
    </xf>
    <xf numFmtId="0" fontId="11" fillId="0" borderId="0" xfId="1" applyFont="1" applyFill="1" applyAlignment="1">
      <alignment horizontal="center" vertical="center"/>
    </xf>
    <xf numFmtId="164" fontId="77" fillId="0" borderId="0" xfId="1" applyNumberFormat="1" applyFont="1" applyFill="1" applyAlignment="1">
      <alignment horizontal="center" vertical="center" wrapText="1"/>
    </xf>
    <xf numFmtId="0" fontId="77"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49" fontId="11" fillId="0" borderId="10" xfId="62" applyNumberFormat="1" applyFont="1" applyFill="1" applyBorder="1" applyAlignment="1">
      <alignment horizontal="center" vertical="center" wrapText="1"/>
    </xf>
    <xf numFmtId="49" fontId="11" fillId="0" borderId="6" xfId="62" applyNumberFormat="1" applyFont="1" applyFill="1" applyBorder="1" applyAlignment="1">
      <alignment horizontal="center" vertical="center" wrapText="1"/>
    </xf>
    <xf numFmtId="49" fontId="11" fillId="0" borderId="2" xfId="62" applyNumberFormat="1"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4" xfId="62" applyBorder="1" applyAlignment="1">
      <alignment horizontal="center" vertical="center" wrapText="1"/>
    </xf>
    <xf numFmtId="0" fontId="44" fillId="0" borderId="46" xfId="62" applyBorder="1" applyAlignment="1">
      <alignment horizontal="center" vertical="center" wrapText="1"/>
    </xf>
    <xf numFmtId="164" fontId="8" fillId="0" borderId="0" xfId="1" applyNumberFormat="1" applyFont="1" applyAlignment="1">
      <alignment horizontal="center" vertical="center" wrapText="1"/>
    </xf>
    <xf numFmtId="0" fontId="68" fillId="0" borderId="44" xfId="67" applyFont="1" applyFill="1" applyBorder="1" applyAlignment="1">
      <alignment horizontal="center" vertical="center"/>
    </xf>
    <xf numFmtId="0" fontId="68" fillId="0" borderId="45" xfId="67" applyFont="1" applyFill="1" applyBorder="1" applyAlignment="1">
      <alignment horizontal="center" vertical="center"/>
    </xf>
    <xf numFmtId="0" fontId="68" fillId="0" borderId="46"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47" xfId="2" applyNumberFormat="1" applyFont="1" applyFill="1" applyBorder="1" applyAlignment="1">
      <alignment horizontal="center" vertical="center" wrapText="1" shrinkToFi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7" xfId="2" applyFont="1" applyFill="1" applyBorder="1" applyAlignment="1">
      <alignment horizontal="center" vertical="center" wrapText="1" shrinkToFit="1"/>
    </xf>
    <xf numFmtId="0" fontId="42" fillId="0" borderId="2" xfId="2" applyFont="1" applyFill="1" applyBorder="1" applyAlignment="1">
      <alignment horizontal="center" vertical="center" wrapText="1" shrinkToFit="1"/>
    </xf>
    <xf numFmtId="0" fontId="42" fillId="0" borderId="22" xfId="2" applyFont="1" applyFill="1" applyBorder="1" applyAlignment="1">
      <alignment horizontal="center" vertical="center" wrapText="1" shrinkToFit="1"/>
    </xf>
    <xf numFmtId="0" fontId="42" fillId="0" borderId="21" xfId="2" applyFont="1" applyFill="1" applyBorder="1" applyAlignment="1">
      <alignment horizontal="center" vertical="center" wrapText="1" shrinkToFit="1"/>
    </xf>
    <xf numFmtId="0" fontId="42" fillId="0" borderId="44" xfId="2" applyFont="1" applyFill="1" applyBorder="1" applyAlignment="1">
      <alignment horizontal="center" vertical="center" wrapText="1" shrinkToFit="1"/>
    </xf>
    <xf numFmtId="0" fontId="42" fillId="0" borderId="46" xfId="2" applyFont="1" applyFill="1" applyBorder="1" applyAlignment="1">
      <alignment horizontal="center" vertical="center" wrapText="1" shrinkToFit="1"/>
    </xf>
    <xf numFmtId="0" fontId="42" fillId="0" borderId="44" xfId="52" applyFont="1" applyFill="1" applyBorder="1" applyAlignment="1">
      <alignment horizontal="center" vertical="center"/>
    </xf>
    <xf numFmtId="0" fontId="42" fillId="0" borderId="45" xfId="52" applyFont="1" applyFill="1" applyBorder="1" applyAlignment="1">
      <alignment horizontal="center" vertical="center"/>
    </xf>
    <xf numFmtId="0" fontId="42" fillId="0" borderId="47"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0" xfId="2" applyFont="1" applyFill="1" applyAlignment="1">
      <alignment horizontal="center"/>
    </xf>
    <xf numFmtId="0" fontId="42" fillId="0" borderId="47"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4" xfId="52" applyFont="1" applyFill="1" applyBorder="1" applyAlignment="1">
      <alignment horizontal="center" vertical="center"/>
    </xf>
    <xf numFmtId="0" fontId="39" fillId="0" borderId="45" xfId="52" applyFont="1" applyFill="1" applyBorder="1" applyAlignment="1">
      <alignment horizontal="center" vertical="center"/>
    </xf>
    <xf numFmtId="0" fontId="39" fillId="0" borderId="47"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7" xfId="2" applyFont="1" applyFill="1" applyBorder="1" applyAlignment="1">
      <alignment horizontal="left" vertical="top" wrapText="1"/>
    </xf>
    <xf numFmtId="164" fontId="9" fillId="0" borderId="0" xfId="1" applyNumberFormat="1" applyFont="1" applyAlignment="1">
      <alignment horizontal="center" vertical="center"/>
    </xf>
    <xf numFmtId="0" fontId="7" fillId="0" borderId="43"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2345504"/>
        <c:axId val="702345896"/>
      </c:lineChart>
      <c:catAx>
        <c:axId val="702345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2345896"/>
        <c:crosses val="autoZero"/>
        <c:auto val="1"/>
        <c:lblAlgn val="ctr"/>
        <c:lblOffset val="100"/>
        <c:noMultiLvlLbl val="0"/>
      </c:catAx>
      <c:valAx>
        <c:axId val="7023458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2345504"/>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30</xdr:row>
      <xdr:rowOff>152400</xdr:rowOff>
    </xdr:from>
    <xdr:to>
      <xdr:col>9</xdr:col>
      <xdr:colOff>1095375</xdr:colOff>
      <xdr:row>42</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17-1484_F-17-1484\&#1087;&#1072;&#1089;&#1087;&#1086;&#1088;&#1090;\17-1484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4">
          <cell r="T24">
            <v>0</v>
          </cell>
        </row>
        <row r="25">
          <cell r="T25">
            <v>0</v>
          </cell>
        </row>
        <row r="26">
          <cell r="T26">
            <v>0</v>
          </cell>
        </row>
        <row r="27">
          <cell r="T27">
            <v>0</v>
          </cell>
        </row>
        <row r="28">
          <cell r="T28">
            <v>0</v>
          </cell>
        </row>
        <row r="29">
          <cell r="T29">
            <v>0</v>
          </cell>
        </row>
        <row r="30">
          <cell r="T30">
            <v>0</v>
          </cell>
        </row>
        <row r="31">
          <cell r="T31">
            <v>0</v>
          </cell>
        </row>
        <row r="32">
          <cell r="T32">
            <v>0</v>
          </cell>
        </row>
        <row r="33">
          <cell r="T33">
            <v>0</v>
          </cell>
        </row>
        <row r="34">
          <cell r="T34">
            <v>0</v>
          </cell>
        </row>
        <row r="35">
          <cell r="T35">
            <v>0</v>
          </cell>
        </row>
        <row r="36">
          <cell r="T36">
            <v>0</v>
          </cell>
        </row>
        <row r="37">
          <cell r="T37">
            <v>0</v>
          </cell>
        </row>
        <row r="38">
          <cell r="T38">
            <v>0</v>
          </cell>
        </row>
        <row r="39">
          <cell r="T39">
            <v>0</v>
          </cell>
        </row>
        <row r="40">
          <cell r="T40">
            <v>0</v>
          </cell>
        </row>
        <row r="41">
          <cell r="T41">
            <v>0</v>
          </cell>
        </row>
        <row r="42">
          <cell r="T42">
            <v>0</v>
          </cell>
        </row>
        <row r="43">
          <cell r="T43">
            <v>0</v>
          </cell>
        </row>
        <row r="44">
          <cell r="T44">
            <v>0</v>
          </cell>
        </row>
        <row r="45">
          <cell r="T45">
            <v>0</v>
          </cell>
        </row>
        <row r="46">
          <cell r="T46">
            <v>0</v>
          </cell>
        </row>
        <row r="47">
          <cell r="T47">
            <v>0</v>
          </cell>
        </row>
        <row r="48">
          <cell r="T48">
            <v>0</v>
          </cell>
        </row>
        <row r="49">
          <cell r="T49">
            <v>0</v>
          </cell>
        </row>
        <row r="50">
          <cell r="T50">
            <v>0</v>
          </cell>
        </row>
        <row r="51">
          <cell r="T51">
            <v>0</v>
          </cell>
        </row>
        <row r="52">
          <cell r="T52">
            <v>0</v>
          </cell>
        </row>
        <row r="53">
          <cell r="T53">
            <v>0</v>
          </cell>
        </row>
        <row r="54">
          <cell r="T54">
            <v>0</v>
          </cell>
        </row>
        <row r="55">
          <cell r="T55">
            <v>0</v>
          </cell>
        </row>
        <row r="56">
          <cell r="T56">
            <v>0</v>
          </cell>
        </row>
        <row r="57">
          <cell r="T57">
            <v>0</v>
          </cell>
        </row>
        <row r="58">
          <cell r="T58">
            <v>0</v>
          </cell>
        </row>
        <row r="59">
          <cell r="T59">
            <v>0</v>
          </cell>
        </row>
        <row r="60">
          <cell r="T60">
            <v>0</v>
          </cell>
        </row>
        <row r="61">
          <cell r="T61">
            <v>0</v>
          </cell>
        </row>
        <row r="62">
          <cell r="T62">
            <v>0</v>
          </cell>
        </row>
        <row r="63">
          <cell r="T63">
            <v>0</v>
          </cell>
        </row>
        <row r="64">
          <cell r="T64">
            <v>0</v>
          </cell>
        </row>
      </sheetData>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topLeftCell="A15" zoomScaleSheetLayoutView="100" workbookViewId="0">
      <selection activeCell="C22" sqref="C22"/>
    </sheetView>
  </sheetViews>
  <sheetFormatPr defaultColWidth="9.140625" defaultRowHeight="15" x14ac:dyDescent="0.25"/>
  <cols>
    <col min="1" max="1" width="6.140625" style="293" customWidth="1"/>
    <col min="2" max="2" width="53.5703125" style="293" customWidth="1"/>
    <col min="3" max="3" width="91.42578125" style="293" customWidth="1"/>
    <col min="4" max="4" width="12" style="293" hidden="1" customWidth="1"/>
    <col min="5" max="5" width="14.42578125" style="293" hidden="1" customWidth="1"/>
    <col min="6" max="6" width="36.5703125" style="293" customWidth="1"/>
    <col min="7" max="7" width="20" style="293" customWidth="1"/>
    <col min="8" max="8" width="25.5703125" style="293" customWidth="1"/>
    <col min="9" max="9" width="16.42578125" style="293" customWidth="1"/>
    <col min="10" max="16384" width="9.140625" style="293"/>
  </cols>
  <sheetData>
    <row r="1" spans="1:22" s="16" customFormat="1" ht="18.75" customHeight="1" x14ac:dyDescent="0.2">
      <c r="A1" s="274"/>
      <c r="C1" s="275" t="s">
        <v>67</v>
      </c>
    </row>
    <row r="2" spans="1:22" s="16" customFormat="1" ht="18.75" customHeight="1" x14ac:dyDescent="0.3">
      <c r="A2" s="274"/>
      <c r="C2" s="276" t="s">
        <v>9</v>
      </c>
    </row>
    <row r="3" spans="1:22" s="16" customFormat="1" ht="18.75" x14ac:dyDescent="0.3">
      <c r="A3" s="277"/>
      <c r="C3" s="276" t="s">
        <v>66</v>
      </c>
    </row>
    <row r="4" spans="1:22" s="16" customFormat="1" ht="18.75" x14ac:dyDescent="0.3">
      <c r="A4" s="277"/>
      <c r="H4" s="276"/>
    </row>
    <row r="5" spans="1:22" s="16" customFormat="1" ht="15.75" x14ac:dyDescent="0.25">
      <c r="A5" s="428" t="s">
        <v>691</v>
      </c>
      <c r="B5" s="428"/>
      <c r="C5" s="428"/>
      <c r="D5" s="152"/>
      <c r="E5" s="152"/>
      <c r="F5" s="152"/>
      <c r="G5" s="152"/>
      <c r="H5" s="152"/>
      <c r="I5" s="152"/>
      <c r="J5" s="152"/>
    </row>
    <row r="6" spans="1:22" s="16" customFormat="1" ht="18.75" x14ac:dyDescent="0.3">
      <c r="A6" s="277"/>
      <c r="H6" s="276"/>
    </row>
    <row r="7" spans="1:22" s="16" customFormat="1" ht="18.75" x14ac:dyDescent="0.2">
      <c r="A7" s="432" t="s">
        <v>8</v>
      </c>
      <c r="B7" s="432"/>
      <c r="C7" s="432"/>
      <c r="D7" s="278"/>
      <c r="E7" s="278"/>
      <c r="F7" s="278"/>
      <c r="G7" s="278"/>
      <c r="H7" s="278"/>
      <c r="I7" s="278"/>
      <c r="J7" s="278"/>
      <c r="K7" s="278"/>
      <c r="L7" s="278"/>
      <c r="M7" s="278"/>
      <c r="N7" s="278"/>
      <c r="O7" s="278"/>
      <c r="P7" s="278"/>
      <c r="Q7" s="278"/>
      <c r="R7" s="278"/>
      <c r="S7" s="278"/>
      <c r="T7" s="278"/>
      <c r="U7" s="278"/>
      <c r="V7" s="278"/>
    </row>
    <row r="8" spans="1:22" s="16"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6" customFormat="1" ht="18.75" x14ac:dyDescent="0.2">
      <c r="A9" s="433" t="s">
        <v>512</v>
      </c>
      <c r="B9" s="433"/>
      <c r="C9" s="433"/>
      <c r="D9" s="280"/>
      <c r="E9" s="280"/>
      <c r="F9" s="280"/>
      <c r="G9" s="280"/>
      <c r="H9" s="280"/>
      <c r="I9" s="278"/>
      <c r="J9" s="278"/>
      <c r="K9" s="278"/>
      <c r="L9" s="278"/>
      <c r="M9" s="278"/>
      <c r="N9" s="278"/>
      <c r="O9" s="278"/>
      <c r="P9" s="278"/>
      <c r="Q9" s="278"/>
      <c r="R9" s="278"/>
      <c r="S9" s="278"/>
      <c r="T9" s="278"/>
      <c r="U9" s="278"/>
      <c r="V9" s="278"/>
    </row>
    <row r="10" spans="1:22" s="16" customFormat="1" ht="18.75" x14ac:dyDescent="0.2">
      <c r="A10" s="429" t="s">
        <v>7</v>
      </c>
      <c r="B10" s="429"/>
      <c r="C10" s="429"/>
      <c r="D10" s="281"/>
      <c r="E10" s="281"/>
      <c r="F10" s="281"/>
      <c r="G10" s="281"/>
      <c r="H10" s="281"/>
      <c r="I10" s="278"/>
      <c r="J10" s="278"/>
      <c r="K10" s="278"/>
      <c r="L10" s="278"/>
      <c r="M10" s="278"/>
      <c r="N10" s="278"/>
      <c r="O10" s="278"/>
      <c r="P10" s="278"/>
      <c r="Q10" s="278"/>
      <c r="R10" s="278"/>
      <c r="S10" s="278"/>
      <c r="T10" s="278"/>
      <c r="U10" s="278"/>
      <c r="V10" s="278"/>
    </row>
    <row r="11" spans="1:22" s="16"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6" customFormat="1" ht="18.75" x14ac:dyDescent="0.2">
      <c r="A12" s="434" t="s">
        <v>693</v>
      </c>
      <c r="B12" s="434"/>
      <c r="C12" s="434"/>
      <c r="D12" s="280"/>
      <c r="E12" s="280"/>
      <c r="F12" s="280"/>
      <c r="G12" s="280"/>
      <c r="H12" s="280"/>
      <c r="I12" s="278"/>
      <c r="J12" s="278"/>
      <c r="K12" s="278"/>
      <c r="L12" s="278"/>
      <c r="M12" s="278"/>
      <c r="N12" s="278"/>
      <c r="O12" s="278"/>
      <c r="P12" s="278"/>
      <c r="Q12" s="278"/>
      <c r="R12" s="278"/>
      <c r="S12" s="278"/>
      <c r="T12" s="278"/>
      <c r="U12" s="278"/>
      <c r="V12" s="278"/>
    </row>
    <row r="13" spans="1:22" s="16" customFormat="1" ht="18.75" x14ac:dyDescent="0.2">
      <c r="A13" s="435" t="s">
        <v>6</v>
      </c>
      <c r="B13" s="435"/>
      <c r="C13" s="435"/>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98"/>
      <c r="B14" s="298"/>
      <c r="C14" s="298"/>
      <c r="D14" s="271"/>
      <c r="E14" s="271"/>
      <c r="F14" s="271"/>
      <c r="G14" s="271"/>
      <c r="H14" s="271"/>
      <c r="I14" s="271"/>
      <c r="J14" s="271"/>
      <c r="K14" s="271"/>
      <c r="L14" s="271"/>
      <c r="M14" s="271"/>
      <c r="N14" s="271"/>
      <c r="O14" s="271"/>
      <c r="P14" s="271"/>
      <c r="Q14" s="271"/>
      <c r="R14" s="271"/>
      <c r="S14" s="271"/>
      <c r="T14" s="271"/>
      <c r="U14" s="271"/>
      <c r="V14" s="271"/>
    </row>
    <row r="15" spans="1:22" s="283" customFormat="1" ht="31.5" customHeight="1" x14ac:dyDescent="0.2">
      <c r="A15" s="436" t="s">
        <v>703</v>
      </c>
      <c r="B15" s="437"/>
      <c r="C15" s="437"/>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429" t="s">
        <v>5</v>
      </c>
      <c r="B16" s="429"/>
      <c r="C16" s="429"/>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430" t="s">
        <v>448</v>
      </c>
      <c r="B18" s="431"/>
      <c r="C18" s="431"/>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34" t="s">
        <v>4</v>
      </c>
      <c r="B20" s="286" t="s">
        <v>65</v>
      </c>
      <c r="C20" s="287" t="s">
        <v>64</v>
      </c>
      <c r="D20" s="288"/>
      <c r="E20" s="288"/>
      <c r="F20" s="288"/>
      <c r="G20" s="288"/>
      <c r="H20" s="288"/>
      <c r="I20" s="271"/>
      <c r="J20" s="271"/>
      <c r="K20" s="271"/>
      <c r="L20" s="271"/>
      <c r="M20" s="271"/>
      <c r="N20" s="271"/>
      <c r="O20" s="271"/>
      <c r="P20" s="271"/>
      <c r="Q20" s="271"/>
      <c r="R20" s="271"/>
      <c r="S20" s="271"/>
      <c r="T20" s="289"/>
      <c r="U20" s="289"/>
      <c r="V20" s="289"/>
    </row>
    <row r="21" spans="1:22" s="283" customFormat="1" ht="16.5" customHeight="1" x14ac:dyDescent="0.2">
      <c r="A21" s="287">
        <v>1</v>
      </c>
      <c r="B21" s="286">
        <v>2</v>
      </c>
      <c r="C21" s="287">
        <v>3</v>
      </c>
      <c r="D21" s="288"/>
      <c r="E21" s="288"/>
      <c r="F21" s="288"/>
      <c r="G21" s="288"/>
      <c r="H21" s="288"/>
      <c r="I21" s="271"/>
      <c r="J21" s="271"/>
      <c r="K21" s="271"/>
      <c r="L21" s="271"/>
      <c r="M21" s="271"/>
      <c r="N21" s="271"/>
      <c r="O21" s="271"/>
      <c r="P21" s="271"/>
      <c r="Q21" s="271"/>
      <c r="R21" s="271"/>
      <c r="S21" s="271"/>
      <c r="T21" s="289"/>
      <c r="U21" s="289"/>
      <c r="V21" s="289"/>
    </row>
    <row r="22" spans="1:22" s="283" customFormat="1" ht="39" customHeight="1" x14ac:dyDescent="0.2">
      <c r="A22" s="27" t="s">
        <v>63</v>
      </c>
      <c r="B22" s="290" t="s">
        <v>299</v>
      </c>
      <c r="C22" s="287" t="s">
        <v>541</v>
      </c>
      <c r="D22" s="288" t="s">
        <v>523</v>
      </c>
      <c r="E22" s="288"/>
      <c r="F22" s="288"/>
      <c r="G22" s="288"/>
      <c r="H22" s="288"/>
      <c r="I22" s="271"/>
      <c r="J22" s="271"/>
      <c r="K22" s="271"/>
      <c r="L22" s="271"/>
      <c r="M22" s="271"/>
      <c r="N22" s="271"/>
      <c r="O22" s="271"/>
      <c r="P22" s="271"/>
      <c r="Q22" s="271"/>
      <c r="R22" s="271"/>
      <c r="S22" s="271"/>
      <c r="T22" s="289"/>
      <c r="U22" s="289"/>
      <c r="V22" s="289"/>
    </row>
    <row r="23" spans="1:22" s="283" customFormat="1" ht="31.5" x14ac:dyDescent="0.2">
      <c r="A23" s="27" t="s">
        <v>62</v>
      </c>
      <c r="B23" s="35" t="s">
        <v>564</v>
      </c>
      <c r="C23" s="34" t="s">
        <v>518</v>
      </c>
      <c r="D23" s="288" t="s">
        <v>513</v>
      </c>
      <c r="E23" s="288"/>
      <c r="F23" s="288"/>
      <c r="G23" s="288"/>
      <c r="H23" s="288"/>
      <c r="I23" s="271"/>
      <c r="J23" s="271"/>
      <c r="K23" s="271"/>
      <c r="L23" s="271"/>
      <c r="M23" s="271"/>
      <c r="N23" s="271"/>
      <c r="O23" s="271"/>
      <c r="P23" s="271"/>
      <c r="Q23" s="271"/>
      <c r="R23" s="271"/>
      <c r="S23" s="271"/>
      <c r="T23" s="289"/>
      <c r="U23" s="289"/>
      <c r="V23" s="289"/>
    </row>
    <row r="24" spans="1:22" s="283" customFormat="1" ht="22.5" customHeight="1" x14ac:dyDescent="0.2">
      <c r="A24" s="425"/>
      <c r="B24" s="426"/>
      <c r="C24" s="427"/>
      <c r="D24" s="288"/>
      <c r="E24" s="288"/>
      <c r="F24" s="288"/>
      <c r="G24" s="288"/>
      <c r="H24" s="288"/>
      <c r="I24" s="271"/>
      <c r="J24" s="271"/>
      <c r="K24" s="271"/>
      <c r="L24" s="271"/>
      <c r="M24" s="271"/>
      <c r="N24" s="271"/>
      <c r="O24" s="271"/>
      <c r="P24" s="271"/>
      <c r="Q24" s="271"/>
      <c r="R24" s="271"/>
      <c r="S24" s="271"/>
      <c r="T24" s="289"/>
      <c r="U24" s="289"/>
      <c r="V24" s="289"/>
    </row>
    <row r="25" spans="1:22" s="283" customFormat="1" ht="58.5" customHeight="1" x14ac:dyDescent="0.2">
      <c r="A25" s="27" t="s">
        <v>61</v>
      </c>
      <c r="B25" s="149" t="s">
        <v>397</v>
      </c>
      <c r="C25" s="34" t="s">
        <v>467</v>
      </c>
      <c r="D25" s="288"/>
      <c r="E25" s="288"/>
      <c r="F25" s="288"/>
      <c r="G25" s="288"/>
      <c r="H25" s="271"/>
      <c r="I25" s="271"/>
      <c r="J25" s="271"/>
      <c r="K25" s="271"/>
      <c r="L25" s="271"/>
      <c r="M25" s="271"/>
      <c r="N25" s="271"/>
      <c r="O25" s="271"/>
      <c r="P25" s="271"/>
      <c r="Q25" s="271"/>
      <c r="R25" s="271"/>
      <c r="S25" s="289"/>
      <c r="T25" s="289"/>
      <c r="U25" s="289"/>
      <c r="V25" s="289"/>
    </row>
    <row r="26" spans="1:22" s="283" customFormat="1" ht="42.75" customHeight="1" x14ac:dyDescent="0.2">
      <c r="A26" s="27" t="s">
        <v>60</v>
      </c>
      <c r="B26" s="149" t="s">
        <v>73</v>
      </c>
      <c r="C26" s="34" t="s">
        <v>466</v>
      </c>
      <c r="D26" s="288"/>
      <c r="E26" s="288"/>
      <c r="F26" s="288"/>
      <c r="G26" s="288"/>
      <c r="H26" s="271"/>
      <c r="I26" s="271"/>
      <c r="J26" s="271"/>
      <c r="K26" s="271"/>
      <c r="L26" s="271"/>
      <c r="M26" s="271"/>
      <c r="N26" s="271"/>
      <c r="O26" s="271"/>
      <c r="P26" s="271"/>
      <c r="Q26" s="271"/>
      <c r="R26" s="271"/>
      <c r="S26" s="289"/>
      <c r="T26" s="289"/>
      <c r="U26" s="289"/>
      <c r="V26" s="289"/>
    </row>
    <row r="27" spans="1:22" s="283" customFormat="1" ht="51.75" customHeight="1" x14ac:dyDescent="0.2">
      <c r="A27" s="27" t="s">
        <v>58</v>
      </c>
      <c r="B27" s="149" t="s">
        <v>72</v>
      </c>
      <c r="C27" s="291" t="s">
        <v>570</v>
      </c>
      <c r="D27" s="288"/>
      <c r="E27" s="288"/>
      <c r="F27" s="288"/>
      <c r="G27" s="288"/>
      <c r="H27" s="271"/>
      <c r="I27" s="271"/>
      <c r="J27" s="271"/>
      <c r="K27" s="271"/>
      <c r="L27" s="271"/>
      <c r="M27" s="271"/>
      <c r="N27" s="271"/>
      <c r="O27" s="271"/>
      <c r="P27" s="271"/>
      <c r="Q27" s="271"/>
      <c r="R27" s="271"/>
      <c r="S27" s="289"/>
      <c r="T27" s="289"/>
      <c r="U27" s="289"/>
      <c r="V27" s="289"/>
    </row>
    <row r="28" spans="1:22" s="283" customFormat="1" ht="42.75" customHeight="1" x14ac:dyDescent="0.2">
      <c r="A28" s="27" t="s">
        <v>57</v>
      </c>
      <c r="B28" s="149" t="s">
        <v>398</v>
      </c>
      <c r="C28" s="34" t="s">
        <v>468</v>
      </c>
      <c r="D28" s="288"/>
      <c r="E28" s="288"/>
      <c r="F28" s="288"/>
      <c r="G28" s="288"/>
      <c r="H28" s="271"/>
      <c r="I28" s="271"/>
      <c r="J28" s="271"/>
      <c r="K28" s="271"/>
      <c r="L28" s="271"/>
      <c r="M28" s="271"/>
      <c r="N28" s="271"/>
      <c r="O28" s="271"/>
      <c r="P28" s="271"/>
      <c r="Q28" s="271"/>
      <c r="R28" s="271"/>
      <c r="S28" s="289"/>
      <c r="T28" s="289"/>
      <c r="U28" s="289"/>
      <c r="V28" s="289"/>
    </row>
    <row r="29" spans="1:22" s="283" customFormat="1" ht="51.75" customHeight="1" x14ac:dyDescent="0.2">
      <c r="A29" s="27" t="s">
        <v>55</v>
      </c>
      <c r="B29" s="149" t="s">
        <v>399</v>
      </c>
      <c r="C29" s="34" t="s">
        <v>468</v>
      </c>
      <c r="D29" s="288"/>
      <c r="E29" s="288"/>
      <c r="F29" s="288"/>
      <c r="G29" s="288"/>
      <c r="H29" s="271"/>
      <c r="I29" s="271"/>
      <c r="J29" s="271"/>
      <c r="K29" s="271"/>
      <c r="L29" s="271"/>
      <c r="M29" s="271"/>
      <c r="N29" s="271"/>
      <c r="O29" s="271"/>
      <c r="P29" s="271"/>
      <c r="Q29" s="271"/>
      <c r="R29" s="271"/>
      <c r="S29" s="289"/>
      <c r="T29" s="289"/>
      <c r="U29" s="289"/>
      <c r="V29" s="289"/>
    </row>
    <row r="30" spans="1:22" s="283" customFormat="1" ht="51.75" customHeight="1" x14ac:dyDescent="0.2">
      <c r="A30" s="27" t="s">
        <v>53</v>
      </c>
      <c r="B30" s="149" t="s">
        <v>400</v>
      </c>
      <c r="C30" s="34" t="s">
        <v>468</v>
      </c>
      <c r="D30" s="288"/>
      <c r="E30" s="288"/>
      <c r="F30" s="288"/>
      <c r="G30" s="288"/>
      <c r="H30" s="271"/>
      <c r="I30" s="271"/>
      <c r="J30" s="271"/>
      <c r="K30" s="271"/>
      <c r="L30" s="271"/>
      <c r="M30" s="271"/>
      <c r="N30" s="271"/>
      <c r="O30" s="271"/>
      <c r="P30" s="271"/>
      <c r="Q30" s="271"/>
      <c r="R30" s="271"/>
      <c r="S30" s="289"/>
      <c r="T30" s="289"/>
      <c r="U30" s="289"/>
      <c r="V30" s="289"/>
    </row>
    <row r="31" spans="1:22" s="283" customFormat="1" ht="51.75" customHeight="1" x14ac:dyDescent="0.2">
      <c r="A31" s="27" t="s">
        <v>71</v>
      </c>
      <c r="B31" s="149" t="s">
        <v>401</v>
      </c>
      <c r="C31" s="34" t="s">
        <v>469</v>
      </c>
      <c r="D31" s="288"/>
      <c r="E31" s="288"/>
      <c r="F31" s="288"/>
      <c r="G31" s="288"/>
      <c r="H31" s="271"/>
      <c r="I31" s="271"/>
      <c r="J31" s="271"/>
      <c r="K31" s="271"/>
      <c r="L31" s="271"/>
      <c r="M31" s="271"/>
      <c r="N31" s="271"/>
      <c r="O31" s="271"/>
      <c r="P31" s="271"/>
      <c r="Q31" s="271"/>
      <c r="R31" s="271"/>
      <c r="S31" s="289"/>
      <c r="T31" s="289"/>
      <c r="U31" s="289"/>
      <c r="V31" s="289"/>
    </row>
    <row r="32" spans="1:22" s="283" customFormat="1" ht="51.75" customHeight="1" x14ac:dyDescent="0.2">
      <c r="A32" s="27" t="s">
        <v>69</v>
      </c>
      <c r="B32" s="149" t="s">
        <v>402</v>
      </c>
      <c r="C32" s="34" t="s">
        <v>468</v>
      </c>
      <c r="D32" s="288"/>
      <c r="E32" s="288"/>
      <c r="F32" s="288"/>
      <c r="G32" s="288"/>
      <c r="H32" s="271"/>
      <c r="I32" s="271"/>
      <c r="J32" s="271"/>
      <c r="K32" s="271"/>
      <c r="L32" s="271"/>
      <c r="M32" s="271"/>
      <c r="N32" s="271"/>
      <c r="O32" s="271"/>
      <c r="P32" s="271"/>
      <c r="Q32" s="271"/>
      <c r="R32" s="271"/>
      <c r="S32" s="289"/>
      <c r="T32" s="289"/>
      <c r="U32" s="289"/>
      <c r="V32" s="289"/>
    </row>
    <row r="33" spans="1:22" s="283" customFormat="1" ht="101.25" customHeight="1" x14ac:dyDescent="0.2">
      <c r="A33" s="27" t="s">
        <v>68</v>
      </c>
      <c r="B33" s="149" t="s">
        <v>403</v>
      </c>
      <c r="C33" s="149" t="s">
        <v>663</v>
      </c>
      <c r="D33" s="288"/>
      <c r="E33" s="288"/>
      <c r="F33" s="288"/>
      <c r="G33" s="288"/>
      <c r="H33" s="271"/>
      <c r="I33" s="271"/>
      <c r="J33" s="271"/>
      <c r="K33" s="271"/>
      <c r="L33" s="271"/>
      <c r="M33" s="271"/>
      <c r="N33" s="271"/>
      <c r="O33" s="271"/>
      <c r="P33" s="271"/>
      <c r="Q33" s="271"/>
      <c r="R33" s="271"/>
      <c r="S33" s="289"/>
      <c r="T33" s="289"/>
      <c r="U33" s="289"/>
      <c r="V33" s="289"/>
    </row>
    <row r="34" spans="1:22" ht="111" customHeight="1" x14ac:dyDescent="0.25">
      <c r="A34" s="27" t="s">
        <v>417</v>
      </c>
      <c r="B34" s="149" t="s">
        <v>404</v>
      </c>
      <c r="C34" s="34" t="s">
        <v>468</v>
      </c>
      <c r="D34" s="292"/>
      <c r="E34" s="292"/>
      <c r="F34" s="292"/>
      <c r="G34" s="292"/>
      <c r="H34" s="292"/>
      <c r="I34" s="292"/>
      <c r="J34" s="292"/>
      <c r="K34" s="292"/>
      <c r="L34" s="292"/>
      <c r="M34" s="292"/>
      <c r="N34" s="292"/>
      <c r="O34" s="292"/>
      <c r="P34" s="292"/>
      <c r="Q34" s="292"/>
      <c r="R34" s="292"/>
      <c r="S34" s="292"/>
      <c r="T34" s="292"/>
      <c r="U34" s="292"/>
      <c r="V34" s="292"/>
    </row>
    <row r="35" spans="1:22" ht="58.5" customHeight="1" x14ac:dyDescent="0.25">
      <c r="A35" s="27" t="s">
        <v>407</v>
      </c>
      <c r="B35" s="149" t="s">
        <v>70</v>
      </c>
      <c r="C35" s="34" t="s">
        <v>587</v>
      </c>
      <c r="D35" s="292"/>
      <c r="E35" s="292"/>
      <c r="F35" s="292"/>
      <c r="G35" s="292"/>
      <c r="H35" s="292"/>
      <c r="I35" s="292"/>
      <c r="J35" s="292"/>
      <c r="K35" s="292"/>
      <c r="L35" s="292"/>
      <c r="M35" s="292"/>
      <c r="N35" s="292"/>
      <c r="O35" s="292"/>
      <c r="P35" s="292"/>
      <c r="Q35" s="292"/>
      <c r="R35" s="292"/>
      <c r="S35" s="292"/>
      <c r="T35" s="292"/>
      <c r="U35" s="292"/>
      <c r="V35" s="292"/>
    </row>
    <row r="36" spans="1:22" ht="51.75" customHeight="1" x14ac:dyDescent="0.25">
      <c r="A36" s="27" t="s">
        <v>418</v>
      </c>
      <c r="B36" s="149" t="s">
        <v>405</v>
      </c>
      <c r="C36" s="34" t="s">
        <v>588</v>
      </c>
      <c r="D36" s="292"/>
      <c r="E36" s="292"/>
      <c r="F36" s="292"/>
      <c r="G36" s="292"/>
      <c r="H36" s="292"/>
      <c r="I36" s="292"/>
      <c r="J36" s="292"/>
      <c r="K36" s="292"/>
      <c r="L36" s="292"/>
      <c r="M36" s="292"/>
      <c r="N36" s="292"/>
      <c r="O36" s="292"/>
      <c r="P36" s="292"/>
      <c r="Q36" s="292"/>
      <c r="R36" s="292"/>
      <c r="S36" s="292"/>
      <c r="T36" s="292"/>
      <c r="U36" s="292"/>
      <c r="V36" s="292"/>
    </row>
    <row r="37" spans="1:22" ht="43.5" customHeight="1" x14ac:dyDescent="0.25">
      <c r="A37" s="27" t="s">
        <v>408</v>
      </c>
      <c r="B37" s="149" t="s">
        <v>406</v>
      </c>
      <c r="C37" s="34" t="s">
        <v>588</v>
      </c>
      <c r="D37" s="292"/>
      <c r="E37" s="292"/>
      <c r="F37" s="292"/>
      <c r="G37" s="292"/>
      <c r="H37" s="292"/>
      <c r="I37" s="292"/>
      <c r="J37" s="292"/>
      <c r="K37" s="292"/>
      <c r="L37" s="292"/>
      <c r="M37" s="292"/>
      <c r="N37" s="292"/>
      <c r="O37" s="292"/>
      <c r="P37" s="292"/>
      <c r="Q37" s="292"/>
      <c r="R37" s="292"/>
      <c r="S37" s="292"/>
      <c r="T37" s="292"/>
      <c r="U37" s="292"/>
      <c r="V37" s="292"/>
    </row>
    <row r="38" spans="1:22" ht="43.5" customHeight="1" x14ac:dyDescent="0.25">
      <c r="A38" s="27" t="s">
        <v>419</v>
      </c>
      <c r="B38" s="149" t="s">
        <v>233</v>
      </c>
      <c r="C38" s="34" t="s">
        <v>588</v>
      </c>
      <c r="D38" s="292"/>
      <c r="E38" s="292"/>
      <c r="F38" s="292"/>
      <c r="G38" s="292"/>
      <c r="H38" s="292"/>
      <c r="I38" s="292"/>
      <c r="J38" s="292"/>
      <c r="K38" s="292"/>
      <c r="L38" s="292"/>
      <c r="M38" s="292"/>
      <c r="N38" s="292"/>
      <c r="O38" s="292"/>
      <c r="P38" s="292"/>
      <c r="Q38" s="292"/>
      <c r="R38" s="292"/>
      <c r="S38" s="292"/>
      <c r="T38" s="292"/>
      <c r="U38" s="292"/>
      <c r="V38" s="292"/>
    </row>
    <row r="39" spans="1:22" ht="23.25" customHeight="1" x14ac:dyDescent="0.25">
      <c r="A39" s="425"/>
      <c r="B39" s="426"/>
      <c r="C39" s="427"/>
      <c r="D39" s="292"/>
      <c r="E39" s="292"/>
      <c r="F39" s="292"/>
      <c r="G39" s="292"/>
      <c r="H39" s="292"/>
      <c r="I39" s="292"/>
      <c r="J39" s="292"/>
      <c r="K39" s="292"/>
      <c r="L39" s="292"/>
      <c r="M39" s="292"/>
      <c r="N39" s="292"/>
      <c r="O39" s="292"/>
      <c r="P39" s="292"/>
      <c r="Q39" s="292"/>
      <c r="R39" s="292"/>
      <c r="S39" s="292"/>
      <c r="T39" s="292"/>
      <c r="U39" s="292"/>
      <c r="V39" s="292"/>
    </row>
    <row r="40" spans="1:22" ht="63" x14ac:dyDescent="0.25">
      <c r="A40" s="27" t="s">
        <v>409</v>
      </c>
      <c r="B40" s="149" t="s">
        <v>461</v>
      </c>
      <c r="C40" s="354" t="s">
        <v>659</v>
      </c>
      <c r="D40" s="292"/>
      <c r="E40" s="292"/>
      <c r="F40" s="292"/>
      <c r="G40" s="292"/>
      <c r="H40" s="292"/>
      <c r="I40" s="292"/>
      <c r="J40" s="292"/>
      <c r="K40" s="292"/>
      <c r="L40" s="292"/>
      <c r="M40" s="292"/>
      <c r="N40" s="292"/>
      <c r="O40" s="292"/>
      <c r="P40" s="292"/>
      <c r="Q40" s="292"/>
      <c r="R40" s="292"/>
      <c r="S40" s="292"/>
      <c r="T40" s="292"/>
      <c r="U40" s="292"/>
      <c r="V40" s="292"/>
    </row>
    <row r="41" spans="1:22" ht="105.75" customHeight="1" x14ac:dyDescent="0.25">
      <c r="A41" s="27" t="s">
        <v>420</v>
      </c>
      <c r="B41" s="149" t="s">
        <v>443</v>
      </c>
      <c r="C41" s="297" t="s">
        <v>588</v>
      </c>
      <c r="D41" s="292" t="s">
        <v>594</v>
      </c>
      <c r="E41" s="292"/>
      <c r="F41" s="292"/>
      <c r="G41" s="292"/>
      <c r="H41" s="292"/>
      <c r="I41" s="292"/>
      <c r="J41" s="292"/>
      <c r="K41" s="292"/>
      <c r="L41" s="292"/>
      <c r="M41" s="292"/>
      <c r="N41" s="292"/>
      <c r="O41" s="292"/>
      <c r="P41" s="292"/>
      <c r="Q41" s="292"/>
      <c r="R41" s="292"/>
      <c r="S41" s="292"/>
      <c r="T41" s="292"/>
      <c r="U41" s="292"/>
      <c r="V41" s="292"/>
    </row>
    <row r="42" spans="1:22" ht="83.25" customHeight="1" x14ac:dyDescent="0.25">
      <c r="A42" s="27" t="s">
        <v>410</v>
      </c>
      <c r="B42" s="149" t="s">
        <v>458</v>
      </c>
      <c r="C42" s="297" t="s">
        <v>588</v>
      </c>
      <c r="D42" s="292" t="s">
        <v>594</v>
      </c>
      <c r="E42" s="292"/>
      <c r="F42" s="292"/>
      <c r="G42" s="292"/>
      <c r="H42" s="292"/>
      <c r="I42" s="292"/>
      <c r="J42" s="292"/>
      <c r="K42" s="292"/>
      <c r="L42" s="292"/>
      <c r="M42" s="292"/>
      <c r="N42" s="292"/>
      <c r="O42" s="292"/>
      <c r="P42" s="292"/>
      <c r="Q42" s="292"/>
      <c r="R42" s="292"/>
      <c r="S42" s="292"/>
      <c r="T42" s="292"/>
      <c r="U42" s="292"/>
      <c r="V42" s="292"/>
    </row>
    <row r="43" spans="1:22" ht="186" customHeight="1" x14ac:dyDescent="0.25">
      <c r="A43" s="27" t="s">
        <v>423</v>
      </c>
      <c r="B43" s="149" t="s">
        <v>424</v>
      </c>
      <c r="C43" s="297" t="s">
        <v>588</v>
      </c>
      <c r="D43" s="292"/>
      <c r="E43" s="292"/>
      <c r="F43" s="292"/>
      <c r="G43" s="292"/>
      <c r="H43" s="292"/>
      <c r="I43" s="292"/>
      <c r="J43" s="292"/>
      <c r="K43" s="292"/>
      <c r="L43" s="292"/>
      <c r="M43" s="292"/>
      <c r="N43" s="292"/>
      <c r="O43" s="292"/>
      <c r="P43" s="292"/>
      <c r="Q43" s="292"/>
      <c r="R43" s="292"/>
      <c r="S43" s="292"/>
      <c r="T43" s="292"/>
      <c r="U43" s="292"/>
      <c r="V43" s="292"/>
    </row>
    <row r="44" spans="1:22" ht="111" customHeight="1" x14ac:dyDescent="0.25">
      <c r="A44" s="27" t="s">
        <v>411</v>
      </c>
      <c r="B44" s="149" t="s">
        <v>449</v>
      </c>
      <c r="C44" s="423" t="s">
        <v>706</v>
      </c>
      <c r="D44" s="292"/>
      <c r="E44" s="292"/>
      <c r="F44" s="292"/>
      <c r="G44" s="292"/>
      <c r="H44" s="292"/>
      <c r="I44" s="292"/>
      <c r="J44" s="292"/>
      <c r="K44" s="292"/>
      <c r="L44" s="292"/>
      <c r="M44" s="292"/>
      <c r="N44" s="292"/>
      <c r="O44" s="292"/>
      <c r="P44" s="292"/>
      <c r="Q44" s="292"/>
      <c r="R44" s="292"/>
      <c r="S44" s="292"/>
      <c r="T44" s="292"/>
      <c r="U44" s="292"/>
      <c r="V44" s="292"/>
    </row>
    <row r="45" spans="1:22" ht="89.25" customHeight="1" x14ac:dyDescent="0.25">
      <c r="A45" s="27" t="s">
        <v>444</v>
      </c>
      <c r="B45" s="149" t="s">
        <v>450</v>
      </c>
      <c r="C45" s="297" t="s">
        <v>707</v>
      </c>
      <c r="D45" s="292"/>
      <c r="E45" s="292"/>
      <c r="F45" s="292"/>
      <c r="G45" s="292"/>
      <c r="H45" s="292"/>
      <c r="I45" s="292"/>
      <c r="J45" s="292"/>
      <c r="K45" s="292"/>
      <c r="L45" s="292"/>
      <c r="M45" s="292"/>
      <c r="N45" s="292"/>
      <c r="O45" s="292"/>
      <c r="P45" s="292"/>
      <c r="Q45" s="292"/>
      <c r="R45" s="292"/>
      <c r="S45" s="292"/>
      <c r="T45" s="292"/>
      <c r="U45" s="292"/>
      <c r="V45" s="292"/>
    </row>
    <row r="46" spans="1:22" ht="101.25" customHeight="1" x14ac:dyDescent="0.25">
      <c r="A46" s="27" t="s">
        <v>412</v>
      </c>
      <c r="B46" s="149" t="s">
        <v>451</v>
      </c>
      <c r="C46" s="350" t="s">
        <v>708</v>
      </c>
      <c r="D46" s="292"/>
      <c r="E46" s="292"/>
      <c r="F46" s="292"/>
      <c r="G46" s="292"/>
      <c r="H46" s="292"/>
      <c r="I46" s="292"/>
      <c r="J46" s="292"/>
      <c r="K46" s="292"/>
      <c r="L46" s="292"/>
      <c r="M46" s="292"/>
      <c r="N46" s="292"/>
      <c r="O46" s="292"/>
      <c r="P46" s="292"/>
      <c r="Q46" s="292"/>
      <c r="R46" s="292"/>
      <c r="S46" s="292"/>
      <c r="T46" s="292"/>
      <c r="U46" s="292"/>
      <c r="V46" s="292"/>
    </row>
    <row r="47" spans="1:22" ht="18.75" customHeight="1" x14ac:dyDescent="0.25">
      <c r="A47" s="425"/>
      <c r="B47" s="426"/>
      <c r="C47" s="427"/>
      <c r="D47" s="292"/>
      <c r="E47" s="292"/>
      <c r="F47" s="292"/>
      <c r="G47" s="292"/>
      <c r="H47" s="292"/>
      <c r="I47" s="292"/>
      <c r="J47" s="292"/>
      <c r="K47" s="292"/>
      <c r="L47" s="292"/>
      <c r="M47" s="292"/>
      <c r="N47" s="292"/>
      <c r="O47" s="292"/>
      <c r="P47" s="292"/>
      <c r="Q47" s="292"/>
      <c r="R47" s="292"/>
      <c r="S47" s="292"/>
      <c r="T47" s="292"/>
      <c r="U47" s="292"/>
      <c r="V47" s="292"/>
    </row>
    <row r="48" spans="1:22" ht="75.75" customHeight="1" x14ac:dyDescent="0.25">
      <c r="A48" s="27" t="s">
        <v>445</v>
      </c>
      <c r="B48" s="149" t="s">
        <v>459</v>
      </c>
      <c r="C48" s="424">
        <f>'6.2. Паспорт фин осв ввод факт'!AB24</f>
        <v>0</v>
      </c>
      <c r="D48" s="292"/>
      <c r="E48" s="292" t="s">
        <v>644</v>
      </c>
      <c r="F48" s="292"/>
      <c r="G48" s="292"/>
      <c r="H48" s="292"/>
      <c r="I48" s="292"/>
      <c r="J48" s="292"/>
      <c r="K48" s="292"/>
      <c r="L48" s="292"/>
      <c r="M48" s="292"/>
      <c r="N48" s="292"/>
      <c r="O48" s="292"/>
      <c r="P48" s="292"/>
      <c r="Q48" s="292"/>
      <c r="R48" s="292"/>
      <c r="S48" s="292"/>
      <c r="T48" s="292"/>
      <c r="U48" s="292"/>
      <c r="V48" s="292"/>
    </row>
    <row r="49" spans="1:22" ht="71.25" customHeight="1" x14ac:dyDescent="0.25">
      <c r="A49" s="27" t="s">
        <v>413</v>
      </c>
      <c r="B49" s="149" t="s">
        <v>460</v>
      </c>
      <c r="C49" s="424">
        <f>'6.2. Паспорт фин осв ввод факт'!AB30</f>
        <v>0</v>
      </c>
      <c r="D49" s="292"/>
      <c r="E49" s="292" t="s">
        <v>644</v>
      </c>
      <c r="F49" s="292"/>
      <c r="G49" s="292"/>
      <c r="H49" s="292"/>
      <c r="I49" s="292"/>
      <c r="J49" s="292"/>
      <c r="K49" s="292"/>
      <c r="L49" s="292"/>
      <c r="M49" s="292"/>
      <c r="N49" s="292"/>
      <c r="O49" s="292"/>
      <c r="P49" s="292"/>
      <c r="Q49" s="292"/>
      <c r="R49" s="292"/>
      <c r="S49" s="292"/>
      <c r="T49" s="292"/>
      <c r="U49" s="292"/>
      <c r="V49" s="292"/>
    </row>
    <row r="50" spans="1:22" ht="75.75" hidden="1" customHeight="1" x14ac:dyDescent="0.25">
      <c r="A50" s="27" t="s">
        <v>445</v>
      </c>
      <c r="B50" s="149" t="s">
        <v>459</v>
      </c>
      <c r="C50" s="299">
        <f>'6.2. Паспорт фин осв ввод'!AC24</f>
        <v>0</v>
      </c>
      <c r="D50" s="292"/>
      <c r="E50" s="292" t="s">
        <v>709</v>
      </c>
      <c r="F50" s="292"/>
      <c r="G50" s="292"/>
      <c r="H50" s="292"/>
      <c r="I50" s="292"/>
      <c r="J50" s="292"/>
      <c r="K50" s="292"/>
      <c r="L50" s="292"/>
      <c r="M50" s="292"/>
      <c r="N50" s="292"/>
      <c r="O50" s="292"/>
      <c r="P50" s="292"/>
      <c r="Q50" s="292"/>
      <c r="R50" s="292"/>
      <c r="S50" s="292"/>
      <c r="T50" s="292"/>
      <c r="U50" s="292"/>
      <c r="V50" s="292"/>
    </row>
    <row r="51" spans="1:22" ht="71.25" hidden="1" customHeight="1" x14ac:dyDescent="0.25">
      <c r="A51" s="27" t="s">
        <v>413</v>
      </c>
      <c r="B51" s="149" t="s">
        <v>460</v>
      </c>
      <c r="C51" s="299">
        <f>'6.2. Паспорт фин осв ввод'!AC30</f>
        <v>0</v>
      </c>
      <c r="D51" s="292"/>
      <c r="E51" s="292" t="s">
        <v>709</v>
      </c>
      <c r="F51" s="292"/>
      <c r="G51" s="292"/>
      <c r="H51" s="292"/>
      <c r="I51" s="292"/>
      <c r="J51" s="292"/>
      <c r="K51" s="292"/>
      <c r="L51" s="292"/>
      <c r="M51" s="292"/>
      <c r="N51" s="292"/>
      <c r="O51" s="292"/>
      <c r="P51" s="292"/>
      <c r="Q51" s="292"/>
      <c r="R51" s="292"/>
      <c r="S51" s="292"/>
      <c r="T51" s="292"/>
      <c r="U51" s="292"/>
      <c r="V51" s="292"/>
    </row>
    <row r="52" spans="1:22" x14ac:dyDescent="0.25">
      <c r="A52" s="292"/>
      <c r="B52" s="292"/>
      <c r="C52" s="292"/>
      <c r="D52" s="292"/>
      <c r="E52" s="292"/>
      <c r="F52" s="292"/>
      <c r="G52" s="292"/>
      <c r="H52" s="292"/>
      <c r="I52" s="292"/>
      <c r="J52" s="292"/>
      <c r="K52" s="292"/>
      <c r="L52" s="292"/>
      <c r="M52" s="292"/>
      <c r="N52" s="292"/>
      <c r="O52" s="292"/>
      <c r="P52" s="292"/>
      <c r="Q52" s="292"/>
      <c r="R52" s="292"/>
      <c r="S52" s="292"/>
      <c r="T52" s="292"/>
      <c r="U52" s="292"/>
      <c r="V52" s="292"/>
    </row>
    <row r="53" spans="1:22" x14ac:dyDescent="0.25">
      <c r="A53" s="292"/>
      <c r="B53" s="292"/>
      <c r="C53" s="292"/>
      <c r="D53" s="292"/>
      <c r="E53" s="292"/>
      <c r="F53" s="292"/>
      <c r="G53" s="292"/>
      <c r="H53" s="292"/>
      <c r="I53" s="292"/>
      <c r="J53" s="292"/>
      <c r="K53" s="292"/>
      <c r="L53" s="292"/>
      <c r="M53" s="292"/>
      <c r="N53" s="292"/>
      <c r="O53" s="292"/>
      <c r="P53" s="292"/>
      <c r="Q53" s="292"/>
      <c r="R53" s="292"/>
      <c r="S53" s="292"/>
      <c r="T53" s="292"/>
      <c r="U53" s="292"/>
      <c r="V53" s="292"/>
    </row>
    <row r="54" spans="1:22" x14ac:dyDescent="0.25">
      <c r="A54" s="292"/>
      <c r="B54" s="292"/>
      <c r="C54" s="292"/>
      <c r="D54" s="292"/>
      <c r="E54" s="292"/>
      <c r="F54" s="292"/>
      <c r="G54" s="292"/>
      <c r="H54" s="292"/>
      <c r="I54" s="292"/>
      <c r="J54" s="292"/>
      <c r="K54" s="292"/>
      <c r="L54" s="292"/>
      <c r="M54" s="292"/>
      <c r="N54" s="292"/>
      <c r="O54" s="292"/>
      <c r="P54" s="292"/>
      <c r="Q54" s="292"/>
      <c r="R54" s="292"/>
      <c r="S54" s="292"/>
      <c r="T54" s="292"/>
      <c r="U54" s="292"/>
      <c r="V54" s="292"/>
    </row>
    <row r="55" spans="1:22" x14ac:dyDescent="0.25">
      <c r="A55" s="292"/>
      <c r="B55" s="292"/>
      <c r="C55" s="292"/>
      <c r="D55" s="292"/>
      <c r="E55" s="292"/>
      <c r="F55" s="292"/>
      <c r="G55" s="292"/>
      <c r="H55" s="292"/>
      <c r="I55" s="292"/>
      <c r="J55" s="292"/>
      <c r="K55" s="292"/>
      <c r="L55" s="292"/>
      <c r="M55" s="292"/>
      <c r="N55" s="292"/>
      <c r="O55" s="292"/>
      <c r="P55" s="292"/>
      <c r="Q55" s="292"/>
      <c r="R55" s="292"/>
      <c r="S55" s="292"/>
      <c r="T55" s="292"/>
      <c r="U55" s="292"/>
      <c r="V55" s="292"/>
    </row>
    <row r="56" spans="1:22" x14ac:dyDescent="0.25">
      <c r="A56" s="292"/>
      <c r="B56" s="292"/>
      <c r="C56" s="292"/>
      <c r="D56" s="292"/>
      <c r="E56" s="292"/>
      <c r="F56" s="292"/>
      <c r="G56" s="292"/>
      <c r="H56" s="292"/>
      <c r="I56" s="292"/>
      <c r="J56" s="292"/>
      <c r="K56" s="292"/>
      <c r="L56" s="292"/>
      <c r="M56" s="292"/>
      <c r="N56" s="292"/>
      <c r="O56" s="292"/>
      <c r="P56" s="292"/>
      <c r="Q56" s="292"/>
      <c r="R56" s="292"/>
      <c r="S56" s="292"/>
      <c r="T56" s="292"/>
      <c r="U56" s="292"/>
      <c r="V56" s="292"/>
    </row>
    <row r="57" spans="1:22" x14ac:dyDescent="0.25">
      <c r="A57" s="292"/>
      <c r="B57" s="292"/>
      <c r="C57" s="292"/>
      <c r="D57" s="292"/>
      <c r="E57" s="292"/>
      <c r="F57" s="292"/>
      <c r="G57" s="292"/>
      <c r="H57" s="292"/>
      <c r="I57" s="292"/>
      <c r="J57" s="292"/>
      <c r="K57" s="292"/>
      <c r="L57" s="292"/>
      <c r="M57" s="292"/>
      <c r="N57" s="292"/>
      <c r="O57" s="292"/>
      <c r="P57" s="292"/>
      <c r="Q57" s="292"/>
      <c r="R57" s="292"/>
      <c r="S57" s="292"/>
      <c r="T57" s="292"/>
      <c r="U57" s="292"/>
      <c r="V57" s="292"/>
    </row>
    <row r="58" spans="1:22" x14ac:dyDescent="0.25">
      <c r="A58" s="292"/>
      <c r="B58" s="292"/>
      <c r="C58" s="292"/>
      <c r="D58" s="292"/>
      <c r="E58" s="292"/>
      <c r="F58" s="292"/>
      <c r="G58" s="292"/>
      <c r="H58" s="292"/>
      <c r="I58" s="292"/>
      <c r="J58" s="292"/>
      <c r="K58" s="292"/>
      <c r="L58" s="292"/>
      <c r="M58" s="292"/>
      <c r="N58" s="292"/>
      <c r="O58" s="292"/>
      <c r="P58" s="292"/>
      <c r="Q58" s="292"/>
      <c r="R58" s="292"/>
      <c r="S58" s="292"/>
      <c r="T58" s="292"/>
      <c r="U58" s="292"/>
      <c r="V58" s="292"/>
    </row>
    <row r="59" spans="1:22" x14ac:dyDescent="0.25">
      <c r="A59" s="292"/>
      <c r="B59" s="292"/>
      <c r="C59" s="292"/>
      <c r="D59" s="292"/>
      <c r="E59" s="292"/>
      <c r="F59" s="292"/>
      <c r="G59" s="292"/>
      <c r="H59" s="292"/>
      <c r="I59" s="292"/>
      <c r="J59" s="292"/>
      <c r="K59" s="292"/>
      <c r="L59" s="292"/>
      <c r="M59" s="292"/>
      <c r="N59" s="292"/>
      <c r="O59" s="292"/>
      <c r="P59" s="292"/>
      <c r="Q59" s="292"/>
      <c r="R59" s="292"/>
      <c r="S59" s="292"/>
      <c r="T59" s="292"/>
      <c r="U59" s="292"/>
      <c r="V59" s="292"/>
    </row>
    <row r="60" spans="1:22" x14ac:dyDescent="0.25">
      <c r="A60" s="292"/>
      <c r="B60" s="292"/>
      <c r="C60" s="292"/>
      <c r="D60" s="292"/>
      <c r="E60" s="292"/>
      <c r="F60" s="292"/>
      <c r="G60" s="292"/>
      <c r="H60" s="292"/>
      <c r="I60" s="292"/>
      <c r="J60" s="292"/>
      <c r="K60" s="292"/>
      <c r="L60" s="292"/>
      <c r="M60" s="292"/>
      <c r="N60" s="292"/>
      <c r="O60" s="292"/>
      <c r="P60" s="292"/>
      <c r="Q60" s="292"/>
      <c r="R60" s="292"/>
      <c r="S60" s="292"/>
      <c r="T60" s="292"/>
      <c r="U60" s="292"/>
      <c r="V60" s="292"/>
    </row>
    <row r="61" spans="1:22" x14ac:dyDescent="0.25">
      <c r="A61" s="292"/>
      <c r="B61" s="292"/>
      <c r="C61" s="292"/>
      <c r="D61" s="292"/>
      <c r="E61" s="292"/>
      <c r="F61" s="292"/>
      <c r="G61" s="292"/>
      <c r="H61" s="292"/>
      <c r="I61" s="292"/>
      <c r="J61" s="292"/>
      <c r="K61" s="292"/>
      <c r="L61" s="292"/>
      <c r="M61" s="292"/>
      <c r="N61" s="292"/>
      <c r="O61" s="292"/>
      <c r="P61" s="292"/>
      <c r="Q61" s="292"/>
      <c r="R61" s="292"/>
      <c r="S61" s="292"/>
      <c r="T61" s="292"/>
      <c r="U61" s="292"/>
      <c r="V61" s="292"/>
    </row>
    <row r="62" spans="1:22" x14ac:dyDescent="0.25">
      <c r="A62" s="292"/>
      <c r="B62" s="292"/>
      <c r="C62" s="292"/>
      <c r="D62" s="292"/>
      <c r="E62" s="292"/>
      <c r="F62" s="292"/>
      <c r="G62" s="292"/>
      <c r="H62" s="292"/>
      <c r="I62" s="292"/>
      <c r="J62" s="292"/>
      <c r="K62" s="292"/>
      <c r="L62" s="292"/>
      <c r="M62" s="292"/>
      <c r="N62" s="292"/>
      <c r="O62" s="292"/>
      <c r="P62" s="292"/>
      <c r="Q62" s="292"/>
      <c r="R62" s="292"/>
      <c r="S62" s="292"/>
      <c r="T62" s="292"/>
      <c r="U62" s="292"/>
      <c r="V62" s="292"/>
    </row>
    <row r="63" spans="1:22" x14ac:dyDescent="0.25">
      <c r="A63" s="292"/>
      <c r="B63" s="292"/>
      <c r="C63" s="292"/>
      <c r="D63" s="292"/>
      <c r="E63" s="292"/>
      <c r="F63" s="292"/>
      <c r="G63" s="292"/>
      <c r="H63" s="292"/>
      <c r="I63" s="292"/>
      <c r="J63" s="292"/>
      <c r="K63" s="292"/>
      <c r="L63" s="292"/>
      <c r="M63" s="292"/>
      <c r="N63" s="292"/>
      <c r="O63" s="292"/>
      <c r="P63" s="292"/>
      <c r="Q63" s="292"/>
      <c r="R63" s="292"/>
      <c r="S63" s="292"/>
      <c r="T63" s="292"/>
      <c r="U63" s="292"/>
      <c r="V63" s="292"/>
    </row>
    <row r="64" spans="1:22" x14ac:dyDescent="0.25">
      <c r="A64" s="292"/>
      <c r="B64" s="292"/>
      <c r="C64" s="292"/>
      <c r="D64" s="292"/>
      <c r="E64" s="292"/>
      <c r="F64" s="292"/>
      <c r="G64" s="292"/>
      <c r="H64" s="292"/>
      <c r="I64" s="292"/>
      <c r="J64" s="292"/>
      <c r="K64" s="292"/>
      <c r="L64" s="292"/>
      <c r="M64" s="292"/>
      <c r="N64" s="292"/>
      <c r="O64" s="292"/>
      <c r="P64" s="292"/>
      <c r="Q64" s="292"/>
      <c r="R64" s="292"/>
      <c r="S64" s="292"/>
      <c r="T64" s="292"/>
      <c r="U64" s="292"/>
      <c r="V64" s="292"/>
    </row>
    <row r="65" spans="1:22" x14ac:dyDescent="0.25">
      <c r="A65" s="292"/>
      <c r="B65" s="292"/>
      <c r="C65" s="292"/>
      <c r="D65" s="292"/>
      <c r="E65" s="292"/>
      <c r="F65" s="292"/>
      <c r="G65" s="292"/>
      <c r="H65" s="292"/>
      <c r="I65" s="292"/>
      <c r="J65" s="292"/>
      <c r="K65" s="292"/>
      <c r="L65" s="292"/>
      <c r="M65" s="292"/>
      <c r="N65" s="292"/>
      <c r="O65" s="292"/>
      <c r="P65" s="292"/>
      <c r="Q65" s="292"/>
      <c r="R65" s="292"/>
      <c r="S65" s="292"/>
      <c r="T65" s="292"/>
      <c r="U65" s="292"/>
      <c r="V65" s="292"/>
    </row>
    <row r="66" spans="1:22" x14ac:dyDescent="0.25">
      <c r="A66" s="292"/>
      <c r="B66" s="292"/>
      <c r="C66" s="292"/>
      <c r="D66" s="292"/>
      <c r="E66" s="292"/>
      <c r="F66" s="292"/>
      <c r="G66" s="292"/>
      <c r="H66" s="292"/>
      <c r="I66" s="292"/>
      <c r="J66" s="292"/>
      <c r="K66" s="292"/>
      <c r="L66" s="292"/>
      <c r="M66" s="292"/>
      <c r="N66" s="292"/>
      <c r="O66" s="292"/>
      <c r="P66" s="292"/>
      <c r="Q66" s="292"/>
      <c r="R66" s="292"/>
      <c r="S66" s="292"/>
      <c r="T66" s="292"/>
      <c r="U66" s="292"/>
      <c r="V66" s="292"/>
    </row>
    <row r="67" spans="1:22" x14ac:dyDescent="0.25">
      <c r="A67" s="292"/>
      <c r="B67" s="292"/>
      <c r="C67" s="292"/>
      <c r="D67" s="292"/>
      <c r="E67" s="292"/>
      <c r="F67" s="292"/>
      <c r="G67" s="292"/>
      <c r="H67" s="292"/>
      <c r="I67" s="292"/>
      <c r="J67" s="292"/>
      <c r="K67" s="292"/>
      <c r="L67" s="292"/>
      <c r="M67" s="292"/>
      <c r="N67" s="292"/>
      <c r="O67" s="292"/>
      <c r="P67" s="292"/>
      <c r="Q67" s="292"/>
      <c r="R67" s="292"/>
      <c r="S67" s="292"/>
      <c r="T67" s="292"/>
      <c r="U67" s="292"/>
      <c r="V67" s="292"/>
    </row>
    <row r="68" spans="1:22" x14ac:dyDescent="0.25">
      <c r="A68" s="292"/>
      <c r="B68" s="292"/>
      <c r="C68" s="292"/>
      <c r="D68" s="292"/>
      <c r="E68" s="292"/>
      <c r="F68" s="292"/>
      <c r="G68" s="292"/>
      <c r="H68" s="292"/>
      <c r="I68" s="292"/>
      <c r="J68" s="292"/>
      <c r="K68" s="292"/>
      <c r="L68" s="292"/>
      <c r="M68" s="292"/>
      <c r="N68" s="292"/>
      <c r="O68" s="292"/>
      <c r="P68" s="292"/>
      <c r="Q68" s="292"/>
      <c r="R68" s="292"/>
      <c r="S68" s="292"/>
      <c r="T68" s="292"/>
      <c r="U68" s="292"/>
      <c r="V68" s="292"/>
    </row>
    <row r="69" spans="1:22" x14ac:dyDescent="0.25">
      <c r="A69" s="292"/>
      <c r="B69" s="292"/>
      <c r="C69" s="292"/>
      <c r="D69" s="292"/>
      <c r="E69" s="292"/>
      <c r="F69" s="292"/>
      <c r="G69" s="292"/>
      <c r="H69" s="292"/>
      <c r="I69" s="292"/>
      <c r="J69" s="292"/>
      <c r="K69" s="292"/>
      <c r="L69" s="292"/>
      <c r="M69" s="292"/>
      <c r="N69" s="292"/>
      <c r="O69" s="292"/>
      <c r="P69" s="292"/>
      <c r="Q69" s="292"/>
      <c r="R69" s="292"/>
      <c r="S69" s="292"/>
      <c r="T69" s="292"/>
      <c r="U69" s="292"/>
      <c r="V69" s="292"/>
    </row>
    <row r="70" spans="1:22" x14ac:dyDescent="0.25">
      <c r="A70" s="292"/>
      <c r="B70" s="292"/>
      <c r="C70" s="292"/>
      <c r="D70" s="292"/>
      <c r="E70" s="292"/>
      <c r="F70" s="292"/>
      <c r="G70" s="292"/>
      <c r="H70" s="292"/>
      <c r="I70" s="292"/>
      <c r="J70" s="292"/>
      <c r="K70" s="292"/>
      <c r="L70" s="292"/>
      <c r="M70" s="292"/>
      <c r="N70" s="292"/>
      <c r="O70" s="292"/>
      <c r="P70" s="292"/>
      <c r="Q70" s="292"/>
      <c r="R70" s="292"/>
      <c r="S70" s="292"/>
      <c r="T70" s="292"/>
      <c r="U70" s="292"/>
      <c r="V70" s="292"/>
    </row>
    <row r="71" spans="1:22" x14ac:dyDescent="0.25">
      <c r="A71" s="292"/>
      <c r="B71" s="292"/>
      <c r="C71" s="292"/>
      <c r="D71" s="292"/>
      <c r="E71" s="292"/>
      <c r="F71" s="292"/>
      <c r="G71" s="292"/>
      <c r="H71" s="292"/>
      <c r="I71" s="292"/>
      <c r="J71" s="292"/>
      <c r="K71" s="292"/>
      <c r="L71" s="292"/>
      <c r="M71" s="292"/>
      <c r="N71" s="292"/>
      <c r="O71" s="292"/>
      <c r="P71" s="292"/>
      <c r="Q71" s="292"/>
      <c r="R71" s="292"/>
      <c r="S71" s="292"/>
      <c r="T71" s="292"/>
      <c r="U71" s="292"/>
      <c r="V71" s="292"/>
    </row>
    <row r="72" spans="1:22" x14ac:dyDescent="0.25">
      <c r="A72" s="292"/>
      <c r="B72" s="292"/>
      <c r="C72" s="292"/>
      <c r="D72" s="292"/>
      <c r="E72" s="292"/>
      <c r="F72" s="292"/>
      <c r="G72" s="292"/>
      <c r="H72" s="292"/>
      <c r="I72" s="292"/>
      <c r="J72" s="292"/>
      <c r="K72" s="292"/>
      <c r="L72" s="292"/>
      <c r="M72" s="292"/>
      <c r="N72" s="292"/>
      <c r="O72" s="292"/>
      <c r="P72" s="292"/>
      <c r="Q72" s="292"/>
      <c r="R72" s="292"/>
      <c r="S72" s="292"/>
      <c r="T72" s="292"/>
      <c r="U72" s="292"/>
      <c r="V72" s="292"/>
    </row>
    <row r="73" spans="1:22" x14ac:dyDescent="0.25">
      <c r="A73" s="292"/>
      <c r="B73" s="292"/>
      <c r="C73" s="292"/>
      <c r="D73" s="292"/>
      <c r="E73" s="292"/>
      <c r="F73" s="292"/>
      <c r="G73" s="292"/>
      <c r="H73" s="292"/>
      <c r="I73" s="292"/>
      <c r="J73" s="292"/>
      <c r="K73" s="292"/>
      <c r="L73" s="292"/>
      <c r="M73" s="292"/>
      <c r="N73" s="292"/>
      <c r="O73" s="292"/>
      <c r="P73" s="292"/>
      <c r="Q73" s="292"/>
      <c r="R73" s="292"/>
      <c r="S73" s="292"/>
      <c r="T73" s="292"/>
      <c r="U73" s="292"/>
      <c r="V73" s="292"/>
    </row>
    <row r="74" spans="1:22" x14ac:dyDescent="0.25">
      <c r="A74" s="292"/>
      <c r="B74" s="292"/>
      <c r="C74" s="292"/>
      <c r="D74" s="292"/>
      <c r="E74" s="292"/>
      <c r="F74" s="292"/>
      <c r="G74" s="292"/>
      <c r="H74" s="292"/>
      <c r="I74" s="292"/>
      <c r="J74" s="292"/>
      <c r="K74" s="292"/>
      <c r="L74" s="292"/>
      <c r="M74" s="292"/>
      <c r="N74" s="292"/>
      <c r="O74" s="292"/>
      <c r="P74" s="292"/>
      <c r="Q74" s="292"/>
      <c r="R74" s="292"/>
      <c r="S74" s="292"/>
      <c r="T74" s="292"/>
      <c r="U74" s="292"/>
      <c r="V74" s="292"/>
    </row>
    <row r="75" spans="1:22" x14ac:dyDescent="0.25">
      <c r="A75" s="292"/>
      <c r="B75" s="292"/>
      <c r="C75" s="292"/>
      <c r="D75" s="292"/>
      <c r="E75" s="292"/>
      <c r="F75" s="292"/>
      <c r="G75" s="292"/>
      <c r="H75" s="292"/>
      <c r="I75" s="292"/>
      <c r="J75" s="292"/>
      <c r="K75" s="292"/>
      <c r="L75" s="292"/>
      <c r="M75" s="292"/>
      <c r="N75" s="292"/>
      <c r="O75" s="292"/>
      <c r="P75" s="292"/>
      <c r="Q75" s="292"/>
      <c r="R75" s="292"/>
      <c r="S75" s="292"/>
      <c r="T75" s="292"/>
      <c r="U75" s="292"/>
      <c r="V75" s="292"/>
    </row>
    <row r="76" spans="1:22" x14ac:dyDescent="0.25">
      <c r="A76" s="292"/>
      <c r="B76" s="292"/>
      <c r="C76" s="292"/>
      <c r="D76" s="292"/>
      <c r="E76" s="292"/>
      <c r="F76" s="292"/>
      <c r="G76" s="292"/>
      <c r="H76" s="292"/>
      <c r="I76" s="292"/>
      <c r="J76" s="292"/>
      <c r="K76" s="292"/>
      <c r="L76" s="292"/>
      <c r="M76" s="292"/>
      <c r="N76" s="292"/>
      <c r="O76" s="292"/>
      <c r="P76" s="292"/>
      <c r="Q76" s="292"/>
      <c r="R76" s="292"/>
      <c r="S76" s="292"/>
      <c r="T76" s="292"/>
      <c r="U76" s="292"/>
      <c r="V76" s="292"/>
    </row>
    <row r="77" spans="1:22" x14ac:dyDescent="0.25">
      <c r="A77" s="292"/>
      <c r="B77" s="292"/>
      <c r="C77" s="292"/>
      <c r="D77" s="292"/>
      <c r="E77" s="292"/>
      <c r="F77" s="292"/>
      <c r="G77" s="292"/>
      <c r="H77" s="292"/>
      <c r="I77" s="292"/>
      <c r="J77" s="292"/>
      <c r="K77" s="292"/>
      <c r="L77" s="292"/>
      <c r="M77" s="292"/>
      <c r="N77" s="292"/>
      <c r="O77" s="292"/>
      <c r="P77" s="292"/>
      <c r="Q77" s="292"/>
      <c r="R77" s="292"/>
      <c r="S77" s="292"/>
      <c r="T77" s="292"/>
      <c r="U77" s="292"/>
      <c r="V77" s="292"/>
    </row>
    <row r="78" spans="1:22" x14ac:dyDescent="0.25">
      <c r="A78" s="292"/>
      <c r="B78" s="292"/>
      <c r="C78" s="292"/>
      <c r="D78" s="292"/>
      <c r="E78" s="292"/>
      <c r="F78" s="292"/>
      <c r="G78" s="292"/>
      <c r="H78" s="292"/>
      <c r="I78" s="292"/>
      <c r="J78" s="292"/>
      <c r="K78" s="292"/>
      <c r="L78" s="292"/>
      <c r="M78" s="292"/>
      <c r="N78" s="292"/>
      <c r="O78" s="292"/>
      <c r="P78" s="292"/>
      <c r="Q78" s="292"/>
      <c r="R78" s="292"/>
      <c r="S78" s="292"/>
      <c r="T78" s="292"/>
      <c r="U78" s="292"/>
      <c r="V78" s="292"/>
    </row>
    <row r="79" spans="1:22" x14ac:dyDescent="0.25">
      <c r="A79" s="292"/>
      <c r="B79" s="292"/>
      <c r="C79" s="292"/>
      <c r="D79" s="292"/>
      <c r="E79" s="292"/>
      <c r="F79" s="292"/>
      <c r="G79" s="292"/>
      <c r="H79" s="292"/>
      <c r="I79" s="292"/>
      <c r="J79" s="292"/>
      <c r="K79" s="292"/>
      <c r="L79" s="292"/>
      <c r="M79" s="292"/>
      <c r="N79" s="292"/>
      <c r="O79" s="292"/>
      <c r="P79" s="292"/>
      <c r="Q79" s="292"/>
      <c r="R79" s="292"/>
      <c r="S79" s="292"/>
      <c r="T79" s="292"/>
      <c r="U79" s="292"/>
      <c r="V79" s="292"/>
    </row>
    <row r="80" spans="1:22" x14ac:dyDescent="0.25">
      <c r="A80" s="292"/>
      <c r="B80" s="292"/>
      <c r="C80" s="292"/>
      <c r="D80" s="292"/>
      <c r="E80" s="292"/>
      <c r="F80" s="292"/>
      <c r="G80" s="292"/>
      <c r="H80" s="292"/>
      <c r="I80" s="292"/>
      <c r="J80" s="292"/>
      <c r="K80" s="292"/>
      <c r="L80" s="292"/>
      <c r="M80" s="292"/>
      <c r="N80" s="292"/>
      <c r="O80" s="292"/>
      <c r="P80" s="292"/>
      <c r="Q80" s="292"/>
      <c r="R80" s="292"/>
      <c r="S80" s="292"/>
      <c r="T80" s="292"/>
      <c r="U80" s="292"/>
      <c r="V80" s="292"/>
    </row>
    <row r="81" spans="1:22" x14ac:dyDescent="0.25">
      <c r="A81" s="292"/>
      <c r="B81" s="292"/>
      <c r="C81" s="292"/>
      <c r="D81" s="292"/>
      <c r="E81" s="292"/>
      <c r="F81" s="292"/>
      <c r="G81" s="292"/>
      <c r="H81" s="292"/>
      <c r="I81" s="292"/>
      <c r="J81" s="292"/>
      <c r="K81" s="292"/>
      <c r="L81" s="292"/>
      <c r="M81" s="292"/>
      <c r="N81" s="292"/>
      <c r="O81" s="292"/>
      <c r="P81" s="292"/>
      <c r="Q81" s="292"/>
      <c r="R81" s="292"/>
      <c r="S81" s="292"/>
      <c r="T81" s="292"/>
      <c r="U81" s="292"/>
      <c r="V81" s="292"/>
    </row>
    <row r="82" spans="1:22" x14ac:dyDescent="0.25">
      <c r="A82" s="292"/>
      <c r="B82" s="292"/>
      <c r="C82" s="292"/>
      <c r="D82" s="292"/>
      <c r="E82" s="292"/>
      <c r="F82" s="292"/>
      <c r="G82" s="292"/>
      <c r="H82" s="292"/>
      <c r="I82" s="292"/>
      <c r="J82" s="292"/>
      <c r="K82" s="292"/>
      <c r="L82" s="292"/>
      <c r="M82" s="292"/>
      <c r="N82" s="292"/>
      <c r="O82" s="292"/>
      <c r="P82" s="292"/>
      <c r="Q82" s="292"/>
      <c r="R82" s="292"/>
      <c r="S82" s="292"/>
      <c r="T82" s="292"/>
      <c r="U82" s="292"/>
      <c r="V82" s="292"/>
    </row>
    <row r="83" spans="1:22" x14ac:dyDescent="0.25">
      <c r="A83" s="292"/>
      <c r="B83" s="292"/>
      <c r="C83" s="292"/>
      <c r="D83" s="292"/>
      <c r="E83" s="292"/>
      <c r="F83" s="292"/>
      <c r="G83" s="292"/>
      <c r="H83" s="292"/>
      <c r="I83" s="292"/>
      <c r="J83" s="292"/>
      <c r="K83" s="292"/>
      <c r="L83" s="292"/>
      <c r="M83" s="292"/>
      <c r="N83" s="292"/>
      <c r="O83" s="292"/>
      <c r="P83" s="292"/>
      <c r="Q83" s="292"/>
      <c r="R83" s="292"/>
      <c r="S83" s="292"/>
      <c r="T83" s="292"/>
      <c r="U83" s="292"/>
      <c r="V83" s="292"/>
    </row>
    <row r="84" spans="1:22" x14ac:dyDescent="0.25">
      <c r="A84" s="292"/>
      <c r="B84" s="292"/>
      <c r="C84" s="292"/>
      <c r="D84" s="292"/>
      <c r="E84" s="292"/>
      <c r="F84" s="292"/>
      <c r="G84" s="292"/>
      <c r="H84" s="292"/>
      <c r="I84" s="292"/>
      <c r="J84" s="292"/>
      <c r="K84" s="292"/>
      <c r="L84" s="292"/>
      <c r="M84" s="292"/>
      <c r="N84" s="292"/>
      <c r="O84" s="292"/>
      <c r="P84" s="292"/>
      <c r="Q84" s="292"/>
      <c r="R84" s="292"/>
      <c r="S84" s="292"/>
      <c r="T84" s="292"/>
      <c r="U84" s="292"/>
      <c r="V84" s="292"/>
    </row>
    <row r="85" spans="1:22" x14ac:dyDescent="0.25">
      <c r="A85" s="292"/>
      <c r="B85" s="292"/>
      <c r="C85" s="292"/>
      <c r="D85" s="292"/>
      <c r="E85" s="292"/>
      <c r="F85" s="292"/>
      <c r="G85" s="292"/>
      <c r="H85" s="292"/>
      <c r="I85" s="292"/>
      <c r="J85" s="292"/>
      <c r="K85" s="292"/>
      <c r="L85" s="292"/>
      <c r="M85" s="292"/>
      <c r="N85" s="292"/>
      <c r="O85" s="292"/>
      <c r="P85" s="292"/>
      <c r="Q85" s="292"/>
      <c r="R85" s="292"/>
      <c r="S85" s="292"/>
      <c r="T85" s="292"/>
      <c r="U85" s="292"/>
      <c r="V85" s="292"/>
    </row>
    <row r="86" spans="1:22" x14ac:dyDescent="0.25">
      <c r="A86" s="292"/>
      <c r="B86" s="292"/>
      <c r="C86" s="292"/>
      <c r="D86" s="292"/>
      <c r="E86" s="292"/>
      <c r="F86" s="292"/>
      <c r="G86" s="292"/>
      <c r="H86" s="292"/>
      <c r="I86" s="292"/>
      <c r="J86" s="292"/>
      <c r="K86" s="292"/>
      <c r="L86" s="292"/>
      <c r="M86" s="292"/>
      <c r="N86" s="292"/>
      <c r="O86" s="292"/>
      <c r="P86" s="292"/>
      <c r="Q86" s="292"/>
      <c r="R86" s="292"/>
      <c r="S86" s="292"/>
      <c r="T86" s="292"/>
      <c r="U86" s="292"/>
      <c r="V86" s="292"/>
    </row>
    <row r="87" spans="1:22" x14ac:dyDescent="0.25">
      <c r="A87" s="292"/>
      <c r="B87" s="292"/>
      <c r="C87" s="292"/>
      <c r="D87" s="292"/>
      <c r="E87" s="292"/>
      <c r="F87" s="292"/>
      <c r="G87" s="292"/>
      <c r="H87" s="292"/>
      <c r="I87" s="292"/>
      <c r="J87" s="292"/>
      <c r="K87" s="292"/>
      <c r="L87" s="292"/>
      <c r="M87" s="292"/>
      <c r="N87" s="292"/>
      <c r="O87" s="292"/>
      <c r="P87" s="292"/>
      <c r="Q87" s="292"/>
      <c r="R87" s="292"/>
      <c r="S87" s="292"/>
      <c r="T87" s="292"/>
      <c r="U87" s="292"/>
      <c r="V87" s="292"/>
    </row>
    <row r="88" spans="1:22" x14ac:dyDescent="0.25">
      <c r="A88" s="292"/>
      <c r="B88" s="292"/>
      <c r="C88" s="292"/>
      <c r="D88" s="292"/>
      <c r="E88" s="292"/>
      <c r="F88" s="292"/>
      <c r="G88" s="292"/>
      <c r="H88" s="292"/>
      <c r="I88" s="292"/>
      <c r="J88" s="292"/>
      <c r="K88" s="292"/>
      <c r="L88" s="292"/>
      <c r="M88" s="292"/>
      <c r="N88" s="292"/>
      <c r="O88" s="292"/>
      <c r="P88" s="292"/>
      <c r="Q88" s="292"/>
      <c r="R88" s="292"/>
      <c r="S88" s="292"/>
      <c r="T88" s="292"/>
      <c r="U88" s="292"/>
      <c r="V88" s="292"/>
    </row>
    <row r="89" spans="1:22" x14ac:dyDescent="0.25">
      <c r="A89" s="292"/>
      <c r="B89" s="292"/>
      <c r="C89" s="292"/>
      <c r="D89" s="292"/>
      <c r="E89" s="292"/>
      <c r="F89" s="292"/>
      <c r="G89" s="292"/>
      <c r="H89" s="292"/>
      <c r="I89" s="292"/>
      <c r="J89" s="292"/>
      <c r="K89" s="292"/>
      <c r="L89" s="292"/>
      <c r="M89" s="292"/>
      <c r="N89" s="292"/>
      <c r="O89" s="292"/>
      <c r="P89" s="292"/>
      <c r="Q89" s="292"/>
      <c r="R89" s="292"/>
      <c r="S89" s="292"/>
      <c r="T89" s="292"/>
      <c r="U89" s="292"/>
      <c r="V89" s="292"/>
    </row>
    <row r="90" spans="1:22"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row>
    <row r="91" spans="1:22" x14ac:dyDescent="0.25">
      <c r="A91" s="292"/>
      <c r="B91" s="292"/>
      <c r="C91" s="292"/>
      <c r="D91" s="292"/>
      <c r="E91" s="292"/>
      <c r="F91" s="292"/>
      <c r="G91" s="292"/>
      <c r="H91" s="292"/>
      <c r="I91" s="292"/>
      <c r="J91" s="292"/>
      <c r="K91" s="292"/>
      <c r="L91" s="292"/>
      <c r="M91" s="292"/>
      <c r="N91" s="292"/>
      <c r="O91" s="292"/>
      <c r="P91" s="292"/>
      <c r="Q91" s="292"/>
      <c r="R91" s="292"/>
      <c r="S91" s="292"/>
      <c r="T91" s="292"/>
      <c r="U91" s="292"/>
      <c r="V91" s="292"/>
    </row>
    <row r="92" spans="1:22" x14ac:dyDescent="0.25">
      <c r="A92" s="292"/>
      <c r="B92" s="292"/>
      <c r="C92" s="292"/>
      <c r="D92" s="292"/>
      <c r="E92" s="292"/>
      <c r="F92" s="292"/>
      <c r="G92" s="292"/>
      <c r="H92" s="292"/>
      <c r="I92" s="292"/>
      <c r="J92" s="292"/>
      <c r="K92" s="292"/>
      <c r="L92" s="292"/>
      <c r="M92" s="292"/>
      <c r="N92" s="292"/>
      <c r="O92" s="292"/>
      <c r="P92" s="292"/>
      <c r="Q92" s="292"/>
      <c r="R92" s="292"/>
      <c r="S92" s="292"/>
      <c r="T92" s="292"/>
      <c r="U92" s="292"/>
      <c r="V92" s="292"/>
    </row>
    <row r="93" spans="1:22" x14ac:dyDescent="0.25">
      <c r="A93" s="292"/>
      <c r="B93" s="292"/>
      <c r="C93" s="292"/>
      <c r="D93" s="292"/>
      <c r="E93" s="292"/>
      <c r="F93" s="292"/>
      <c r="G93" s="292"/>
      <c r="H93" s="292"/>
      <c r="I93" s="292"/>
      <c r="J93" s="292"/>
      <c r="K93" s="292"/>
      <c r="L93" s="292"/>
      <c r="M93" s="292"/>
      <c r="N93" s="292"/>
      <c r="O93" s="292"/>
      <c r="P93" s="292"/>
      <c r="Q93" s="292"/>
      <c r="R93" s="292"/>
      <c r="S93" s="292"/>
      <c r="T93" s="292"/>
      <c r="U93" s="292"/>
      <c r="V93" s="292"/>
    </row>
    <row r="94" spans="1:22" x14ac:dyDescent="0.25">
      <c r="A94" s="292"/>
      <c r="B94" s="292"/>
      <c r="C94" s="292"/>
      <c r="D94" s="292"/>
      <c r="E94" s="292"/>
      <c r="F94" s="292"/>
      <c r="G94" s="292"/>
      <c r="H94" s="292"/>
      <c r="I94" s="292"/>
      <c r="J94" s="292"/>
      <c r="K94" s="292"/>
      <c r="L94" s="292"/>
      <c r="M94" s="292"/>
      <c r="N94" s="292"/>
      <c r="O94" s="292"/>
      <c r="P94" s="292"/>
      <c r="Q94" s="292"/>
      <c r="R94" s="292"/>
      <c r="S94" s="292"/>
      <c r="T94" s="292"/>
      <c r="U94" s="292"/>
      <c r="V94" s="292"/>
    </row>
    <row r="95" spans="1:22" x14ac:dyDescent="0.25">
      <c r="A95" s="292"/>
      <c r="B95" s="292"/>
      <c r="C95" s="292"/>
      <c r="D95" s="292"/>
      <c r="E95" s="292"/>
      <c r="F95" s="292"/>
      <c r="G95" s="292"/>
      <c r="H95" s="292"/>
      <c r="I95" s="292"/>
      <c r="J95" s="292"/>
      <c r="K95" s="292"/>
      <c r="L95" s="292"/>
      <c r="M95" s="292"/>
      <c r="N95" s="292"/>
      <c r="O95" s="292"/>
      <c r="P95" s="292"/>
      <c r="Q95" s="292"/>
      <c r="R95" s="292"/>
      <c r="S95" s="292"/>
      <c r="T95" s="292"/>
      <c r="U95" s="292"/>
      <c r="V95" s="292"/>
    </row>
    <row r="96" spans="1:22" x14ac:dyDescent="0.25">
      <c r="A96" s="292"/>
      <c r="B96" s="292"/>
      <c r="C96" s="292"/>
      <c r="D96" s="292"/>
      <c r="E96" s="292"/>
      <c r="F96" s="292"/>
      <c r="G96" s="292"/>
      <c r="H96" s="292"/>
      <c r="I96" s="292"/>
      <c r="J96" s="292"/>
      <c r="K96" s="292"/>
      <c r="L96" s="292"/>
      <c r="M96" s="292"/>
      <c r="N96" s="292"/>
      <c r="O96" s="292"/>
      <c r="P96" s="292"/>
      <c r="Q96" s="292"/>
      <c r="R96" s="292"/>
      <c r="S96" s="292"/>
      <c r="T96" s="292"/>
      <c r="U96" s="292"/>
      <c r="V96" s="292"/>
    </row>
    <row r="97" spans="1:22" x14ac:dyDescent="0.25">
      <c r="A97" s="292"/>
      <c r="B97" s="292"/>
      <c r="C97" s="292"/>
      <c r="D97" s="292"/>
      <c r="E97" s="292"/>
      <c r="F97" s="292"/>
      <c r="G97" s="292"/>
      <c r="H97" s="292"/>
      <c r="I97" s="292"/>
      <c r="J97" s="292"/>
      <c r="K97" s="292"/>
      <c r="L97" s="292"/>
      <c r="M97" s="292"/>
      <c r="N97" s="292"/>
      <c r="O97" s="292"/>
      <c r="P97" s="292"/>
      <c r="Q97" s="292"/>
      <c r="R97" s="292"/>
      <c r="S97" s="292"/>
      <c r="T97" s="292"/>
      <c r="U97" s="292"/>
      <c r="V97" s="292"/>
    </row>
    <row r="98" spans="1:22" x14ac:dyDescent="0.25">
      <c r="A98" s="292"/>
      <c r="B98" s="292"/>
      <c r="C98" s="292"/>
      <c r="D98" s="292"/>
      <c r="E98" s="292"/>
      <c r="F98" s="292"/>
      <c r="G98" s="292"/>
      <c r="H98" s="292"/>
      <c r="I98" s="292"/>
      <c r="J98" s="292"/>
      <c r="K98" s="292"/>
      <c r="L98" s="292"/>
      <c r="M98" s="292"/>
      <c r="N98" s="292"/>
      <c r="O98" s="292"/>
      <c r="P98" s="292"/>
      <c r="Q98" s="292"/>
      <c r="R98" s="292"/>
      <c r="S98" s="292"/>
      <c r="T98" s="292"/>
      <c r="U98" s="292"/>
      <c r="V98" s="292"/>
    </row>
    <row r="99" spans="1:22" x14ac:dyDescent="0.25">
      <c r="A99" s="292"/>
      <c r="B99" s="292"/>
      <c r="C99" s="292"/>
      <c r="D99" s="292"/>
      <c r="E99" s="292"/>
      <c r="F99" s="292"/>
      <c r="G99" s="292"/>
      <c r="H99" s="292"/>
      <c r="I99" s="292"/>
      <c r="J99" s="292"/>
      <c r="K99" s="292"/>
      <c r="L99" s="292"/>
      <c r="M99" s="292"/>
      <c r="N99" s="292"/>
      <c r="O99" s="292"/>
      <c r="P99" s="292"/>
      <c r="Q99" s="292"/>
      <c r="R99" s="292"/>
      <c r="S99" s="292"/>
      <c r="T99" s="292"/>
      <c r="U99" s="292"/>
      <c r="V99" s="292"/>
    </row>
    <row r="100" spans="1:22" x14ac:dyDescent="0.25">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row>
    <row r="101" spans="1:22" x14ac:dyDescent="0.25">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row>
    <row r="102" spans="1:22" x14ac:dyDescent="0.25">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row>
    <row r="103" spans="1:22" x14ac:dyDescent="0.25">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row>
    <row r="104" spans="1:22" x14ac:dyDescent="0.25">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row>
    <row r="105" spans="1:22" x14ac:dyDescent="0.25">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row>
    <row r="106" spans="1:22" x14ac:dyDescent="0.25">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row>
    <row r="107" spans="1:22" x14ac:dyDescent="0.25">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row>
    <row r="108" spans="1:22" x14ac:dyDescent="0.25">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row>
    <row r="109" spans="1:22" x14ac:dyDescent="0.25">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row>
    <row r="110" spans="1:22" x14ac:dyDescent="0.25">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row>
    <row r="111" spans="1:22" x14ac:dyDescent="0.25">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22" x14ac:dyDescent="0.25">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x14ac:dyDescent="0.25">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x14ac:dyDescent="0.25">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x14ac:dyDescent="0.25">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x14ac:dyDescent="0.25">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x14ac:dyDescent="0.25">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x14ac:dyDescent="0.25">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row>
    <row r="119" spans="1:22" x14ac:dyDescent="0.25">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row>
    <row r="120" spans="1:22" x14ac:dyDescent="0.25">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row>
    <row r="121" spans="1:22" x14ac:dyDescent="0.25">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row>
    <row r="122" spans="1:22" x14ac:dyDescent="0.25">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row>
    <row r="123" spans="1:22" x14ac:dyDescent="0.25">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row>
    <row r="124" spans="1:22" x14ac:dyDescent="0.25">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row>
    <row r="125" spans="1:22" x14ac:dyDescent="0.25">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row>
    <row r="126" spans="1:22" x14ac:dyDescent="0.25">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row>
    <row r="127" spans="1:22" x14ac:dyDescent="0.25">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row>
    <row r="128" spans="1:22" x14ac:dyDescent="0.25">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row>
    <row r="129" spans="1:22" x14ac:dyDescent="0.25">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row>
    <row r="130" spans="1:22" x14ac:dyDescent="0.25">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row>
    <row r="131" spans="1:22" x14ac:dyDescent="0.25">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row>
    <row r="132" spans="1:22" x14ac:dyDescent="0.25">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row>
    <row r="133" spans="1:22" x14ac:dyDescent="0.25">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row>
    <row r="134" spans="1:22" x14ac:dyDescent="0.25">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row>
    <row r="135" spans="1:22" x14ac:dyDescent="0.25">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row>
    <row r="136" spans="1:22" x14ac:dyDescent="0.25">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row>
    <row r="137" spans="1:22" x14ac:dyDescent="0.25">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row>
    <row r="138" spans="1:22" x14ac:dyDescent="0.25">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row>
    <row r="139" spans="1:22" x14ac:dyDescent="0.25">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row>
    <row r="140" spans="1:22" x14ac:dyDescent="0.25">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row>
    <row r="141" spans="1:22" x14ac:dyDescent="0.25">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row>
    <row r="142" spans="1:22" x14ac:dyDescent="0.25">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row>
    <row r="143" spans="1:22" x14ac:dyDescent="0.25">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row>
    <row r="144" spans="1:22" x14ac:dyDescent="0.25">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row>
    <row r="145" spans="1:22" x14ac:dyDescent="0.25">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row>
    <row r="146" spans="1:22" x14ac:dyDescent="0.25">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row>
    <row r="147" spans="1:22" x14ac:dyDescent="0.25">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row>
    <row r="148" spans="1:22" x14ac:dyDescent="0.25">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row>
    <row r="149" spans="1:22" x14ac:dyDescent="0.25">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row>
    <row r="150" spans="1:22" x14ac:dyDescent="0.25">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row>
    <row r="151" spans="1:22" x14ac:dyDescent="0.25">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row>
    <row r="152" spans="1:22" x14ac:dyDescent="0.25">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row>
    <row r="153" spans="1:22" x14ac:dyDescent="0.25">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row>
    <row r="154" spans="1:22" x14ac:dyDescent="0.25">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row>
    <row r="155" spans="1:22" x14ac:dyDescent="0.25">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row>
    <row r="156" spans="1:22" x14ac:dyDescent="0.25">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row>
    <row r="157" spans="1:22" x14ac:dyDescent="0.25">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row>
    <row r="158" spans="1:22" x14ac:dyDescent="0.25">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row>
    <row r="159" spans="1:22" x14ac:dyDescent="0.25">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row>
    <row r="160" spans="1:22" x14ac:dyDescent="0.25">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row>
    <row r="161" spans="1:22" x14ac:dyDescent="0.25">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row>
    <row r="162" spans="1:22" x14ac:dyDescent="0.25">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row>
    <row r="163" spans="1:22" x14ac:dyDescent="0.25">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row>
    <row r="164" spans="1:22" x14ac:dyDescent="0.25">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row>
    <row r="165" spans="1:22" x14ac:dyDescent="0.25">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row>
    <row r="166" spans="1:22" x14ac:dyDescent="0.25">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row>
    <row r="167" spans="1:22" x14ac:dyDescent="0.25">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row>
    <row r="168" spans="1:22" x14ac:dyDescent="0.25">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row>
    <row r="169" spans="1:22" x14ac:dyDescent="0.25">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row>
    <row r="170" spans="1:22" x14ac:dyDescent="0.25">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row>
    <row r="171" spans="1:22" x14ac:dyDescent="0.25">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row>
    <row r="172" spans="1:22" x14ac:dyDescent="0.25">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row>
    <row r="173" spans="1:22" x14ac:dyDescent="0.25">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row>
    <row r="174" spans="1:22" x14ac:dyDescent="0.25">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row>
    <row r="175" spans="1:22" x14ac:dyDescent="0.25">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row>
    <row r="176" spans="1:22" x14ac:dyDescent="0.25">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row>
    <row r="177" spans="1:22" x14ac:dyDescent="0.25">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row>
    <row r="178" spans="1:22" x14ac:dyDescent="0.25">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row>
    <row r="179" spans="1:22" x14ac:dyDescent="0.25">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row>
    <row r="180" spans="1:22" x14ac:dyDescent="0.25">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row>
    <row r="181" spans="1:22" x14ac:dyDescent="0.25">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row>
    <row r="182" spans="1:22" x14ac:dyDescent="0.25">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row>
    <row r="183" spans="1:22" x14ac:dyDescent="0.25">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row>
    <row r="184" spans="1:22" x14ac:dyDescent="0.25">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row>
    <row r="185" spans="1:22" x14ac:dyDescent="0.25">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row>
    <row r="186" spans="1:22" x14ac:dyDescent="0.25">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row>
    <row r="187" spans="1:22" x14ac:dyDescent="0.25">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row>
    <row r="188" spans="1:22" x14ac:dyDescent="0.25">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row>
    <row r="189" spans="1:22" x14ac:dyDescent="0.25">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row>
    <row r="190" spans="1:22" x14ac:dyDescent="0.25">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row>
    <row r="191" spans="1:22" x14ac:dyDescent="0.25">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row>
    <row r="192" spans="1:22" x14ac:dyDescent="0.25">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row>
    <row r="193" spans="1:22" x14ac:dyDescent="0.25">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row>
    <row r="194" spans="1:22" x14ac:dyDescent="0.25">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row>
    <row r="195" spans="1:22" x14ac:dyDescent="0.25">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row>
    <row r="196" spans="1:22" x14ac:dyDescent="0.25">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row>
    <row r="197" spans="1:22" x14ac:dyDescent="0.25">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row>
    <row r="198" spans="1:22" x14ac:dyDescent="0.25">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row>
    <row r="199" spans="1:22" x14ac:dyDescent="0.25">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row>
    <row r="200" spans="1:22" x14ac:dyDescent="0.25">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row>
    <row r="201" spans="1:22" x14ac:dyDescent="0.25">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row>
    <row r="202" spans="1:22" x14ac:dyDescent="0.25">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row>
    <row r="203" spans="1:22" x14ac:dyDescent="0.25">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row>
    <row r="204" spans="1:22" x14ac:dyDescent="0.25">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row>
    <row r="205" spans="1:22" x14ac:dyDescent="0.25">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row>
    <row r="206" spans="1:22" x14ac:dyDescent="0.25">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row>
    <row r="207" spans="1:22" x14ac:dyDescent="0.25">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row>
    <row r="208" spans="1:22" x14ac:dyDescent="0.25">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row>
    <row r="209" spans="1:22" x14ac:dyDescent="0.25">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row>
    <row r="210" spans="1:22" x14ac:dyDescent="0.25">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row>
    <row r="211" spans="1:22" x14ac:dyDescent="0.25">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row>
    <row r="212" spans="1:22" x14ac:dyDescent="0.25">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row>
    <row r="213" spans="1:22" x14ac:dyDescent="0.25">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row>
    <row r="214" spans="1:22" x14ac:dyDescent="0.25">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row>
    <row r="215" spans="1:22" x14ac:dyDescent="0.25">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row>
    <row r="216" spans="1:22" x14ac:dyDescent="0.25">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row>
    <row r="217" spans="1:22" x14ac:dyDescent="0.25">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row>
    <row r="218" spans="1:22" x14ac:dyDescent="0.25">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row>
    <row r="219" spans="1:22" x14ac:dyDescent="0.25">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row>
    <row r="220" spans="1:22" x14ac:dyDescent="0.25">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row>
    <row r="221" spans="1:22" x14ac:dyDescent="0.25">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row>
    <row r="222" spans="1:22" x14ac:dyDescent="0.25">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row>
    <row r="223" spans="1:22" x14ac:dyDescent="0.25">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row>
    <row r="224" spans="1:22" x14ac:dyDescent="0.25">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row>
    <row r="225" spans="1:22" x14ac:dyDescent="0.25">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row>
    <row r="226" spans="1:22" x14ac:dyDescent="0.25">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row>
    <row r="227" spans="1:22" x14ac:dyDescent="0.25">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row>
    <row r="228" spans="1:22" x14ac:dyDescent="0.25">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row>
    <row r="229" spans="1:22" x14ac:dyDescent="0.25">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row>
    <row r="230" spans="1:22" x14ac:dyDescent="0.25">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row>
    <row r="231" spans="1:22" x14ac:dyDescent="0.25">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row>
    <row r="232" spans="1:22" x14ac:dyDescent="0.25">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row>
    <row r="233" spans="1:22" x14ac:dyDescent="0.25">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row>
    <row r="234" spans="1:22" x14ac:dyDescent="0.25">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row>
    <row r="235" spans="1:22" x14ac:dyDescent="0.25">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row>
    <row r="236" spans="1:22" x14ac:dyDescent="0.25">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row>
    <row r="237" spans="1:22" x14ac:dyDescent="0.25">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row>
    <row r="238" spans="1:22" x14ac:dyDescent="0.25">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row>
    <row r="239" spans="1:22" x14ac:dyDescent="0.25">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row>
    <row r="240" spans="1:22" x14ac:dyDescent="0.25">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row>
    <row r="241" spans="1:22" x14ac:dyDescent="0.25">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row>
    <row r="242" spans="1:22" x14ac:dyDescent="0.25">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row>
    <row r="243" spans="1:22" x14ac:dyDescent="0.25">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row>
    <row r="244" spans="1:22" x14ac:dyDescent="0.25">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row>
    <row r="245" spans="1:22" x14ac:dyDescent="0.25">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row>
    <row r="246" spans="1:22" x14ac:dyDescent="0.25">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row>
    <row r="247" spans="1:22" x14ac:dyDescent="0.25">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row>
    <row r="248" spans="1:22" x14ac:dyDescent="0.25">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row>
    <row r="249" spans="1:22" x14ac:dyDescent="0.25">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row>
    <row r="250" spans="1:22" x14ac:dyDescent="0.25">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row>
    <row r="251" spans="1:22" x14ac:dyDescent="0.25">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row>
    <row r="252" spans="1:22" x14ac:dyDescent="0.25">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row>
    <row r="253" spans="1:22" x14ac:dyDescent="0.25">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row>
    <row r="254" spans="1:22" x14ac:dyDescent="0.25">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row>
    <row r="255" spans="1:22" x14ac:dyDescent="0.25">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row>
    <row r="256" spans="1:22" x14ac:dyDescent="0.25">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row>
    <row r="257" spans="1:22" x14ac:dyDescent="0.25">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row>
    <row r="258" spans="1:22" x14ac:dyDescent="0.25">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row>
    <row r="259" spans="1:22" x14ac:dyDescent="0.25">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row>
    <row r="260" spans="1:22" x14ac:dyDescent="0.25">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row>
    <row r="261" spans="1:22" x14ac:dyDescent="0.25">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row>
    <row r="262" spans="1:22" x14ac:dyDescent="0.25">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row>
    <row r="263" spans="1:22" x14ac:dyDescent="0.25">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row>
    <row r="264" spans="1:22" x14ac:dyDescent="0.25">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row>
    <row r="265" spans="1:22" x14ac:dyDescent="0.25">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row>
    <row r="266" spans="1:22" x14ac:dyDescent="0.25">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row>
    <row r="267" spans="1:22" x14ac:dyDescent="0.25">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row>
    <row r="268" spans="1:22" x14ac:dyDescent="0.25">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row>
    <row r="269" spans="1:22" x14ac:dyDescent="0.25">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row>
    <row r="270" spans="1:22" x14ac:dyDescent="0.25">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row>
    <row r="271" spans="1:22" x14ac:dyDescent="0.25">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row>
    <row r="272" spans="1:22" x14ac:dyDescent="0.25">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row>
    <row r="273" spans="1:22" x14ac:dyDescent="0.25">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row>
    <row r="274" spans="1:22" x14ac:dyDescent="0.25">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row>
    <row r="275" spans="1:22" x14ac:dyDescent="0.25">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row>
    <row r="276" spans="1:22" x14ac:dyDescent="0.25">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row>
    <row r="277" spans="1:22" x14ac:dyDescent="0.25">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row>
    <row r="278" spans="1:22" x14ac:dyDescent="0.25">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row>
    <row r="279" spans="1:22" x14ac:dyDescent="0.25">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row>
    <row r="280" spans="1:22" x14ac:dyDescent="0.25">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row>
    <row r="281" spans="1:22" x14ac:dyDescent="0.25">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row>
    <row r="282" spans="1:22" x14ac:dyDescent="0.25">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row>
    <row r="283" spans="1:22" x14ac:dyDescent="0.25">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row>
    <row r="284" spans="1:22" x14ac:dyDescent="0.25">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row>
    <row r="285" spans="1:22" x14ac:dyDescent="0.25">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row>
    <row r="286" spans="1:22" x14ac:dyDescent="0.25">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row>
    <row r="287" spans="1:22" x14ac:dyDescent="0.25">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row>
    <row r="288" spans="1:22" x14ac:dyDescent="0.25">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row>
    <row r="289" spans="1:22" x14ac:dyDescent="0.25">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row>
    <row r="290" spans="1:22" x14ac:dyDescent="0.25">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row>
    <row r="291" spans="1:22" x14ac:dyDescent="0.25">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row>
    <row r="292" spans="1:22" x14ac:dyDescent="0.25">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row>
    <row r="293" spans="1:22" x14ac:dyDescent="0.25">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row>
    <row r="294" spans="1:22" x14ac:dyDescent="0.25">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row>
    <row r="295" spans="1:22" x14ac:dyDescent="0.25">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row>
    <row r="296" spans="1:22" x14ac:dyDescent="0.25">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row>
    <row r="297" spans="1:22" x14ac:dyDescent="0.25">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row>
    <row r="298" spans="1:22" x14ac:dyDescent="0.25">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row>
    <row r="299" spans="1:22" x14ac:dyDescent="0.25">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row>
    <row r="300" spans="1:22" x14ac:dyDescent="0.25">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row>
    <row r="301" spans="1:22" x14ac:dyDescent="0.25">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row>
    <row r="302" spans="1:22" x14ac:dyDescent="0.25">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row>
    <row r="303" spans="1:22" x14ac:dyDescent="0.25">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row>
    <row r="304" spans="1:22" x14ac:dyDescent="0.25">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row>
    <row r="305" spans="1:22" x14ac:dyDescent="0.25">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row>
    <row r="306" spans="1:22" x14ac:dyDescent="0.25">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row>
    <row r="307" spans="1:22" x14ac:dyDescent="0.25">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row>
    <row r="308" spans="1:22" x14ac:dyDescent="0.25">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row>
    <row r="309" spans="1:22" x14ac:dyDescent="0.25">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row>
    <row r="310" spans="1:22" x14ac:dyDescent="0.25">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row>
    <row r="311" spans="1:22" x14ac:dyDescent="0.25">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row>
    <row r="312" spans="1:22" x14ac:dyDescent="0.25">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row>
    <row r="313" spans="1:22" x14ac:dyDescent="0.25">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row>
    <row r="314" spans="1:22" x14ac:dyDescent="0.25">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row>
    <row r="315" spans="1:22" x14ac:dyDescent="0.25">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row>
    <row r="316" spans="1:22" x14ac:dyDescent="0.25">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row>
    <row r="317" spans="1:22" x14ac:dyDescent="0.25">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row>
    <row r="318" spans="1:22" x14ac:dyDescent="0.25">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row>
    <row r="319" spans="1:22" x14ac:dyDescent="0.25">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row>
    <row r="320" spans="1:22" x14ac:dyDescent="0.25">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row>
    <row r="321" spans="1:22" x14ac:dyDescent="0.25">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row>
    <row r="322" spans="1:22" x14ac:dyDescent="0.25">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row>
    <row r="323" spans="1:22" x14ac:dyDescent="0.25">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row>
    <row r="324" spans="1:22" x14ac:dyDescent="0.25">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row>
    <row r="325" spans="1:22" x14ac:dyDescent="0.25">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row>
    <row r="326" spans="1:22" x14ac:dyDescent="0.25">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row>
    <row r="327" spans="1:22" x14ac:dyDescent="0.25">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row>
    <row r="328" spans="1:22" x14ac:dyDescent="0.25">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row>
    <row r="329" spans="1:22" x14ac:dyDescent="0.25">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row>
    <row r="330" spans="1:22" x14ac:dyDescent="0.25">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row>
    <row r="331" spans="1:22" x14ac:dyDescent="0.25">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row>
    <row r="332" spans="1:22" x14ac:dyDescent="0.25">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row>
    <row r="333" spans="1:22" x14ac:dyDescent="0.25">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row>
    <row r="334" spans="1:22" x14ac:dyDescent="0.25">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row>
    <row r="335" spans="1:22" x14ac:dyDescent="0.25">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row>
    <row r="336" spans="1:22" x14ac:dyDescent="0.25">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row>
    <row r="337" spans="1:22" x14ac:dyDescent="0.25">
      <c r="A337" s="292"/>
      <c r="B337" s="292"/>
      <c r="C337" s="292"/>
      <c r="D337" s="292"/>
      <c r="E337" s="292"/>
      <c r="F337" s="292"/>
      <c r="G337" s="292"/>
      <c r="H337" s="292"/>
      <c r="I337" s="292"/>
      <c r="J337" s="292"/>
      <c r="K337" s="292"/>
      <c r="L337" s="292"/>
      <c r="M337" s="292"/>
      <c r="N337" s="292"/>
      <c r="O337" s="292"/>
      <c r="P337" s="292"/>
      <c r="Q337" s="292"/>
      <c r="R337" s="292"/>
      <c r="S337" s="292"/>
      <c r="T337" s="292"/>
      <c r="U337" s="292"/>
      <c r="V337" s="292"/>
    </row>
    <row r="338" spans="1:22" x14ac:dyDescent="0.25">
      <c r="A338" s="292"/>
      <c r="B338" s="292"/>
      <c r="C338" s="292"/>
      <c r="D338" s="292"/>
      <c r="E338" s="292"/>
      <c r="F338" s="292"/>
      <c r="G338" s="292"/>
      <c r="H338" s="292"/>
      <c r="I338" s="292"/>
      <c r="J338" s="292"/>
      <c r="K338" s="292"/>
      <c r="L338" s="292"/>
      <c r="M338" s="292"/>
      <c r="N338" s="292"/>
      <c r="O338" s="292"/>
      <c r="P338" s="292"/>
      <c r="Q338" s="292"/>
      <c r="R338" s="292"/>
      <c r="S338" s="292"/>
      <c r="T338" s="292"/>
      <c r="U338" s="292"/>
      <c r="V338" s="29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7">
      <formula1>список2</formula1>
    </dataValidation>
    <dataValidation type="list" allowBlank="1" showInputMessage="1" showErrorMessage="1" sqref="C36:C38 C30:C32 C34">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I26" sqref="I26"/>
      <selection pane="topRight" activeCell="I26" sqref="I26"/>
      <selection pane="bottomLeft" activeCell="I26" sqref="I26"/>
      <selection pane="bottomRight" activeCell="AB24" sqref="AB24"/>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3" width="6.7109375" style="62" customWidth="1"/>
    <col min="14" max="14" width="9.28515625" style="62" customWidth="1"/>
    <col min="15" max="17" width="6.7109375" style="62" customWidth="1"/>
    <col min="18" max="18" width="8.28515625" style="62" customWidth="1"/>
    <col min="19" max="27" width="6.710937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67</v>
      </c>
    </row>
    <row r="2" spans="1:29" ht="18.75" x14ac:dyDescent="0.3">
      <c r="A2" s="63"/>
      <c r="B2" s="63"/>
      <c r="C2" s="63"/>
      <c r="D2" s="63"/>
      <c r="E2" s="63"/>
      <c r="F2" s="63"/>
      <c r="L2" s="63"/>
      <c r="M2" s="63"/>
      <c r="AC2" s="15" t="s">
        <v>9</v>
      </c>
    </row>
    <row r="3" spans="1:29" ht="18.75" x14ac:dyDescent="0.3">
      <c r="A3" s="63"/>
      <c r="B3" s="63"/>
      <c r="C3" s="63"/>
      <c r="D3" s="63"/>
      <c r="E3" s="63"/>
      <c r="F3" s="63"/>
      <c r="L3" s="63"/>
      <c r="M3" s="63"/>
      <c r="AC3" s="15" t="s">
        <v>66</v>
      </c>
    </row>
    <row r="4" spans="1:29" ht="18.75" customHeight="1" x14ac:dyDescent="0.25">
      <c r="A4" s="428" t="str">
        <f>'1. паспорт местоположение'!A5:C5</f>
        <v>Год раскрытия информации: 2018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63"/>
      <c r="B5" s="63"/>
      <c r="C5" s="63"/>
      <c r="D5" s="63"/>
      <c r="E5" s="63"/>
      <c r="F5" s="63"/>
      <c r="L5" s="63"/>
      <c r="M5" s="63"/>
      <c r="AC5" s="15"/>
    </row>
    <row r="6" spans="1:29" ht="18.75" x14ac:dyDescent="0.25">
      <c r="A6" s="444" t="s">
        <v>8</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0" t="s">
        <v>7</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38" t="str">
        <f>'1. паспорт местоположение'!A12:C12</f>
        <v>I_25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0" t="s">
        <v>6</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440" t="s">
        <v>5</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row>
    <row r="16" spans="1:29"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522" t="s">
        <v>433</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518" t="s">
        <v>189</v>
      </c>
      <c r="B20" s="518" t="s">
        <v>188</v>
      </c>
      <c r="C20" s="516" t="s">
        <v>187</v>
      </c>
      <c r="D20" s="516"/>
      <c r="E20" s="521" t="s">
        <v>186</v>
      </c>
      <c r="F20" s="521"/>
      <c r="G20" s="518" t="s">
        <v>695</v>
      </c>
      <c r="H20" s="514">
        <v>2019</v>
      </c>
      <c r="I20" s="515"/>
      <c r="J20" s="515"/>
      <c r="K20" s="515"/>
      <c r="L20" s="514">
        <v>2020</v>
      </c>
      <c r="M20" s="515"/>
      <c r="N20" s="515"/>
      <c r="O20" s="515"/>
      <c r="P20" s="514">
        <v>2021</v>
      </c>
      <c r="Q20" s="515"/>
      <c r="R20" s="515"/>
      <c r="S20" s="515"/>
      <c r="T20" s="514">
        <v>2022</v>
      </c>
      <c r="U20" s="515"/>
      <c r="V20" s="515"/>
      <c r="W20" s="515"/>
      <c r="X20" s="514">
        <v>2023</v>
      </c>
      <c r="Y20" s="515"/>
      <c r="Z20" s="515"/>
      <c r="AA20" s="515"/>
      <c r="AB20" s="523" t="s">
        <v>185</v>
      </c>
      <c r="AC20" s="523"/>
      <c r="AD20" s="82"/>
      <c r="AE20" s="82"/>
      <c r="AF20" s="82"/>
    </row>
    <row r="21" spans="1:32" ht="99.75" customHeight="1" x14ac:dyDescent="0.25">
      <c r="A21" s="519"/>
      <c r="B21" s="519"/>
      <c r="C21" s="516"/>
      <c r="D21" s="516"/>
      <c r="E21" s="521"/>
      <c r="F21" s="521"/>
      <c r="G21" s="519"/>
      <c r="H21" s="516" t="s">
        <v>696</v>
      </c>
      <c r="I21" s="516"/>
      <c r="J21" s="516" t="s">
        <v>697</v>
      </c>
      <c r="K21" s="516"/>
      <c r="L21" s="516" t="s">
        <v>696</v>
      </c>
      <c r="M21" s="516"/>
      <c r="N21" s="516" t="s">
        <v>697</v>
      </c>
      <c r="O21" s="516"/>
      <c r="P21" s="516" t="s">
        <v>1</v>
      </c>
      <c r="Q21" s="516"/>
      <c r="R21" s="516" t="s">
        <v>183</v>
      </c>
      <c r="S21" s="516"/>
      <c r="T21" s="516" t="s">
        <v>1</v>
      </c>
      <c r="U21" s="516"/>
      <c r="V21" s="516" t="s">
        <v>183</v>
      </c>
      <c r="W21" s="516"/>
      <c r="X21" s="516" t="s">
        <v>1</v>
      </c>
      <c r="Y21" s="516"/>
      <c r="Z21" s="516" t="s">
        <v>183</v>
      </c>
      <c r="AA21" s="516"/>
      <c r="AB21" s="523"/>
      <c r="AC21" s="523"/>
    </row>
    <row r="22" spans="1:32" ht="89.25" customHeight="1" x14ac:dyDescent="0.25">
      <c r="A22" s="520"/>
      <c r="B22" s="520"/>
      <c r="C22" s="391" t="s">
        <v>1</v>
      </c>
      <c r="D22" s="391" t="s">
        <v>183</v>
      </c>
      <c r="E22" s="81" t="s">
        <v>694</v>
      </c>
      <c r="F22" s="81" t="s">
        <v>694</v>
      </c>
      <c r="G22" s="520"/>
      <c r="H22" s="392" t="s">
        <v>414</v>
      </c>
      <c r="I22" s="392" t="s">
        <v>415</v>
      </c>
      <c r="J22" s="392" t="s">
        <v>414</v>
      </c>
      <c r="K22" s="392" t="s">
        <v>415</v>
      </c>
      <c r="L22" s="392" t="s">
        <v>414</v>
      </c>
      <c r="M22" s="392" t="s">
        <v>415</v>
      </c>
      <c r="N22" s="392" t="s">
        <v>414</v>
      </c>
      <c r="O22" s="392" t="s">
        <v>415</v>
      </c>
      <c r="P22" s="392" t="s">
        <v>414</v>
      </c>
      <c r="Q22" s="392" t="s">
        <v>415</v>
      </c>
      <c r="R22" s="392" t="s">
        <v>414</v>
      </c>
      <c r="S22" s="392" t="s">
        <v>415</v>
      </c>
      <c r="T22" s="392" t="s">
        <v>414</v>
      </c>
      <c r="U22" s="392" t="s">
        <v>415</v>
      </c>
      <c r="V22" s="392" t="s">
        <v>414</v>
      </c>
      <c r="W22" s="392" t="s">
        <v>415</v>
      </c>
      <c r="X22" s="392" t="s">
        <v>414</v>
      </c>
      <c r="Y22" s="392" t="s">
        <v>415</v>
      </c>
      <c r="Z22" s="392" t="s">
        <v>414</v>
      </c>
      <c r="AA22" s="392" t="s">
        <v>415</v>
      </c>
      <c r="AB22" s="391" t="s">
        <v>696</v>
      </c>
      <c r="AC22" s="391" t="s">
        <v>698</v>
      </c>
    </row>
    <row r="23" spans="1:32" ht="19.5" customHeight="1" x14ac:dyDescent="0.25">
      <c r="A23" s="74">
        <v>1</v>
      </c>
      <c r="B23" s="74">
        <v>2</v>
      </c>
      <c r="C23" s="390">
        <f t="shared" ref="C23:AC23" si="0">B23+1</f>
        <v>3</v>
      </c>
      <c r="D23" s="390">
        <f t="shared" si="0"/>
        <v>4</v>
      </c>
      <c r="E23" s="390">
        <f t="shared" si="0"/>
        <v>5</v>
      </c>
      <c r="F23" s="390">
        <f t="shared" si="0"/>
        <v>6</v>
      </c>
      <c r="G23" s="390">
        <f t="shared" si="0"/>
        <v>7</v>
      </c>
      <c r="H23" s="390">
        <v>8</v>
      </c>
      <c r="I23" s="390">
        <v>9</v>
      </c>
      <c r="J23" s="390">
        <v>10</v>
      </c>
      <c r="K23" s="390">
        <v>11</v>
      </c>
      <c r="L23" s="390">
        <v>12</v>
      </c>
      <c r="M23" s="390">
        <v>13</v>
      </c>
      <c r="N23" s="390">
        <v>14</v>
      </c>
      <c r="O23" s="390">
        <v>15</v>
      </c>
      <c r="P23" s="390">
        <v>16</v>
      </c>
      <c r="Q23" s="390">
        <v>17</v>
      </c>
      <c r="R23" s="390">
        <v>18</v>
      </c>
      <c r="S23" s="390">
        <v>19</v>
      </c>
      <c r="T23" s="390">
        <v>20</v>
      </c>
      <c r="U23" s="390">
        <v>21</v>
      </c>
      <c r="V23" s="390">
        <v>22</v>
      </c>
      <c r="W23" s="390">
        <v>23</v>
      </c>
      <c r="X23" s="390">
        <v>24</v>
      </c>
      <c r="Y23" s="390">
        <v>25</v>
      </c>
      <c r="Z23" s="390">
        <v>26</v>
      </c>
      <c r="AA23" s="390">
        <v>27</v>
      </c>
      <c r="AB23" s="390">
        <f>AA23+1</f>
        <v>28</v>
      </c>
      <c r="AC23" s="390">
        <f t="shared" si="0"/>
        <v>29</v>
      </c>
    </row>
    <row r="24" spans="1:32" ht="47.25" customHeight="1" x14ac:dyDescent="0.25">
      <c r="A24" s="79">
        <v>1</v>
      </c>
      <c r="B24" s="78" t="s">
        <v>182</v>
      </c>
      <c r="C24" s="351">
        <v>0</v>
      </c>
      <c r="D24" s="352">
        <f t="shared" ref="D24:G24" si="1">SUM(D25:D29)</f>
        <v>201.2133573364857</v>
      </c>
      <c r="E24" s="352">
        <f t="shared" si="1"/>
        <v>94.392310324399702</v>
      </c>
      <c r="F24" s="352">
        <f>E24</f>
        <v>94.392310324399702</v>
      </c>
      <c r="G24" s="352">
        <f t="shared" si="1"/>
        <v>94.3923103244</v>
      </c>
      <c r="H24" s="393">
        <f t="shared" ref="H24:Y24" si="2">SUM(H25:H29)</f>
        <v>0</v>
      </c>
      <c r="I24" s="393">
        <f t="shared" si="2"/>
        <v>0</v>
      </c>
      <c r="J24" s="393">
        <f t="shared" si="2"/>
        <v>0</v>
      </c>
      <c r="K24" s="393">
        <f t="shared" si="2"/>
        <v>0</v>
      </c>
      <c r="L24" s="393">
        <f>'[4]6.2. Паспорт фин осв ввод факт'!T24</f>
        <v>0</v>
      </c>
      <c r="M24" s="393">
        <f t="shared" si="2"/>
        <v>0</v>
      </c>
      <c r="N24" s="393">
        <f t="shared" si="2"/>
        <v>0</v>
      </c>
      <c r="O24" s="393">
        <f t="shared" si="2"/>
        <v>0</v>
      </c>
      <c r="P24" s="393">
        <f t="shared" si="2"/>
        <v>0</v>
      </c>
      <c r="Q24" s="393">
        <f t="shared" si="2"/>
        <v>0</v>
      </c>
      <c r="R24" s="393" t="s">
        <v>601</v>
      </c>
      <c r="S24" s="393" t="s">
        <v>601</v>
      </c>
      <c r="T24" s="393">
        <f t="shared" si="2"/>
        <v>0</v>
      </c>
      <c r="U24" s="393">
        <f t="shared" si="2"/>
        <v>0</v>
      </c>
      <c r="V24" s="393" t="s">
        <v>601</v>
      </c>
      <c r="W24" s="393" t="s">
        <v>601</v>
      </c>
      <c r="X24" s="393">
        <f t="shared" si="2"/>
        <v>0</v>
      </c>
      <c r="Y24" s="393">
        <f t="shared" si="2"/>
        <v>0</v>
      </c>
      <c r="Z24" s="393" t="s">
        <v>601</v>
      </c>
      <c r="AA24" s="393" t="s">
        <v>601</v>
      </c>
      <c r="AB24" s="393">
        <f>H24+L24</f>
        <v>0</v>
      </c>
      <c r="AC24" s="393">
        <f>J24+N24+P24+T24+X24</f>
        <v>0</v>
      </c>
    </row>
    <row r="25" spans="1:32" ht="24" customHeight="1" x14ac:dyDescent="0.25">
      <c r="A25" s="76" t="s">
        <v>181</v>
      </c>
      <c r="B25" s="49" t="s">
        <v>180</v>
      </c>
      <c r="C25" s="351">
        <v>0</v>
      </c>
      <c r="D25" s="351">
        <v>0</v>
      </c>
      <c r="E25" s="353">
        <f t="shared" ref="E25:F40" si="3">D25</f>
        <v>0</v>
      </c>
      <c r="F25" s="352">
        <f t="shared" si="3"/>
        <v>0</v>
      </c>
      <c r="G25" s="310">
        <v>0</v>
      </c>
      <c r="H25" s="394">
        <v>0</v>
      </c>
      <c r="I25" s="394">
        <v>0</v>
      </c>
      <c r="J25" s="394">
        <v>0</v>
      </c>
      <c r="K25" s="394">
        <v>0</v>
      </c>
      <c r="L25" s="394">
        <f>'[4]6.2. Паспорт фин осв ввод факт'!T25</f>
        <v>0</v>
      </c>
      <c r="M25" s="394">
        <v>0</v>
      </c>
      <c r="N25" s="394">
        <v>0</v>
      </c>
      <c r="O25" s="394">
        <v>0</v>
      </c>
      <c r="P25" s="394">
        <v>0</v>
      </c>
      <c r="Q25" s="394">
        <v>0</v>
      </c>
      <c r="R25" s="393" t="s">
        <v>601</v>
      </c>
      <c r="S25" s="393" t="s">
        <v>601</v>
      </c>
      <c r="T25" s="394">
        <v>0</v>
      </c>
      <c r="U25" s="394">
        <v>0</v>
      </c>
      <c r="V25" s="393" t="s">
        <v>601</v>
      </c>
      <c r="W25" s="393" t="s">
        <v>601</v>
      </c>
      <c r="X25" s="394">
        <v>0</v>
      </c>
      <c r="Y25" s="394">
        <v>0</v>
      </c>
      <c r="Z25" s="393" t="s">
        <v>601</v>
      </c>
      <c r="AA25" s="393" t="s">
        <v>601</v>
      </c>
      <c r="AB25" s="393">
        <f t="shared" ref="AB25:AB64" si="4">H25+L25</f>
        <v>0</v>
      </c>
      <c r="AC25" s="393">
        <f t="shared" ref="AC25:AC64" si="5">J25+N25+P25+T25+X25</f>
        <v>0</v>
      </c>
    </row>
    <row r="26" spans="1:32" x14ac:dyDescent="0.25">
      <c r="A26" s="76" t="s">
        <v>179</v>
      </c>
      <c r="B26" s="49" t="s">
        <v>178</v>
      </c>
      <c r="C26" s="351">
        <v>0</v>
      </c>
      <c r="D26" s="351">
        <v>0</v>
      </c>
      <c r="E26" s="353">
        <f t="shared" si="3"/>
        <v>0</v>
      </c>
      <c r="F26" s="352">
        <f t="shared" si="3"/>
        <v>0</v>
      </c>
      <c r="G26" s="310">
        <v>0</v>
      </c>
      <c r="H26" s="394">
        <v>0</v>
      </c>
      <c r="I26" s="394">
        <v>0</v>
      </c>
      <c r="J26" s="394">
        <v>0</v>
      </c>
      <c r="K26" s="394">
        <v>0</v>
      </c>
      <c r="L26" s="394">
        <f>'[4]6.2. Паспорт фин осв ввод факт'!T26</f>
        <v>0</v>
      </c>
      <c r="M26" s="394">
        <v>0</v>
      </c>
      <c r="N26" s="394">
        <v>0</v>
      </c>
      <c r="O26" s="394">
        <v>0</v>
      </c>
      <c r="P26" s="394">
        <v>0</v>
      </c>
      <c r="Q26" s="394">
        <v>0</v>
      </c>
      <c r="R26" s="393" t="s">
        <v>601</v>
      </c>
      <c r="S26" s="393" t="s">
        <v>601</v>
      </c>
      <c r="T26" s="394">
        <v>0</v>
      </c>
      <c r="U26" s="394">
        <v>0</v>
      </c>
      <c r="V26" s="393" t="s">
        <v>601</v>
      </c>
      <c r="W26" s="393" t="s">
        <v>601</v>
      </c>
      <c r="X26" s="394">
        <v>0</v>
      </c>
      <c r="Y26" s="394">
        <v>0</v>
      </c>
      <c r="Z26" s="393" t="s">
        <v>601</v>
      </c>
      <c r="AA26" s="393" t="s">
        <v>601</v>
      </c>
      <c r="AB26" s="393">
        <f t="shared" si="4"/>
        <v>0</v>
      </c>
      <c r="AC26" s="393">
        <f t="shared" si="5"/>
        <v>0</v>
      </c>
    </row>
    <row r="27" spans="1:32" ht="31.5" x14ac:dyDescent="0.25">
      <c r="A27" s="76" t="s">
        <v>177</v>
      </c>
      <c r="B27" s="49" t="s">
        <v>372</v>
      </c>
      <c r="C27" s="351">
        <v>0</v>
      </c>
      <c r="D27" s="351">
        <v>0</v>
      </c>
      <c r="E27" s="353">
        <f t="shared" si="3"/>
        <v>0</v>
      </c>
      <c r="F27" s="352">
        <f t="shared" si="3"/>
        <v>0</v>
      </c>
      <c r="G27" s="310">
        <v>0</v>
      </c>
      <c r="H27" s="394">
        <v>0</v>
      </c>
      <c r="I27" s="394">
        <v>0</v>
      </c>
      <c r="J27" s="394">
        <v>0</v>
      </c>
      <c r="K27" s="394">
        <v>0</v>
      </c>
      <c r="L27" s="394">
        <f>'[4]6.2. Паспорт фин осв ввод факт'!T27</f>
        <v>0</v>
      </c>
      <c r="M27" s="394">
        <v>0</v>
      </c>
      <c r="N27" s="394">
        <v>0</v>
      </c>
      <c r="O27" s="394">
        <v>0</v>
      </c>
      <c r="P27" s="394">
        <v>0</v>
      </c>
      <c r="Q27" s="394">
        <v>0</v>
      </c>
      <c r="R27" s="393" t="s">
        <v>601</v>
      </c>
      <c r="S27" s="393" t="s">
        <v>601</v>
      </c>
      <c r="T27" s="394">
        <v>0</v>
      </c>
      <c r="U27" s="394">
        <v>0</v>
      </c>
      <c r="V27" s="393" t="s">
        <v>601</v>
      </c>
      <c r="W27" s="393" t="s">
        <v>601</v>
      </c>
      <c r="X27" s="394">
        <v>0</v>
      </c>
      <c r="Y27" s="394">
        <v>0</v>
      </c>
      <c r="Z27" s="393" t="s">
        <v>601</v>
      </c>
      <c r="AA27" s="393" t="s">
        <v>601</v>
      </c>
      <c r="AB27" s="393">
        <f t="shared" si="4"/>
        <v>0</v>
      </c>
      <c r="AC27" s="393">
        <f t="shared" si="5"/>
        <v>0</v>
      </c>
    </row>
    <row r="28" spans="1:32" x14ac:dyDescent="0.25">
      <c r="A28" s="76" t="s">
        <v>176</v>
      </c>
      <c r="B28" s="49" t="s">
        <v>175</v>
      </c>
      <c r="C28" s="351">
        <v>0</v>
      </c>
      <c r="D28" s="351">
        <v>0</v>
      </c>
      <c r="E28" s="353">
        <f t="shared" si="3"/>
        <v>0</v>
      </c>
      <c r="F28" s="352">
        <f t="shared" si="3"/>
        <v>0</v>
      </c>
      <c r="G28" s="310">
        <v>0</v>
      </c>
      <c r="H28" s="394">
        <v>0</v>
      </c>
      <c r="I28" s="394">
        <v>0</v>
      </c>
      <c r="J28" s="394">
        <v>0</v>
      </c>
      <c r="K28" s="394">
        <v>0</v>
      </c>
      <c r="L28" s="394">
        <f>'[4]6.2. Паспорт фин осв ввод факт'!T28</f>
        <v>0</v>
      </c>
      <c r="M28" s="394">
        <v>0</v>
      </c>
      <c r="N28" s="394">
        <v>0</v>
      </c>
      <c r="O28" s="394">
        <v>0</v>
      </c>
      <c r="P28" s="394">
        <v>0</v>
      </c>
      <c r="Q28" s="394">
        <v>0</v>
      </c>
      <c r="R28" s="393" t="s">
        <v>601</v>
      </c>
      <c r="S28" s="393" t="s">
        <v>601</v>
      </c>
      <c r="T28" s="394">
        <v>0</v>
      </c>
      <c r="U28" s="394">
        <v>0</v>
      </c>
      <c r="V28" s="393" t="s">
        <v>601</v>
      </c>
      <c r="W28" s="393" t="s">
        <v>601</v>
      </c>
      <c r="X28" s="394">
        <v>0</v>
      </c>
      <c r="Y28" s="394">
        <v>0</v>
      </c>
      <c r="Z28" s="393" t="s">
        <v>601</v>
      </c>
      <c r="AA28" s="393" t="s">
        <v>601</v>
      </c>
      <c r="AB28" s="393">
        <f t="shared" si="4"/>
        <v>0</v>
      </c>
      <c r="AC28" s="393">
        <f t="shared" si="5"/>
        <v>0</v>
      </c>
    </row>
    <row r="29" spans="1:32" x14ac:dyDescent="0.25">
      <c r="A29" s="76" t="s">
        <v>174</v>
      </c>
      <c r="B29" s="80" t="s">
        <v>173</v>
      </c>
      <c r="C29" s="351">
        <v>0</v>
      </c>
      <c r="D29" s="351">
        <v>201.2133573364857</v>
      </c>
      <c r="E29" s="353">
        <f>D29-106.821047012086</f>
        <v>94.392310324399702</v>
      </c>
      <c r="F29" s="352">
        <f t="shared" si="3"/>
        <v>94.392310324399702</v>
      </c>
      <c r="G29" s="310">
        <v>94.3923103244</v>
      </c>
      <c r="H29" s="394">
        <v>0</v>
      </c>
      <c r="I29" s="394">
        <v>0</v>
      </c>
      <c r="J29" s="395">
        <v>0</v>
      </c>
      <c r="K29" s="394">
        <v>0</v>
      </c>
      <c r="L29" s="394">
        <f>'[4]6.2. Паспорт фин осв ввод факт'!T29</f>
        <v>0</v>
      </c>
      <c r="M29" s="394">
        <v>0</v>
      </c>
      <c r="N29" s="394">
        <v>0</v>
      </c>
      <c r="O29" s="394">
        <v>0</v>
      </c>
      <c r="P29" s="394">
        <v>0</v>
      </c>
      <c r="Q29" s="394">
        <v>0</v>
      </c>
      <c r="R29" s="393" t="s">
        <v>601</v>
      </c>
      <c r="S29" s="393" t="s">
        <v>601</v>
      </c>
      <c r="T29" s="394">
        <v>0</v>
      </c>
      <c r="U29" s="394">
        <v>0</v>
      </c>
      <c r="V29" s="393" t="s">
        <v>601</v>
      </c>
      <c r="W29" s="393" t="s">
        <v>601</v>
      </c>
      <c r="X29" s="394">
        <v>0</v>
      </c>
      <c r="Y29" s="394">
        <v>0</v>
      </c>
      <c r="Z29" s="393" t="s">
        <v>601</v>
      </c>
      <c r="AA29" s="393" t="s">
        <v>601</v>
      </c>
      <c r="AB29" s="393">
        <f t="shared" si="4"/>
        <v>0</v>
      </c>
      <c r="AC29" s="393">
        <f t="shared" si="5"/>
        <v>0</v>
      </c>
    </row>
    <row r="30" spans="1:32" ht="47.25" x14ac:dyDescent="0.25">
      <c r="A30" s="79" t="s">
        <v>62</v>
      </c>
      <c r="B30" s="78" t="s">
        <v>172</v>
      </c>
      <c r="C30" s="351">
        <v>0</v>
      </c>
      <c r="D30" s="351">
        <v>171.05834146628786</v>
      </c>
      <c r="E30" s="353">
        <f>D30-65.5703414662878</f>
        <v>105.48800000000006</v>
      </c>
      <c r="F30" s="352">
        <f t="shared" si="3"/>
        <v>105.48800000000006</v>
      </c>
      <c r="G30" s="351">
        <v>105.48800000000001</v>
      </c>
      <c r="H30" s="393">
        <v>0</v>
      </c>
      <c r="I30" s="393">
        <v>0</v>
      </c>
      <c r="J30" s="393">
        <v>0</v>
      </c>
      <c r="K30" s="393">
        <v>0</v>
      </c>
      <c r="L30" s="393">
        <f>'[4]6.2. Паспорт фин осв ввод факт'!T30</f>
        <v>0</v>
      </c>
      <c r="M30" s="393">
        <v>0</v>
      </c>
      <c r="N30" s="393">
        <v>0</v>
      </c>
      <c r="O30" s="393">
        <v>0</v>
      </c>
      <c r="P30" s="393">
        <v>0</v>
      </c>
      <c r="Q30" s="393">
        <v>0</v>
      </c>
      <c r="R30" s="393" t="s">
        <v>601</v>
      </c>
      <c r="S30" s="393" t="s">
        <v>601</v>
      </c>
      <c r="T30" s="393">
        <v>0</v>
      </c>
      <c r="U30" s="393">
        <v>0</v>
      </c>
      <c r="V30" s="393" t="s">
        <v>601</v>
      </c>
      <c r="W30" s="393" t="s">
        <v>601</v>
      </c>
      <c r="X30" s="393">
        <v>0</v>
      </c>
      <c r="Y30" s="393">
        <v>0</v>
      </c>
      <c r="Z30" s="393" t="s">
        <v>601</v>
      </c>
      <c r="AA30" s="393" t="s">
        <v>601</v>
      </c>
      <c r="AB30" s="393">
        <f t="shared" si="4"/>
        <v>0</v>
      </c>
      <c r="AC30" s="393">
        <f t="shared" si="5"/>
        <v>0</v>
      </c>
    </row>
    <row r="31" spans="1:32" x14ac:dyDescent="0.25">
      <c r="A31" s="79" t="s">
        <v>171</v>
      </c>
      <c r="B31" s="49" t="s">
        <v>170</v>
      </c>
      <c r="C31" s="351">
        <v>0</v>
      </c>
      <c r="D31" s="351">
        <v>1.9509682472457204</v>
      </c>
      <c r="E31" s="353">
        <v>0</v>
      </c>
      <c r="F31" s="352">
        <f t="shared" si="3"/>
        <v>0</v>
      </c>
      <c r="G31" s="310">
        <v>0</v>
      </c>
      <c r="H31" s="394">
        <v>0</v>
      </c>
      <c r="I31" s="394">
        <v>0</v>
      </c>
      <c r="J31" s="394">
        <v>0</v>
      </c>
      <c r="K31" s="394">
        <v>0</v>
      </c>
      <c r="L31" s="394">
        <f>'[4]6.2. Паспорт фин осв ввод факт'!T31</f>
        <v>0</v>
      </c>
      <c r="M31" s="394">
        <v>0</v>
      </c>
      <c r="N31" s="394">
        <v>0</v>
      </c>
      <c r="O31" s="394">
        <v>0</v>
      </c>
      <c r="P31" s="394">
        <v>0</v>
      </c>
      <c r="Q31" s="394">
        <v>0</v>
      </c>
      <c r="R31" s="393" t="s">
        <v>601</v>
      </c>
      <c r="S31" s="393" t="s">
        <v>601</v>
      </c>
      <c r="T31" s="394">
        <v>0</v>
      </c>
      <c r="U31" s="394">
        <v>0</v>
      </c>
      <c r="V31" s="393" t="s">
        <v>601</v>
      </c>
      <c r="W31" s="393" t="s">
        <v>601</v>
      </c>
      <c r="X31" s="394">
        <v>0</v>
      </c>
      <c r="Y31" s="394">
        <v>0</v>
      </c>
      <c r="Z31" s="393" t="s">
        <v>601</v>
      </c>
      <c r="AA31" s="393" t="s">
        <v>601</v>
      </c>
      <c r="AB31" s="393">
        <f t="shared" si="4"/>
        <v>0</v>
      </c>
      <c r="AC31" s="393">
        <f t="shared" si="5"/>
        <v>0</v>
      </c>
    </row>
    <row r="32" spans="1:32" ht="31.5" x14ac:dyDescent="0.25">
      <c r="A32" s="79" t="s">
        <v>169</v>
      </c>
      <c r="B32" s="49" t="s">
        <v>168</v>
      </c>
      <c r="C32" s="351">
        <v>0</v>
      </c>
      <c r="D32" s="351">
        <v>32.28039296132723</v>
      </c>
      <c r="E32" s="353">
        <v>0</v>
      </c>
      <c r="F32" s="352">
        <f t="shared" si="3"/>
        <v>0</v>
      </c>
      <c r="G32" s="310">
        <v>0</v>
      </c>
      <c r="H32" s="394">
        <v>0</v>
      </c>
      <c r="I32" s="394">
        <v>0</v>
      </c>
      <c r="J32" s="394">
        <v>0</v>
      </c>
      <c r="K32" s="394">
        <v>0</v>
      </c>
      <c r="L32" s="394">
        <f>'[4]6.2. Паспорт фин осв ввод факт'!T32</f>
        <v>0</v>
      </c>
      <c r="M32" s="394">
        <v>0</v>
      </c>
      <c r="N32" s="394">
        <v>0</v>
      </c>
      <c r="O32" s="394">
        <v>0</v>
      </c>
      <c r="P32" s="394">
        <v>0</v>
      </c>
      <c r="Q32" s="394">
        <v>0</v>
      </c>
      <c r="R32" s="393" t="s">
        <v>601</v>
      </c>
      <c r="S32" s="393" t="s">
        <v>601</v>
      </c>
      <c r="T32" s="394">
        <v>0</v>
      </c>
      <c r="U32" s="394">
        <v>0</v>
      </c>
      <c r="V32" s="393" t="s">
        <v>601</v>
      </c>
      <c r="W32" s="393" t="s">
        <v>601</v>
      </c>
      <c r="X32" s="394">
        <v>0</v>
      </c>
      <c r="Y32" s="394">
        <v>0</v>
      </c>
      <c r="Z32" s="393" t="s">
        <v>601</v>
      </c>
      <c r="AA32" s="393" t="s">
        <v>601</v>
      </c>
      <c r="AB32" s="393">
        <f t="shared" si="4"/>
        <v>0</v>
      </c>
      <c r="AC32" s="393">
        <f t="shared" si="5"/>
        <v>0</v>
      </c>
    </row>
    <row r="33" spans="1:29" x14ac:dyDescent="0.25">
      <c r="A33" s="79" t="s">
        <v>167</v>
      </c>
      <c r="B33" s="49" t="s">
        <v>166</v>
      </c>
      <c r="C33" s="351">
        <v>0</v>
      </c>
      <c r="D33" s="351">
        <v>128.33895749110314</v>
      </c>
      <c r="E33" s="353">
        <v>0</v>
      </c>
      <c r="F33" s="352">
        <f t="shared" si="3"/>
        <v>0</v>
      </c>
      <c r="G33" s="310">
        <v>0</v>
      </c>
      <c r="H33" s="394">
        <v>0</v>
      </c>
      <c r="I33" s="394">
        <v>0</v>
      </c>
      <c r="J33" s="394">
        <v>0</v>
      </c>
      <c r="K33" s="394">
        <v>0</v>
      </c>
      <c r="L33" s="394">
        <f>'[4]6.2. Паспорт фин осв ввод факт'!T33</f>
        <v>0</v>
      </c>
      <c r="M33" s="394">
        <v>0</v>
      </c>
      <c r="N33" s="394">
        <v>0</v>
      </c>
      <c r="O33" s="394">
        <v>0</v>
      </c>
      <c r="P33" s="394">
        <v>0</v>
      </c>
      <c r="Q33" s="394">
        <v>0</v>
      </c>
      <c r="R33" s="393" t="s">
        <v>601</v>
      </c>
      <c r="S33" s="393" t="s">
        <v>601</v>
      </c>
      <c r="T33" s="394">
        <v>0</v>
      </c>
      <c r="U33" s="394">
        <v>0</v>
      </c>
      <c r="V33" s="393" t="s">
        <v>601</v>
      </c>
      <c r="W33" s="393" t="s">
        <v>601</v>
      </c>
      <c r="X33" s="394">
        <v>0</v>
      </c>
      <c r="Y33" s="394">
        <v>0</v>
      </c>
      <c r="Z33" s="393" t="s">
        <v>601</v>
      </c>
      <c r="AA33" s="393" t="s">
        <v>601</v>
      </c>
      <c r="AB33" s="393">
        <f t="shared" si="4"/>
        <v>0</v>
      </c>
      <c r="AC33" s="393">
        <f t="shared" si="5"/>
        <v>0</v>
      </c>
    </row>
    <row r="34" spans="1:29" x14ac:dyDescent="0.25">
      <c r="A34" s="79" t="s">
        <v>165</v>
      </c>
      <c r="B34" s="49" t="s">
        <v>164</v>
      </c>
      <c r="C34" s="351">
        <v>0</v>
      </c>
      <c r="D34" s="351">
        <v>8.488022766611742</v>
      </c>
      <c r="E34" s="353">
        <v>0</v>
      </c>
      <c r="F34" s="352">
        <f t="shared" si="3"/>
        <v>0</v>
      </c>
      <c r="G34" s="310">
        <v>0</v>
      </c>
      <c r="H34" s="394">
        <v>0</v>
      </c>
      <c r="I34" s="394">
        <v>0</v>
      </c>
      <c r="J34" s="394">
        <v>0</v>
      </c>
      <c r="K34" s="394">
        <v>0</v>
      </c>
      <c r="L34" s="394">
        <f>'[4]6.2. Паспорт фин осв ввод факт'!T34</f>
        <v>0</v>
      </c>
      <c r="M34" s="394">
        <v>0</v>
      </c>
      <c r="N34" s="394">
        <v>0</v>
      </c>
      <c r="O34" s="394">
        <v>0</v>
      </c>
      <c r="P34" s="394">
        <v>0</v>
      </c>
      <c r="Q34" s="394">
        <v>0</v>
      </c>
      <c r="R34" s="393" t="s">
        <v>601</v>
      </c>
      <c r="S34" s="393" t="s">
        <v>601</v>
      </c>
      <c r="T34" s="394">
        <v>0</v>
      </c>
      <c r="U34" s="394">
        <v>0</v>
      </c>
      <c r="V34" s="393" t="s">
        <v>601</v>
      </c>
      <c r="W34" s="393" t="s">
        <v>601</v>
      </c>
      <c r="X34" s="394">
        <v>0</v>
      </c>
      <c r="Y34" s="394">
        <v>0</v>
      </c>
      <c r="Z34" s="393" t="s">
        <v>601</v>
      </c>
      <c r="AA34" s="393" t="s">
        <v>601</v>
      </c>
      <c r="AB34" s="393">
        <f t="shared" si="4"/>
        <v>0</v>
      </c>
      <c r="AC34" s="393">
        <f t="shared" si="5"/>
        <v>0</v>
      </c>
    </row>
    <row r="35" spans="1:29" ht="31.5" x14ac:dyDescent="0.25">
      <c r="A35" s="79" t="s">
        <v>61</v>
      </c>
      <c r="B35" s="78" t="s">
        <v>163</v>
      </c>
      <c r="C35" s="351">
        <v>0</v>
      </c>
      <c r="D35" s="351">
        <v>0</v>
      </c>
      <c r="E35" s="352">
        <v>0</v>
      </c>
      <c r="F35" s="352">
        <f t="shared" si="3"/>
        <v>0</v>
      </c>
      <c r="G35" s="351">
        <v>0</v>
      </c>
      <c r="H35" s="393">
        <v>0</v>
      </c>
      <c r="I35" s="393">
        <v>0</v>
      </c>
      <c r="J35" s="393">
        <v>0</v>
      </c>
      <c r="K35" s="393">
        <v>0</v>
      </c>
      <c r="L35" s="393">
        <f>'[4]6.2. Паспорт фин осв ввод факт'!T35</f>
        <v>0</v>
      </c>
      <c r="M35" s="393">
        <v>0</v>
      </c>
      <c r="N35" s="393">
        <v>0</v>
      </c>
      <c r="O35" s="393">
        <v>0</v>
      </c>
      <c r="P35" s="393">
        <v>0</v>
      </c>
      <c r="Q35" s="393">
        <v>0</v>
      </c>
      <c r="R35" s="393" t="s">
        <v>601</v>
      </c>
      <c r="S35" s="393" t="s">
        <v>601</v>
      </c>
      <c r="T35" s="393">
        <v>0</v>
      </c>
      <c r="U35" s="393">
        <v>0</v>
      </c>
      <c r="V35" s="393" t="s">
        <v>601</v>
      </c>
      <c r="W35" s="393" t="s">
        <v>601</v>
      </c>
      <c r="X35" s="393">
        <v>0</v>
      </c>
      <c r="Y35" s="393">
        <v>0</v>
      </c>
      <c r="Z35" s="393" t="s">
        <v>601</v>
      </c>
      <c r="AA35" s="393" t="s">
        <v>601</v>
      </c>
      <c r="AB35" s="393">
        <f t="shared" si="4"/>
        <v>0</v>
      </c>
      <c r="AC35" s="393">
        <f t="shared" si="5"/>
        <v>0</v>
      </c>
    </row>
    <row r="36" spans="1:29" ht="31.5" x14ac:dyDescent="0.25">
      <c r="A36" s="76" t="s">
        <v>162</v>
      </c>
      <c r="B36" s="75" t="s">
        <v>161</v>
      </c>
      <c r="C36" s="351">
        <v>0</v>
      </c>
      <c r="D36" s="351">
        <v>0</v>
      </c>
      <c r="E36" s="352">
        <f t="shared" ref="E36:E41" si="6">G36+AC36</f>
        <v>0</v>
      </c>
      <c r="F36" s="352">
        <f t="shared" si="3"/>
        <v>0</v>
      </c>
      <c r="G36" s="310">
        <v>0</v>
      </c>
      <c r="H36" s="394">
        <v>0</v>
      </c>
      <c r="I36" s="394">
        <v>0</v>
      </c>
      <c r="J36" s="396">
        <v>0</v>
      </c>
      <c r="K36" s="394">
        <v>0</v>
      </c>
      <c r="L36" s="394">
        <f>'[4]6.2. Паспорт фин осв ввод факт'!T36</f>
        <v>0</v>
      </c>
      <c r="M36" s="394">
        <v>0</v>
      </c>
      <c r="N36" s="394">
        <v>0</v>
      </c>
      <c r="O36" s="394">
        <v>0</v>
      </c>
      <c r="P36" s="394">
        <v>0</v>
      </c>
      <c r="Q36" s="394">
        <v>0</v>
      </c>
      <c r="R36" s="393" t="s">
        <v>601</v>
      </c>
      <c r="S36" s="393" t="s">
        <v>601</v>
      </c>
      <c r="T36" s="394">
        <v>0</v>
      </c>
      <c r="U36" s="394">
        <v>0</v>
      </c>
      <c r="V36" s="393" t="s">
        <v>601</v>
      </c>
      <c r="W36" s="393" t="s">
        <v>601</v>
      </c>
      <c r="X36" s="394">
        <v>0</v>
      </c>
      <c r="Y36" s="394">
        <v>0</v>
      </c>
      <c r="Z36" s="393" t="s">
        <v>601</v>
      </c>
      <c r="AA36" s="393" t="s">
        <v>601</v>
      </c>
      <c r="AB36" s="393">
        <f t="shared" si="4"/>
        <v>0</v>
      </c>
      <c r="AC36" s="393">
        <f t="shared" si="5"/>
        <v>0</v>
      </c>
    </row>
    <row r="37" spans="1:29" x14ac:dyDescent="0.25">
      <c r="A37" s="76" t="s">
        <v>160</v>
      </c>
      <c r="B37" s="75" t="s">
        <v>150</v>
      </c>
      <c r="C37" s="351">
        <v>0</v>
      </c>
      <c r="D37" s="351">
        <v>0</v>
      </c>
      <c r="E37" s="352">
        <f t="shared" si="6"/>
        <v>0</v>
      </c>
      <c r="F37" s="352">
        <f t="shared" si="3"/>
        <v>0</v>
      </c>
      <c r="G37" s="310">
        <v>0</v>
      </c>
      <c r="H37" s="394">
        <v>0</v>
      </c>
      <c r="I37" s="394">
        <v>0</v>
      </c>
      <c r="J37" s="396">
        <v>0</v>
      </c>
      <c r="K37" s="394">
        <v>0</v>
      </c>
      <c r="L37" s="394">
        <f>'[4]6.2. Паспорт фин осв ввод факт'!T37</f>
        <v>0</v>
      </c>
      <c r="M37" s="394">
        <v>0</v>
      </c>
      <c r="N37" s="394">
        <v>0</v>
      </c>
      <c r="O37" s="394">
        <v>0</v>
      </c>
      <c r="P37" s="394">
        <v>0</v>
      </c>
      <c r="Q37" s="394">
        <v>0</v>
      </c>
      <c r="R37" s="393" t="s">
        <v>601</v>
      </c>
      <c r="S37" s="393" t="s">
        <v>601</v>
      </c>
      <c r="T37" s="394">
        <v>0</v>
      </c>
      <c r="U37" s="394">
        <v>0</v>
      </c>
      <c r="V37" s="393" t="s">
        <v>601</v>
      </c>
      <c r="W37" s="393" t="s">
        <v>601</v>
      </c>
      <c r="X37" s="394">
        <v>0</v>
      </c>
      <c r="Y37" s="394">
        <v>0</v>
      </c>
      <c r="Z37" s="393" t="s">
        <v>601</v>
      </c>
      <c r="AA37" s="393" t="s">
        <v>601</v>
      </c>
      <c r="AB37" s="393">
        <f t="shared" si="4"/>
        <v>0</v>
      </c>
      <c r="AC37" s="393">
        <f t="shared" si="5"/>
        <v>0</v>
      </c>
    </row>
    <row r="38" spans="1:29" x14ac:dyDescent="0.25">
      <c r="A38" s="76" t="s">
        <v>159</v>
      </c>
      <c r="B38" s="75" t="s">
        <v>148</v>
      </c>
      <c r="C38" s="351">
        <v>0</v>
      </c>
      <c r="D38" s="351">
        <v>0</v>
      </c>
      <c r="E38" s="352">
        <f t="shared" si="6"/>
        <v>0</v>
      </c>
      <c r="F38" s="352">
        <f t="shared" si="3"/>
        <v>0</v>
      </c>
      <c r="G38" s="310">
        <v>0</v>
      </c>
      <c r="H38" s="394">
        <v>0</v>
      </c>
      <c r="I38" s="394">
        <v>0</v>
      </c>
      <c r="J38" s="396">
        <v>0</v>
      </c>
      <c r="K38" s="394">
        <v>0</v>
      </c>
      <c r="L38" s="394">
        <f>'[4]6.2. Паспорт фин осв ввод факт'!T38</f>
        <v>0</v>
      </c>
      <c r="M38" s="394">
        <v>0</v>
      </c>
      <c r="N38" s="394">
        <v>0</v>
      </c>
      <c r="O38" s="394">
        <v>0</v>
      </c>
      <c r="P38" s="394">
        <v>0</v>
      </c>
      <c r="Q38" s="394">
        <v>0</v>
      </c>
      <c r="R38" s="393" t="s">
        <v>601</v>
      </c>
      <c r="S38" s="393" t="s">
        <v>601</v>
      </c>
      <c r="T38" s="394">
        <v>0</v>
      </c>
      <c r="U38" s="394">
        <v>0</v>
      </c>
      <c r="V38" s="393" t="s">
        <v>601</v>
      </c>
      <c r="W38" s="393" t="s">
        <v>601</v>
      </c>
      <c r="X38" s="394">
        <v>0</v>
      </c>
      <c r="Y38" s="394">
        <v>0</v>
      </c>
      <c r="Z38" s="393" t="s">
        <v>601</v>
      </c>
      <c r="AA38" s="393" t="s">
        <v>601</v>
      </c>
      <c r="AB38" s="393">
        <f t="shared" si="4"/>
        <v>0</v>
      </c>
      <c r="AC38" s="393">
        <f t="shared" si="5"/>
        <v>0</v>
      </c>
    </row>
    <row r="39" spans="1:29" ht="31.5" x14ac:dyDescent="0.25">
      <c r="A39" s="76" t="s">
        <v>158</v>
      </c>
      <c r="B39" s="49" t="s">
        <v>146</v>
      </c>
      <c r="C39" s="351">
        <v>0</v>
      </c>
      <c r="D39" s="351">
        <v>0</v>
      </c>
      <c r="E39" s="352">
        <f t="shared" si="6"/>
        <v>0</v>
      </c>
      <c r="F39" s="352">
        <f t="shared" si="3"/>
        <v>0</v>
      </c>
      <c r="G39" s="310">
        <v>0</v>
      </c>
      <c r="H39" s="394">
        <v>0</v>
      </c>
      <c r="I39" s="394">
        <v>0</v>
      </c>
      <c r="J39" s="394">
        <v>0</v>
      </c>
      <c r="K39" s="394">
        <v>0</v>
      </c>
      <c r="L39" s="394">
        <f>'[4]6.2. Паспорт фин осв ввод факт'!T39</f>
        <v>0</v>
      </c>
      <c r="M39" s="394">
        <v>0</v>
      </c>
      <c r="N39" s="394">
        <v>0</v>
      </c>
      <c r="O39" s="394">
        <v>0</v>
      </c>
      <c r="P39" s="394">
        <v>0</v>
      </c>
      <c r="Q39" s="394">
        <v>0</v>
      </c>
      <c r="R39" s="393" t="s">
        <v>601</v>
      </c>
      <c r="S39" s="393" t="s">
        <v>601</v>
      </c>
      <c r="T39" s="394">
        <v>0</v>
      </c>
      <c r="U39" s="394">
        <v>0</v>
      </c>
      <c r="V39" s="393" t="s">
        <v>601</v>
      </c>
      <c r="W39" s="393" t="s">
        <v>601</v>
      </c>
      <c r="X39" s="394">
        <v>0</v>
      </c>
      <c r="Y39" s="394">
        <v>0</v>
      </c>
      <c r="Z39" s="393" t="s">
        <v>601</v>
      </c>
      <c r="AA39" s="393" t="s">
        <v>601</v>
      </c>
      <c r="AB39" s="393">
        <f t="shared" si="4"/>
        <v>0</v>
      </c>
      <c r="AC39" s="393">
        <f t="shared" si="5"/>
        <v>0</v>
      </c>
    </row>
    <row r="40" spans="1:29" ht="31.5" x14ac:dyDescent="0.25">
      <c r="A40" s="76" t="s">
        <v>157</v>
      </c>
      <c r="B40" s="49" t="s">
        <v>144</v>
      </c>
      <c r="C40" s="351">
        <v>0</v>
      </c>
      <c r="D40" s="351">
        <v>0</v>
      </c>
      <c r="E40" s="352">
        <f t="shared" si="6"/>
        <v>0</v>
      </c>
      <c r="F40" s="352">
        <f t="shared" si="3"/>
        <v>0</v>
      </c>
      <c r="G40" s="310">
        <v>0</v>
      </c>
      <c r="H40" s="394">
        <v>0</v>
      </c>
      <c r="I40" s="394">
        <v>0</v>
      </c>
      <c r="J40" s="394">
        <v>0</v>
      </c>
      <c r="K40" s="394">
        <v>0</v>
      </c>
      <c r="L40" s="394">
        <f>'[4]6.2. Паспорт фин осв ввод факт'!T40</f>
        <v>0</v>
      </c>
      <c r="M40" s="394">
        <v>0</v>
      </c>
      <c r="N40" s="394">
        <v>0</v>
      </c>
      <c r="O40" s="394">
        <v>0</v>
      </c>
      <c r="P40" s="394">
        <v>0</v>
      </c>
      <c r="Q40" s="394">
        <v>0</v>
      </c>
      <c r="R40" s="393" t="s">
        <v>601</v>
      </c>
      <c r="S40" s="393" t="s">
        <v>601</v>
      </c>
      <c r="T40" s="394">
        <v>0</v>
      </c>
      <c r="U40" s="394">
        <v>0</v>
      </c>
      <c r="V40" s="393" t="s">
        <v>601</v>
      </c>
      <c r="W40" s="393" t="s">
        <v>601</v>
      </c>
      <c r="X40" s="394">
        <v>0</v>
      </c>
      <c r="Y40" s="394">
        <v>0</v>
      </c>
      <c r="Z40" s="393" t="s">
        <v>601</v>
      </c>
      <c r="AA40" s="393" t="s">
        <v>601</v>
      </c>
      <c r="AB40" s="393">
        <f t="shared" si="4"/>
        <v>0</v>
      </c>
      <c r="AC40" s="393">
        <f t="shared" si="5"/>
        <v>0</v>
      </c>
    </row>
    <row r="41" spans="1:29" x14ac:dyDescent="0.25">
      <c r="A41" s="76" t="s">
        <v>156</v>
      </c>
      <c r="B41" s="49" t="s">
        <v>142</v>
      </c>
      <c r="C41" s="351">
        <v>0</v>
      </c>
      <c r="D41" s="351">
        <v>0</v>
      </c>
      <c r="E41" s="352">
        <f t="shared" si="6"/>
        <v>0</v>
      </c>
      <c r="F41" s="352">
        <f t="shared" ref="F41:F64" si="7">E41</f>
        <v>0</v>
      </c>
      <c r="G41" s="310">
        <v>0</v>
      </c>
      <c r="H41" s="394">
        <v>0</v>
      </c>
      <c r="I41" s="394">
        <v>0</v>
      </c>
      <c r="J41" s="394">
        <v>0</v>
      </c>
      <c r="K41" s="394">
        <v>0</v>
      </c>
      <c r="L41" s="394">
        <f>'[4]6.2. Паспорт фин осв ввод факт'!T41</f>
        <v>0</v>
      </c>
      <c r="M41" s="394">
        <v>0</v>
      </c>
      <c r="N41" s="394">
        <v>0</v>
      </c>
      <c r="O41" s="394">
        <v>0</v>
      </c>
      <c r="P41" s="394">
        <v>0</v>
      </c>
      <c r="Q41" s="394">
        <v>0</v>
      </c>
      <c r="R41" s="393" t="s">
        <v>601</v>
      </c>
      <c r="S41" s="393" t="s">
        <v>601</v>
      </c>
      <c r="T41" s="394">
        <v>0</v>
      </c>
      <c r="U41" s="394">
        <v>0</v>
      </c>
      <c r="V41" s="393" t="s">
        <v>601</v>
      </c>
      <c r="W41" s="393" t="s">
        <v>601</v>
      </c>
      <c r="X41" s="394">
        <v>0</v>
      </c>
      <c r="Y41" s="394">
        <v>0</v>
      </c>
      <c r="Z41" s="393" t="s">
        <v>601</v>
      </c>
      <c r="AA41" s="393" t="s">
        <v>601</v>
      </c>
      <c r="AB41" s="393">
        <f t="shared" si="4"/>
        <v>0</v>
      </c>
      <c r="AC41" s="393">
        <f t="shared" si="5"/>
        <v>0</v>
      </c>
    </row>
    <row r="42" spans="1:29" ht="18.75" x14ac:dyDescent="0.25">
      <c r="A42" s="76" t="s">
        <v>155</v>
      </c>
      <c r="B42" s="362" t="s">
        <v>660</v>
      </c>
      <c r="C42" s="351">
        <v>0</v>
      </c>
      <c r="D42" s="351">
        <v>2</v>
      </c>
      <c r="E42" s="352">
        <f>D42</f>
        <v>2</v>
      </c>
      <c r="F42" s="352">
        <f t="shared" si="7"/>
        <v>2</v>
      </c>
      <c r="G42" s="310">
        <v>2</v>
      </c>
      <c r="H42" s="394">
        <v>0</v>
      </c>
      <c r="I42" s="394">
        <v>0</v>
      </c>
      <c r="J42" s="396">
        <v>0</v>
      </c>
      <c r="K42" s="394">
        <v>0</v>
      </c>
      <c r="L42" s="394">
        <f>'[4]6.2. Паспорт фин осв ввод факт'!T42</f>
        <v>0</v>
      </c>
      <c r="M42" s="394">
        <v>0</v>
      </c>
      <c r="N42" s="394">
        <v>0</v>
      </c>
      <c r="O42" s="394">
        <v>0</v>
      </c>
      <c r="P42" s="394">
        <v>0</v>
      </c>
      <c r="Q42" s="394">
        <v>0</v>
      </c>
      <c r="R42" s="393" t="s">
        <v>601</v>
      </c>
      <c r="S42" s="393" t="s">
        <v>601</v>
      </c>
      <c r="T42" s="394">
        <v>0</v>
      </c>
      <c r="U42" s="394">
        <v>0</v>
      </c>
      <c r="V42" s="393" t="s">
        <v>601</v>
      </c>
      <c r="W42" s="393" t="s">
        <v>601</v>
      </c>
      <c r="X42" s="394">
        <v>0</v>
      </c>
      <c r="Y42" s="394">
        <v>0</v>
      </c>
      <c r="Z42" s="393" t="s">
        <v>601</v>
      </c>
      <c r="AA42" s="393" t="s">
        <v>601</v>
      </c>
      <c r="AB42" s="393">
        <f t="shared" si="4"/>
        <v>0</v>
      </c>
      <c r="AC42" s="393">
        <f t="shared" si="5"/>
        <v>0</v>
      </c>
    </row>
    <row r="43" spans="1:29" x14ac:dyDescent="0.25">
      <c r="A43" s="79" t="s">
        <v>60</v>
      </c>
      <c r="B43" s="78" t="s">
        <v>154</v>
      </c>
      <c r="C43" s="351">
        <v>0</v>
      </c>
      <c r="D43" s="351">
        <v>0</v>
      </c>
      <c r="E43" s="352">
        <v>0</v>
      </c>
      <c r="F43" s="352">
        <f t="shared" si="7"/>
        <v>0</v>
      </c>
      <c r="G43" s="351">
        <v>0</v>
      </c>
      <c r="H43" s="393">
        <v>0</v>
      </c>
      <c r="I43" s="393">
        <v>0</v>
      </c>
      <c r="J43" s="393">
        <v>0</v>
      </c>
      <c r="K43" s="393">
        <v>0</v>
      </c>
      <c r="L43" s="393">
        <f>'[4]6.2. Паспорт фин осв ввод факт'!T43</f>
        <v>0</v>
      </c>
      <c r="M43" s="393">
        <v>0</v>
      </c>
      <c r="N43" s="393">
        <v>0</v>
      </c>
      <c r="O43" s="393">
        <v>0</v>
      </c>
      <c r="P43" s="393">
        <v>0</v>
      </c>
      <c r="Q43" s="393">
        <v>0</v>
      </c>
      <c r="R43" s="393" t="s">
        <v>601</v>
      </c>
      <c r="S43" s="393" t="s">
        <v>601</v>
      </c>
      <c r="T43" s="393">
        <v>0</v>
      </c>
      <c r="U43" s="393">
        <v>0</v>
      </c>
      <c r="V43" s="393" t="s">
        <v>601</v>
      </c>
      <c r="W43" s="393" t="s">
        <v>601</v>
      </c>
      <c r="X43" s="393">
        <v>0</v>
      </c>
      <c r="Y43" s="393">
        <v>0</v>
      </c>
      <c r="Z43" s="393" t="s">
        <v>601</v>
      </c>
      <c r="AA43" s="393" t="s">
        <v>601</v>
      </c>
      <c r="AB43" s="393">
        <f t="shared" si="4"/>
        <v>0</v>
      </c>
      <c r="AC43" s="393">
        <f t="shared" si="5"/>
        <v>0</v>
      </c>
    </row>
    <row r="44" spans="1:29" x14ac:dyDescent="0.25">
      <c r="A44" s="76" t="s">
        <v>153</v>
      </c>
      <c r="B44" s="49" t="s">
        <v>152</v>
      </c>
      <c r="C44" s="351">
        <v>0</v>
      </c>
      <c r="D44" s="351">
        <v>0</v>
      </c>
      <c r="E44" s="352">
        <f t="shared" ref="E44:E49" si="8">G44+AC44</f>
        <v>0</v>
      </c>
      <c r="F44" s="352">
        <f t="shared" si="7"/>
        <v>0</v>
      </c>
      <c r="G44" s="310">
        <v>0</v>
      </c>
      <c r="H44" s="394">
        <v>0</v>
      </c>
      <c r="I44" s="394">
        <v>0</v>
      </c>
      <c r="J44" s="394">
        <v>0</v>
      </c>
      <c r="K44" s="394">
        <v>0</v>
      </c>
      <c r="L44" s="394">
        <f>'[4]6.2. Паспорт фин осв ввод факт'!T44</f>
        <v>0</v>
      </c>
      <c r="M44" s="394">
        <v>0</v>
      </c>
      <c r="N44" s="394">
        <v>0</v>
      </c>
      <c r="O44" s="394">
        <v>0</v>
      </c>
      <c r="P44" s="394">
        <v>0</v>
      </c>
      <c r="Q44" s="394">
        <v>0</v>
      </c>
      <c r="R44" s="393" t="s">
        <v>601</v>
      </c>
      <c r="S44" s="393" t="s">
        <v>601</v>
      </c>
      <c r="T44" s="394">
        <v>0</v>
      </c>
      <c r="U44" s="394">
        <v>0</v>
      </c>
      <c r="V44" s="393" t="s">
        <v>601</v>
      </c>
      <c r="W44" s="393" t="s">
        <v>601</v>
      </c>
      <c r="X44" s="394">
        <v>0</v>
      </c>
      <c r="Y44" s="394">
        <v>0</v>
      </c>
      <c r="Z44" s="393" t="s">
        <v>601</v>
      </c>
      <c r="AA44" s="393" t="s">
        <v>601</v>
      </c>
      <c r="AB44" s="393">
        <f t="shared" si="4"/>
        <v>0</v>
      </c>
      <c r="AC44" s="393">
        <f t="shared" si="5"/>
        <v>0</v>
      </c>
    </row>
    <row r="45" spans="1:29" x14ac:dyDescent="0.25">
      <c r="A45" s="76" t="s">
        <v>151</v>
      </c>
      <c r="B45" s="49" t="s">
        <v>150</v>
      </c>
      <c r="C45" s="351">
        <v>0</v>
      </c>
      <c r="D45" s="351">
        <v>0</v>
      </c>
      <c r="E45" s="352">
        <f t="shared" si="8"/>
        <v>0</v>
      </c>
      <c r="F45" s="352">
        <f t="shared" si="7"/>
        <v>0</v>
      </c>
      <c r="G45" s="310">
        <v>0</v>
      </c>
      <c r="H45" s="394">
        <v>0</v>
      </c>
      <c r="I45" s="394">
        <v>0</v>
      </c>
      <c r="J45" s="394">
        <v>0</v>
      </c>
      <c r="K45" s="394">
        <v>0</v>
      </c>
      <c r="L45" s="394">
        <f>'[4]6.2. Паспорт фин осв ввод факт'!T45</f>
        <v>0</v>
      </c>
      <c r="M45" s="394">
        <v>0</v>
      </c>
      <c r="N45" s="394">
        <v>0</v>
      </c>
      <c r="O45" s="394">
        <v>0</v>
      </c>
      <c r="P45" s="394">
        <v>0</v>
      </c>
      <c r="Q45" s="394">
        <v>0</v>
      </c>
      <c r="R45" s="393" t="s">
        <v>601</v>
      </c>
      <c r="S45" s="393" t="s">
        <v>601</v>
      </c>
      <c r="T45" s="394">
        <v>0</v>
      </c>
      <c r="U45" s="394">
        <v>0</v>
      </c>
      <c r="V45" s="393" t="s">
        <v>601</v>
      </c>
      <c r="W45" s="393" t="s">
        <v>601</v>
      </c>
      <c r="X45" s="394">
        <v>0</v>
      </c>
      <c r="Y45" s="394">
        <v>0</v>
      </c>
      <c r="Z45" s="393" t="s">
        <v>601</v>
      </c>
      <c r="AA45" s="393" t="s">
        <v>601</v>
      </c>
      <c r="AB45" s="393">
        <f t="shared" si="4"/>
        <v>0</v>
      </c>
      <c r="AC45" s="393">
        <f t="shared" si="5"/>
        <v>0</v>
      </c>
    </row>
    <row r="46" spans="1:29" x14ac:dyDescent="0.25">
      <c r="A46" s="76" t="s">
        <v>149</v>
      </c>
      <c r="B46" s="49" t="s">
        <v>148</v>
      </c>
      <c r="C46" s="351">
        <v>0</v>
      </c>
      <c r="D46" s="351">
        <v>0</v>
      </c>
      <c r="E46" s="352">
        <f t="shared" si="8"/>
        <v>0</v>
      </c>
      <c r="F46" s="352">
        <f t="shared" si="7"/>
        <v>0</v>
      </c>
      <c r="G46" s="310">
        <v>0</v>
      </c>
      <c r="H46" s="394">
        <v>0</v>
      </c>
      <c r="I46" s="394">
        <v>0</v>
      </c>
      <c r="J46" s="394">
        <v>0</v>
      </c>
      <c r="K46" s="394">
        <v>0</v>
      </c>
      <c r="L46" s="394">
        <f>'[4]6.2. Паспорт фин осв ввод факт'!T46</f>
        <v>0</v>
      </c>
      <c r="M46" s="394">
        <v>0</v>
      </c>
      <c r="N46" s="394">
        <v>0</v>
      </c>
      <c r="O46" s="394">
        <v>0</v>
      </c>
      <c r="P46" s="394">
        <v>0</v>
      </c>
      <c r="Q46" s="394">
        <v>0</v>
      </c>
      <c r="R46" s="393" t="s">
        <v>601</v>
      </c>
      <c r="S46" s="393" t="s">
        <v>601</v>
      </c>
      <c r="T46" s="394">
        <v>0</v>
      </c>
      <c r="U46" s="394">
        <v>0</v>
      </c>
      <c r="V46" s="393" t="s">
        <v>601</v>
      </c>
      <c r="W46" s="393" t="s">
        <v>601</v>
      </c>
      <c r="X46" s="394">
        <v>0</v>
      </c>
      <c r="Y46" s="394">
        <v>0</v>
      </c>
      <c r="Z46" s="393" t="s">
        <v>601</v>
      </c>
      <c r="AA46" s="393" t="s">
        <v>601</v>
      </c>
      <c r="AB46" s="393">
        <f t="shared" si="4"/>
        <v>0</v>
      </c>
      <c r="AC46" s="393">
        <f t="shared" si="5"/>
        <v>0</v>
      </c>
    </row>
    <row r="47" spans="1:29" ht="31.5" x14ac:dyDescent="0.25">
      <c r="A47" s="76" t="s">
        <v>147</v>
      </c>
      <c r="B47" s="49" t="s">
        <v>146</v>
      </c>
      <c r="C47" s="351">
        <v>0</v>
      </c>
      <c r="D47" s="351">
        <v>0</v>
      </c>
      <c r="E47" s="352">
        <f t="shared" si="8"/>
        <v>0</v>
      </c>
      <c r="F47" s="352">
        <f t="shared" si="7"/>
        <v>0</v>
      </c>
      <c r="G47" s="310">
        <v>0</v>
      </c>
      <c r="H47" s="394">
        <v>0</v>
      </c>
      <c r="I47" s="394">
        <v>0</v>
      </c>
      <c r="J47" s="394">
        <v>0</v>
      </c>
      <c r="K47" s="394">
        <v>0</v>
      </c>
      <c r="L47" s="394">
        <f>'[4]6.2. Паспорт фин осв ввод факт'!T47</f>
        <v>0</v>
      </c>
      <c r="M47" s="394">
        <v>0</v>
      </c>
      <c r="N47" s="394">
        <v>0</v>
      </c>
      <c r="O47" s="394">
        <v>0</v>
      </c>
      <c r="P47" s="394">
        <v>0</v>
      </c>
      <c r="Q47" s="394">
        <v>0</v>
      </c>
      <c r="R47" s="393" t="s">
        <v>601</v>
      </c>
      <c r="S47" s="393" t="s">
        <v>601</v>
      </c>
      <c r="T47" s="394">
        <v>0</v>
      </c>
      <c r="U47" s="394">
        <v>0</v>
      </c>
      <c r="V47" s="393" t="s">
        <v>601</v>
      </c>
      <c r="W47" s="393" t="s">
        <v>601</v>
      </c>
      <c r="X47" s="394">
        <v>0</v>
      </c>
      <c r="Y47" s="394">
        <v>0</v>
      </c>
      <c r="Z47" s="393" t="s">
        <v>601</v>
      </c>
      <c r="AA47" s="393" t="s">
        <v>601</v>
      </c>
      <c r="AB47" s="393">
        <f t="shared" si="4"/>
        <v>0</v>
      </c>
      <c r="AC47" s="393">
        <f t="shared" si="5"/>
        <v>0</v>
      </c>
    </row>
    <row r="48" spans="1:29" ht="31.5" x14ac:dyDescent="0.25">
      <c r="A48" s="76" t="s">
        <v>145</v>
      </c>
      <c r="B48" s="49" t="s">
        <v>144</v>
      </c>
      <c r="C48" s="351">
        <v>0</v>
      </c>
      <c r="D48" s="351">
        <v>0</v>
      </c>
      <c r="E48" s="352">
        <f t="shared" si="8"/>
        <v>0</v>
      </c>
      <c r="F48" s="352">
        <f t="shared" si="7"/>
        <v>0</v>
      </c>
      <c r="G48" s="310">
        <v>0</v>
      </c>
      <c r="H48" s="394">
        <v>0</v>
      </c>
      <c r="I48" s="394">
        <v>0</v>
      </c>
      <c r="J48" s="394">
        <v>0</v>
      </c>
      <c r="K48" s="394">
        <v>0</v>
      </c>
      <c r="L48" s="394">
        <f>'[4]6.2. Паспорт фин осв ввод факт'!T48</f>
        <v>0</v>
      </c>
      <c r="M48" s="394">
        <v>0</v>
      </c>
      <c r="N48" s="394">
        <v>0</v>
      </c>
      <c r="O48" s="394">
        <v>0</v>
      </c>
      <c r="P48" s="394">
        <v>0</v>
      </c>
      <c r="Q48" s="394">
        <v>0</v>
      </c>
      <c r="R48" s="393" t="s">
        <v>601</v>
      </c>
      <c r="S48" s="393" t="s">
        <v>601</v>
      </c>
      <c r="T48" s="394">
        <v>0</v>
      </c>
      <c r="U48" s="394">
        <v>0</v>
      </c>
      <c r="V48" s="393" t="s">
        <v>601</v>
      </c>
      <c r="W48" s="393" t="s">
        <v>601</v>
      </c>
      <c r="X48" s="394">
        <v>0</v>
      </c>
      <c r="Y48" s="394">
        <v>0</v>
      </c>
      <c r="Z48" s="393" t="s">
        <v>601</v>
      </c>
      <c r="AA48" s="393" t="s">
        <v>601</v>
      </c>
      <c r="AB48" s="393">
        <f t="shared" si="4"/>
        <v>0</v>
      </c>
      <c r="AC48" s="393">
        <f t="shared" si="5"/>
        <v>0</v>
      </c>
    </row>
    <row r="49" spans="1:29" x14ac:dyDescent="0.25">
      <c r="A49" s="76" t="s">
        <v>143</v>
      </c>
      <c r="B49" s="49" t="s">
        <v>142</v>
      </c>
      <c r="C49" s="351">
        <v>0</v>
      </c>
      <c r="D49" s="351">
        <v>0</v>
      </c>
      <c r="E49" s="352">
        <f t="shared" si="8"/>
        <v>0</v>
      </c>
      <c r="F49" s="352">
        <f t="shared" si="7"/>
        <v>0</v>
      </c>
      <c r="G49" s="310">
        <v>0</v>
      </c>
      <c r="H49" s="394">
        <v>0</v>
      </c>
      <c r="I49" s="394">
        <v>0</v>
      </c>
      <c r="J49" s="394">
        <v>0</v>
      </c>
      <c r="K49" s="394">
        <v>0</v>
      </c>
      <c r="L49" s="394">
        <f>'[4]6.2. Паспорт фин осв ввод факт'!T49</f>
        <v>0</v>
      </c>
      <c r="M49" s="394">
        <v>0</v>
      </c>
      <c r="N49" s="394">
        <v>0</v>
      </c>
      <c r="O49" s="394">
        <v>0</v>
      </c>
      <c r="P49" s="394">
        <v>0</v>
      </c>
      <c r="Q49" s="394">
        <v>0</v>
      </c>
      <c r="R49" s="393" t="s">
        <v>601</v>
      </c>
      <c r="S49" s="393" t="s">
        <v>601</v>
      </c>
      <c r="T49" s="394">
        <v>0</v>
      </c>
      <c r="U49" s="394">
        <v>0</v>
      </c>
      <c r="V49" s="393" t="s">
        <v>601</v>
      </c>
      <c r="W49" s="393" t="s">
        <v>601</v>
      </c>
      <c r="X49" s="394">
        <v>0</v>
      </c>
      <c r="Y49" s="394">
        <v>0</v>
      </c>
      <c r="Z49" s="393" t="s">
        <v>601</v>
      </c>
      <c r="AA49" s="393" t="s">
        <v>601</v>
      </c>
      <c r="AB49" s="393">
        <f t="shared" si="4"/>
        <v>0</v>
      </c>
      <c r="AC49" s="393">
        <f t="shared" si="5"/>
        <v>0</v>
      </c>
    </row>
    <row r="50" spans="1:29" ht="18.75" x14ac:dyDescent="0.25">
      <c r="A50" s="76" t="s">
        <v>141</v>
      </c>
      <c r="B50" s="362" t="s">
        <v>660</v>
      </c>
      <c r="C50" s="351">
        <v>0</v>
      </c>
      <c r="D50" s="351">
        <f>D42</f>
        <v>2</v>
      </c>
      <c r="E50" s="352">
        <f>D50</f>
        <v>2</v>
      </c>
      <c r="F50" s="352">
        <f t="shared" si="7"/>
        <v>2</v>
      </c>
      <c r="G50" s="351">
        <f>G42</f>
        <v>2</v>
      </c>
      <c r="H50" s="394">
        <v>0</v>
      </c>
      <c r="I50" s="394">
        <v>0</v>
      </c>
      <c r="J50" s="396">
        <v>0</v>
      </c>
      <c r="K50" s="394">
        <v>0</v>
      </c>
      <c r="L50" s="394">
        <f>'[4]6.2. Паспорт фин осв ввод факт'!T50</f>
        <v>0</v>
      </c>
      <c r="M50" s="394">
        <v>0</v>
      </c>
      <c r="N50" s="394">
        <v>0</v>
      </c>
      <c r="O50" s="394">
        <v>0</v>
      </c>
      <c r="P50" s="394">
        <v>0</v>
      </c>
      <c r="Q50" s="394">
        <v>0</v>
      </c>
      <c r="R50" s="393" t="s">
        <v>601</v>
      </c>
      <c r="S50" s="393" t="s">
        <v>601</v>
      </c>
      <c r="T50" s="394">
        <v>0</v>
      </c>
      <c r="U50" s="394">
        <v>0</v>
      </c>
      <c r="V50" s="393" t="s">
        <v>601</v>
      </c>
      <c r="W50" s="393" t="s">
        <v>601</v>
      </c>
      <c r="X50" s="394">
        <v>0</v>
      </c>
      <c r="Y50" s="394">
        <v>0</v>
      </c>
      <c r="Z50" s="393" t="s">
        <v>601</v>
      </c>
      <c r="AA50" s="393" t="s">
        <v>601</v>
      </c>
      <c r="AB50" s="393">
        <f t="shared" si="4"/>
        <v>0</v>
      </c>
      <c r="AC50" s="393">
        <f t="shared" si="5"/>
        <v>0</v>
      </c>
    </row>
    <row r="51" spans="1:29" ht="35.25" customHeight="1" x14ac:dyDescent="0.25">
      <c r="A51" s="79" t="s">
        <v>58</v>
      </c>
      <c r="B51" s="78" t="s">
        <v>139</v>
      </c>
      <c r="C51" s="351">
        <v>0</v>
      </c>
      <c r="D51" s="351">
        <v>0</v>
      </c>
      <c r="E51" s="352">
        <v>0</v>
      </c>
      <c r="F51" s="352">
        <f t="shared" si="7"/>
        <v>0</v>
      </c>
      <c r="G51" s="351">
        <v>0</v>
      </c>
      <c r="H51" s="393">
        <v>0</v>
      </c>
      <c r="I51" s="393">
        <v>0</v>
      </c>
      <c r="J51" s="393">
        <v>0</v>
      </c>
      <c r="K51" s="393">
        <v>0</v>
      </c>
      <c r="L51" s="393">
        <f>'[4]6.2. Паспорт фин осв ввод факт'!T51</f>
        <v>0</v>
      </c>
      <c r="M51" s="393">
        <v>0</v>
      </c>
      <c r="N51" s="393">
        <v>0</v>
      </c>
      <c r="O51" s="393">
        <v>0</v>
      </c>
      <c r="P51" s="393">
        <v>0</v>
      </c>
      <c r="Q51" s="393">
        <v>0</v>
      </c>
      <c r="R51" s="393" t="s">
        <v>601</v>
      </c>
      <c r="S51" s="393" t="s">
        <v>601</v>
      </c>
      <c r="T51" s="393">
        <v>0</v>
      </c>
      <c r="U51" s="393">
        <v>0</v>
      </c>
      <c r="V51" s="393" t="s">
        <v>601</v>
      </c>
      <c r="W51" s="393" t="s">
        <v>601</v>
      </c>
      <c r="X51" s="393">
        <v>0</v>
      </c>
      <c r="Y51" s="393">
        <v>0</v>
      </c>
      <c r="Z51" s="393" t="s">
        <v>601</v>
      </c>
      <c r="AA51" s="393" t="s">
        <v>601</v>
      </c>
      <c r="AB51" s="393">
        <f t="shared" si="4"/>
        <v>0</v>
      </c>
      <c r="AC51" s="393">
        <f t="shared" si="5"/>
        <v>0</v>
      </c>
    </row>
    <row r="52" spans="1:29" x14ac:dyDescent="0.25">
      <c r="A52" s="76" t="s">
        <v>138</v>
      </c>
      <c r="B52" s="49" t="s">
        <v>137</v>
      </c>
      <c r="C52" s="351">
        <v>0</v>
      </c>
      <c r="D52" s="351">
        <f>D30</f>
        <v>171.05834146628786</v>
      </c>
      <c r="E52" s="352">
        <f>D52</f>
        <v>171.05834146628786</v>
      </c>
      <c r="F52" s="352">
        <f t="shared" si="7"/>
        <v>171.05834146628786</v>
      </c>
      <c r="G52" s="310">
        <v>171.05834146628786</v>
      </c>
      <c r="H52" s="394">
        <v>0</v>
      </c>
      <c r="I52" s="394">
        <v>0</v>
      </c>
      <c r="J52" s="394">
        <v>0</v>
      </c>
      <c r="K52" s="394">
        <v>0</v>
      </c>
      <c r="L52" s="394">
        <f>'[4]6.2. Паспорт фин осв ввод факт'!T52</f>
        <v>0</v>
      </c>
      <c r="M52" s="394">
        <v>0</v>
      </c>
      <c r="N52" s="394">
        <v>0</v>
      </c>
      <c r="O52" s="394">
        <v>0</v>
      </c>
      <c r="P52" s="394">
        <v>0</v>
      </c>
      <c r="Q52" s="394">
        <v>0</v>
      </c>
      <c r="R52" s="393" t="s">
        <v>601</v>
      </c>
      <c r="S52" s="393" t="s">
        <v>601</v>
      </c>
      <c r="T52" s="394">
        <v>0</v>
      </c>
      <c r="U52" s="394">
        <v>0</v>
      </c>
      <c r="V52" s="393" t="s">
        <v>601</v>
      </c>
      <c r="W52" s="393" t="s">
        <v>601</v>
      </c>
      <c r="X52" s="394">
        <v>0</v>
      </c>
      <c r="Y52" s="394">
        <v>0</v>
      </c>
      <c r="Z52" s="393" t="s">
        <v>601</v>
      </c>
      <c r="AA52" s="393" t="s">
        <v>601</v>
      </c>
      <c r="AB52" s="393">
        <f t="shared" si="4"/>
        <v>0</v>
      </c>
      <c r="AC52" s="393">
        <f t="shared" si="5"/>
        <v>0</v>
      </c>
    </row>
    <row r="53" spans="1:29" x14ac:dyDescent="0.25">
      <c r="A53" s="76" t="s">
        <v>136</v>
      </c>
      <c r="B53" s="49" t="s">
        <v>130</v>
      </c>
      <c r="C53" s="351">
        <v>0</v>
      </c>
      <c r="D53" s="351">
        <v>0</v>
      </c>
      <c r="E53" s="352">
        <f t="shared" ref="E53:E56" si="9">G53+AC53</f>
        <v>0</v>
      </c>
      <c r="F53" s="352">
        <f t="shared" si="7"/>
        <v>0</v>
      </c>
      <c r="G53" s="310">
        <v>0</v>
      </c>
      <c r="H53" s="394">
        <v>0</v>
      </c>
      <c r="I53" s="394">
        <v>0</v>
      </c>
      <c r="J53" s="394">
        <v>0</v>
      </c>
      <c r="K53" s="394">
        <v>0</v>
      </c>
      <c r="L53" s="394">
        <f>'[4]6.2. Паспорт фин осв ввод факт'!T53</f>
        <v>0</v>
      </c>
      <c r="M53" s="394">
        <v>0</v>
      </c>
      <c r="N53" s="394">
        <v>0</v>
      </c>
      <c r="O53" s="394">
        <v>0</v>
      </c>
      <c r="P53" s="394">
        <v>0</v>
      </c>
      <c r="Q53" s="394">
        <v>0</v>
      </c>
      <c r="R53" s="393" t="s">
        <v>601</v>
      </c>
      <c r="S53" s="393" t="s">
        <v>601</v>
      </c>
      <c r="T53" s="394">
        <v>0</v>
      </c>
      <c r="U53" s="394">
        <v>0</v>
      </c>
      <c r="V53" s="393" t="s">
        <v>601</v>
      </c>
      <c r="W53" s="393" t="s">
        <v>601</v>
      </c>
      <c r="X53" s="394">
        <v>0</v>
      </c>
      <c r="Y53" s="394">
        <v>0</v>
      </c>
      <c r="Z53" s="393" t="s">
        <v>601</v>
      </c>
      <c r="AA53" s="393" t="s">
        <v>601</v>
      </c>
      <c r="AB53" s="393">
        <f t="shared" si="4"/>
        <v>0</v>
      </c>
      <c r="AC53" s="393">
        <f t="shared" si="5"/>
        <v>0</v>
      </c>
    </row>
    <row r="54" spans="1:29" x14ac:dyDescent="0.25">
      <c r="A54" s="76" t="s">
        <v>135</v>
      </c>
      <c r="B54" s="75" t="s">
        <v>129</v>
      </c>
      <c r="C54" s="351">
        <v>0</v>
      </c>
      <c r="D54" s="351">
        <v>0</v>
      </c>
      <c r="E54" s="352">
        <f t="shared" si="9"/>
        <v>0</v>
      </c>
      <c r="F54" s="352">
        <f t="shared" si="7"/>
        <v>0</v>
      </c>
      <c r="G54" s="310">
        <v>0</v>
      </c>
      <c r="H54" s="394">
        <v>0</v>
      </c>
      <c r="I54" s="394">
        <v>0</v>
      </c>
      <c r="J54" s="396">
        <v>0</v>
      </c>
      <c r="K54" s="394">
        <v>0</v>
      </c>
      <c r="L54" s="394">
        <f>'[4]6.2. Паспорт фин осв ввод факт'!T54</f>
        <v>0</v>
      </c>
      <c r="M54" s="394">
        <v>0</v>
      </c>
      <c r="N54" s="394">
        <v>0</v>
      </c>
      <c r="O54" s="394">
        <v>0</v>
      </c>
      <c r="P54" s="394">
        <v>0</v>
      </c>
      <c r="Q54" s="394">
        <v>0</v>
      </c>
      <c r="R54" s="393" t="s">
        <v>601</v>
      </c>
      <c r="S54" s="393" t="s">
        <v>601</v>
      </c>
      <c r="T54" s="394">
        <v>0</v>
      </c>
      <c r="U54" s="394">
        <v>0</v>
      </c>
      <c r="V54" s="393" t="s">
        <v>601</v>
      </c>
      <c r="W54" s="393" t="s">
        <v>601</v>
      </c>
      <c r="X54" s="394">
        <v>0</v>
      </c>
      <c r="Y54" s="394">
        <v>0</v>
      </c>
      <c r="Z54" s="393" t="s">
        <v>601</v>
      </c>
      <c r="AA54" s="393" t="s">
        <v>601</v>
      </c>
      <c r="AB54" s="393">
        <f t="shared" si="4"/>
        <v>0</v>
      </c>
      <c r="AC54" s="393">
        <f t="shared" si="5"/>
        <v>0</v>
      </c>
    </row>
    <row r="55" spans="1:29" x14ac:dyDescent="0.25">
      <c r="A55" s="76" t="s">
        <v>134</v>
      </c>
      <c r="B55" s="75" t="s">
        <v>128</v>
      </c>
      <c r="C55" s="351">
        <v>0</v>
      </c>
      <c r="D55" s="351">
        <v>0</v>
      </c>
      <c r="E55" s="352">
        <f t="shared" si="9"/>
        <v>0</v>
      </c>
      <c r="F55" s="352">
        <f t="shared" si="7"/>
        <v>0</v>
      </c>
      <c r="G55" s="310">
        <v>0</v>
      </c>
      <c r="H55" s="394">
        <v>0</v>
      </c>
      <c r="I55" s="394">
        <v>0</v>
      </c>
      <c r="J55" s="396">
        <v>0</v>
      </c>
      <c r="K55" s="394">
        <v>0</v>
      </c>
      <c r="L55" s="394">
        <f>'[4]6.2. Паспорт фин осв ввод факт'!T55</f>
        <v>0</v>
      </c>
      <c r="M55" s="394">
        <v>0</v>
      </c>
      <c r="N55" s="394">
        <v>0</v>
      </c>
      <c r="O55" s="394">
        <v>0</v>
      </c>
      <c r="P55" s="394">
        <v>0</v>
      </c>
      <c r="Q55" s="394">
        <v>0</v>
      </c>
      <c r="R55" s="393" t="s">
        <v>601</v>
      </c>
      <c r="S55" s="393" t="s">
        <v>601</v>
      </c>
      <c r="T55" s="394">
        <v>0</v>
      </c>
      <c r="U55" s="394">
        <v>0</v>
      </c>
      <c r="V55" s="393" t="s">
        <v>601</v>
      </c>
      <c r="W55" s="393" t="s">
        <v>601</v>
      </c>
      <c r="X55" s="394">
        <v>0</v>
      </c>
      <c r="Y55" s="394">
        <v>0</v>
      </c>
      <c r="Z55" s="393" t="s">
        <v>601</v>
      </c>
      <c r="AA55" s="393" t="s">
        <v>601</v>
      </c>
      <c r="AB55" s="393">
        <f t="shared" si="4"/>
        <v>0</v>
      </c>
      <c r="AC55" s="393">
        <f t="shared" si="5"/>
        <v>0</v>
      </c>
    </row>
    <row r="56" spans="1:29" x14ac:dyDescent="0.25">
      <c r="A56" s="76" t="s">
        <v>133</v>
      </c>
      <c r="B56" s="75" t="s">
        <v>127</v>
      </c>
      <c r="C56" s="351">
        <v>0</v>
      </c>
      <c r="D56" s="351">
        <v>0</v>
      </c>
      <c r="E56" s="352">
        <f t="shared" si="9"/>
        <v>0</v>
      </c>
      <c r="F56" s="352">
        <f t="shared" si="7"/>
        <v>0</v>
      </c>
      <c r="G56" s="310">
        <v>0</v>
      </c>
      <c r="H56" s="394">
        <v>0</v>
      </c>
      <c r="I56" s="394">
        <v>0</v>
      </c>
      <c r="J56" s="396">
        <v>0</v>
      </c>
      <c r="K56" s="394">
        <v>0</v>
      </c>
      <c r="L56" s="394">
        <f>'[4]6.2. Паспорт фин осв ввод факт'!T56</f>
        <v>0</v>
      </c>
      <c r="M56" s="394">
        <v>0</v>
      </c>
      <c r="N56" s="394">
        <v>0</v>
      </c>
      <c r="O56" s="394">
        <v>0</v>
      </c>
      <c r="P56" s="394">
        <v>0</v>
      </c>
      <c r="Q56" s="394">
        <v>0</v>
      </c>
      <c r="R56" s="393" t="s">
        <v>601</v>
      </c>
      <c r="S56" s="393" t="s">
        <v>601</v>
      </c>
      <c r="T56" s="394">
        <v>0</v>
      </c>
      <c r="U56" s="394">
        <v>0</v>
      </c>
      <c r="V56" s="393" t="s">
        <v>601</v>
      </c>
      <c r="W56" s="393" t="s">
        <v>601</v>
      </c>
      <c r="X56" s="394">
        <v>0</v>
      </c>
      <c r="Y56" s="394">
        <v>0</v>
      </c>
      <c r="Z56" s="393" t="s">
        <v>601</v>
      </c>
      <c r="AA56" s="393" t="s">
        <v>601</v>
      </c>
      <c r="AB56" s="393">
        <f t="shared" si="4"/>
        <v>0</v>
      </c>
      <c r="AC56" s="393">
        <f t="shared" si="5"/>
        <v>0</v>
      </c>
    </row>
    <row r="57" spans="1:29" ht="18.75" x14ac:dyDescent="0.25">
      <c r="A57" s="76" t="s">
        <v>132</v>
      </c>
      <c r="B57" s="362" t="s">
        <v>660</v>
      </c>
      <c r="C57" s="351">
        <v>0</v>
      </c>
      <c r="D57" s="351">
        <f>D50</f>
        <v>2</v>
      </c>
      <c r="E57" s="352">
        <f>D57</f>
        <v>2</v>
      </c>
      <c r="F57" s="352">
        <f t="shared" si="7"/>
        <v>2</v>
      </c>
      <c r="G57" s="351">
        <f>G50</f>
        <v>2</v>
      </c>
      <c r="H57" s="394">
        <v>0</v>
      </c>
      <c r="I57" s="394">
        <v>0</v>
      </c>
      <c r="J57" s="396">
        <v>0</v>
      </c>
      <c r="K57" s="394">
        <v>0</v>
      </c>
      <c r="L57" s="394">
        <f>'[4]6.2. Паспорт фин осв ввод факт'!T57</f>
        <v>0</v>
      </c>
      <c r="M57" s="394">
        <v>0</v>
      </c>
      <c r="N57" s="394">
        <v>0</v>
      </c>
      <c r="O57" s="394">
        <v>0</v>
      </c>
      <c r="P57" s="394">
        <v>0</v>
      </c>
      <c r="Q57" s="394">
        <v>0</v>
      </c>
      <c r="R57" s="393" t="s">
        <v>601</v>
      </c>
      <c r="S57" s="393" t="s">
        <v>601</v>
      </c>
      <c r="T57" s="394">
        <v>0</v>
      </c>
      <c r="U57" s="394">
        <v>0</v>
      </c>
      <c r="V57" s="393" t="s">
        <v>601</v>
      </c>
      <c r="W57" s="393" t="s">
        <v>601</v>
      </c>
      <c r="X57" s="394">
        <v>0</v>
      </c>
      <c r="Y57" s="394">
        <v>0</v>
      </c>
      <c r="Z57" s="393" t="s">
        <v>601</v>
      </c>
      <c r="AA57" s="393" t="s">
        <v>601</v>
      </c>
      <c r="AB57" s="393">
        <f t="shared" si="4"/>
        <v>0</v>
      </c>
      <c r="AC57" s="393">
        <f t="shared" si="5"/>
        <v>0</v>
      </c>
    </row>
    <row r="58" spans="1:29" ht="36.75" customHeight="1" x14ac:dyDescent="0.25">
      <c r="A58" s="79" t="s">
        <v>57</v>
      </c>
      <c r="B58" s="94" t="s">
        <v>230</v>
      </c>
      <c r="C58" s="351">
        <v>0</v>
      </c>
      <c r="D58" s="351">
        <v>0</v>
      </c>
      <c r="E58" s="352">
        <v>0</v>
      </c>
      <c r="F58" s="352">
        <f t="shared" si="7"/>
        <v>0</v>
      </c>
      <c r="G58" s="351">
        <v>0</v>
      </c>
      <c r="H58" s="393">
        <v>0</v>
      </c>
      <c r="I58" s="393">
        <v>0</v>
      </c>
      <c r="J58" s="397">
        <v>0</v>
      </c>
      <c r="K58" s="393">
        <v>0</v>
      </c>
      <c r="L58" s="393">
        <f>'[4]6.2. Паспорт фин осв ввод факт'!T58</f>
        <v>0</v>
      </c>
      <c r="M58" s="393">
        <v>0</v>
      </c>
      <c r="N58" s="393">
        <v>0</v>
      </c>
      <c r="O58" s="393">
        <v>0</v>
      </c>
      <c r="P58" s="393">
        <v>0</v>
      </c>
      <c r="Q58" s="393">
        <v>0</v>
      </c>
      <c r="R58" s="393" t="s">
        <v>601</v>
      </c>
      <c r="S58" s="393" t="s">
        <v>601</v>
      </c>
      <c r="T58" s="393">
        <v>0</v>
      </c>
      <c r="U58" s="393">
        <v>0</v>
      </c>
      <c r="V58" s="393" t="s">
        <v>601</v>
      </c>
      <c r="W58" s="393" t="s">
        <v>601</v>
      </c>
      <c r="X58" s="393">
        <v>0</v>
      </c>
      <c r="Y58" s="393">
        <v>0</v>
      </c>
      <c r="Z58" s="393" t="s">
        <v>601</v>
      </c>
      <c r="AA58" s="393" t="s">
        <v>601</v>
      </c>
      <c r="AB58" s="393">
        <f t="shared" si="4"/>
        <v>0</v>
      </c>
      <c r="AC58" s="393">
        <f t="shared" si="5"/>
        <v>0</v>
      </c>
    </row>
    <row r="59" spans="1:29" x14ac:dyDescent="0.25">
      <c r="A59" s="79" t="s">
        <v>55</v>
      </c>
      <c r="B59" s="78" t="s">
        <v>131</v>
      </c>
      <c r="C59" s="351">
        <v>0</v>
      </c>
      <c r="D59" s="351">
        <v>0</v>
      </c>
      <c r="E59" s="352">
        <v>0</v>
      </c>
      <c r="F59" s="352">
        <f t="shared" si="7"/>
        <v>0</v>
      </c>
      <c r="G59" s="351">
        <v>0</v>
      </c>
      <c r="H59" s="393">
        <v>0</v>
      </c>
      <c r="I59" s="393">
        <v>0</v>
      </c>
      <c r="J59" s="393">
        <v>0</v>
      </c>
      <c r="K59" s="393">
        <v>0</v>
      </c>
      <c r="L59" s="393">
        <f>'[4]6.2. Паспорт фин осв ввод факт'!T59</f>
        <v>0</v>
      </c>
      <c r="M59" s="393">
        <v>0</v>
      </c>
      <c r="N59" s="393">
        <v>0</v>
      </c>
      <c r="O59" s="393">
        <v>0</v>
      </c>
      <c r="P59" s="393">
        <v>0</v>
      </c>
      <c r="Q59" s="393">
        <v>0</v>
      </c>
      <c r="R59" s="393" t="s">
        <v>601</v>
      </c>
      <c r="S59" s="393" t="s">
        <v>601</v>
      </c>
      <c r="T59" s="393">
        <v>0</v>
      </c>
      <c r="U59" s="393">
        <v>0</v>
      </c>
      <c r="V59" s="393" t="s">
        <v>601</v>
      </c>
      <c r="W59" s="393" t="s">
        <v>601</v>
      </c>
      <c r="X59" s="393">
        <v>0</v>
      </c>
      <c r="Y59" s="393">
        <v>0</v>
      </c>
      <c r="Z59" s="393" t="s">
        <v>601</v>
      </c>
      <c r="AA59" s="393" t="s">
        <v>601</v>
      </c>
      <c r="AB59" s="393">
        <f t="shared" si="4"/>
        <v>0</v>
      </c>
      <c r="AC59" s="393">
        <f t="shared" si="5"/>
        <v>0</v>
      </c>
    </row>
    <row r="60" spans="1:29" x14ac:dyDescent="0.25">
      <c r="A60" s="76" t="s">
        <v>224</v>
      </c>
      <c r="B60" s="77" t="s">
        <v>152</v>
      </c>
      <c r="C60" s="351">
        <v>0</v>
      </c>
      <c r="D60" s="351">
        <v>0</v>
      </c>
      <c r="E60" s="352">
        <v>0</v>
      </c>
      <c r="F60" s="352">
        <f t="shared" si="7"/>
        <v>0</v>
      </c>
      <c r="G60" s="310">
        <v>0</v>
      </c>
      <c r="H60" s="394">
        <v>0</v>
      </c>
      <c r="I60" s="394">
        <v>0</v>
      </c>
      <c r="J60" s="398">
        <v>0</v>
      </c>
      <c r="K60" s="394">
        <v>0</v>
      </c>
      <c r="L60" s="394">
        <f>'[4]6.2. Паспорт фин осв ввод факт'!T60</f>
        <v>0</v>
      </c>
      <c r="M60" s="394">
        <v>0</v>
      </c>
      <c r="N60" s="394">
        <v>0</v>
      </c>
      <c r="O60" s="394">
        <v>0</v>
      </c>
      <c r="P60" s="394">
        <v>0</v>
      </c>
      <c r="Q60" s="394">
        <v>0</v>
      </c>
      <c r="R60" s="393" t="s">
        <v>601</v>
      </c>
      <c r="S60" s="393" t="s">
        <v>601</v>
      </c>
      <c r="T60" s="394">
        <v>0</v>
      </c>
      <c r="U60" s="394">
        <v>0</v>
      </c>
      <c r="V60" s="393" t="s">
        <v>601</v>
      </c>
      <c r="W60" s="393" t="s">
        <v>601</v>
      </c>
      <c r="X60" s="394">
        <v>0</v>
      </c>
      <c r="Y60" s="394">
        <v>0</v>
      </c>
      <c r="Z60" s="393" t="s">
        <v>601</v>
      </c>
      <c r="AA60" s="393" t="s">
        <v>601</v>
      </c>
      <c r="AB60" s="393">
        <f t="shared" si="4"/>
        <v>0</v>
      </c>
      <c r="AC60" s="393">
        <f t="shared" si="5"/>
        <v>0</v>
      </c>
    </row>
    <row r="61" spans="1:29" x14ac:dyDescent="0.25">
      <c r="A61" s="76" t="s">
        <v>225</v>
      </c>
      <c r="B61" s="77" t="s">
        <v>150</v>
      </c>
      <c r="C61" s="351">
        <v>0</v>
      </c>
      <c r="D61" s="351">
        <v>0</v>
      </c>
      <c r="E61" s="352">
        <v>0</v>
      </c>
      <c r="F61" s="352">
        <f t="shared" si="7"/>
        <v>0</v>
      </c>
      <c r="G61" s="310">
        <v>0</v>
      </c>
      <c r="H61" s="394">
        <v>0</v>
      </c>
      <c r="I61" s="394">
        <v>0</v>
      </c>
      <c r="J61" s="398">
        <v>0</v>
      </c>
      <c r="K61" s="394">
        <v>0</v>
      </c>
      <c r="L61" s="394">
        <f>'[4]6.2. Паспорт фин осв ввод факт'!T61</f>
        <v>0</v>
      </c>
      <c r="M61" s="394">
        <v>0</v>
      </c>
      <c r="N61" s="394">
        <v>0</v>
      </c>
      <c r="O61" s="394">
        <v>0</v>
      </c>
      <c r="P61" s="394">
        <v>0</v>
      </c>
      <c r="Q61" s="394">
        <v>0</v>
      </c>
      <c r="R61" s="393" t="s">
        <v>601</v>
      </c>
      <c r="S61" s="393" t="s">
        <v>601</v>
      </c>
      <c r="T61" s="394">
        <v>0</v>
      </c>
      <c r="U61" s="394">
        <v>0</v>
      </c>
      <c r="V61" s="393" t="s">
        <v>601</v>
      </c>
      <c r="W61" s="393" t="s">
        <v>601</v>
      </c>
      <c r="X61" s="394">
        <v>0</v>
      </c>
      <c r="Y61" s="394">
        <v>0</v>
      </c>
      <c r="Z61" s="393" t="s">
        <v>601</v>
      </c>
      <c r="AA61" s="393" t="s">
        <v>601</v>
      </c>
      <c r="AB61" s="393">
        <f t="shared" si="4"/>
        <v>0</v>
      </c>
      <c r="AC61" s="393">
        <f t="shared" si="5"/>
        <v>0</v>
      </c>
    </row>
    <row r="62" spans="1:29" x14ac:dyDescent="0.25">
      <c r="A62" s="76" t="s">
        <v>226</v>
      </c>
      <c r="B62" s="77" t="s">
        <v>148</v>
      </c>
      <c r="C62" s="351">
        <v>0</v>
      </c>
      <c r="D62" s="351">
        <v>0</v>
      </c>
      <c r="E62" s="352">
        <v>0</v>
      </c>
      <c r="F62" s="352">
        <f t="shared" si="7"/>
        <v>0</v>
      </c>
      <c r="G62" s="310">
        <v>0</v>
      </c>
      <c r="H62" s="394">
        <v>0</v>
      </c>
      <c r="I62" s="394">
        <v>0</v>
      </c>
      <c r="J62" s="398">
        <v>0</v>
      </c>
      <c r="K62" s="394">
        <v>0</v>
      </c>
      <c r="L62" s="394">
        <f>'[4]6.2. Паспорт фин осв ввод факт'!T62</f>
        <v>0</v>
      </c>
      <c r="M62" s="394">
        <v>0</v>
      </c>
      <c r="N62" s="394">
        <v>0</v>
      </c>
      <c r="O62" s="394">
        <v>0</v>
      </c>
      <c r="P62" s="394">
        <v>0</v>
      </c>
      <c r="Q62" s="394">
        <v>0</v>
      </c>
      <c r="R62" s="393" t="s">
        <v>601</v>
      </c>
      <c r="S62" s="393" t="s">
        <v>601</v>
      </c>
      <c r="T62" s="394">
        <v>0</v>
      </c>
      <c r="U62" s="394">
        <v>0</v>
      </c>
      <c r="V62" s="393" t="s">
        <v>601</v>
      </c>
      <c r="W62" s="393" t="s">
        <v>601</v>
      </c>
      <c r="X62" s="394">
        <v>0</v>
      </c>
      <c r="Y62" s="394">
        <v>0</v>
      </c>
      <c r="Z62" s="393" t="s">
        <v>601</v>
      </c>
      <c r="AA62" s="393" t="s">
        <v>601</v>
      </c>
      <c r="AB62" s="393">
        <f t="shared" si="4"/>
        <v>0</v>
      </c>
      <c r="AC62" s="393">
        <f t="shared" si="5"/>
        <v>0</v>
      </c>
    </row>
    <row r="63" spans="1:29" x14ac:dyDescent="0.25">
      <c r="A63" s="76" t="s">
        <v>227</v>
      </c>
      <c r="B63" s="77" t="s">
        <v>229</v>
      </c>
      <c r="C63" s="351">
        <v>0</v>
      </c>
      <c r="D63" s="351">
        <v>0</v>
      </c>
      <c r="E63" s="352">
        <v>0</v>
      </c>
      <c r="F63" s="352">
        <f t="shared" si="7"/>
        <v>0</v>
      </c>
      <c r="G63" s="310">
        <v>0</v>
      </c>
      <c r="H63" s="394">
        <v>0</v>
      </c>
      <c r="I63" s="394">
        <v>0</v>
      </c>
      <c r="J63" s="398">
        <v>0</v>
      </c>
      <c r="K63" s="394">
        <v>0</v>
      </c>
      <c r="L63" s="394">
        <f>'[4]6.2. Паспорт фин осв ввод факт'!T63</f>
        <v>0</v>
      </c>
      <c r="M63" s="394">
        <v>0</v>
      </c>
      <c r="N63" s="394">
        <v>0</v>
      </c>
      <c r="O63" s="394">
        <v>0</v>
      </c>
      <c r="P63" s="394">
        <v>0</v>
      </c>
      <c r="Q63" s="394">
        <v>0</v>
      </c>
      <c r="R63" s="393" t="s">
        <v>601</v>
      </c>
      <c r="S63" s="393" t="s">
        <v>601</v>
      </c>
      <c r="T63" s="394">
        <v>0</v>
      </c>
      <c r="U63" s="394">
        <v>0</v>
      </c>
      <c r="V63" s="393" t="s">
        <v>601</v>
      </c>
      <c r="W63" s="393" t="s">
        <v>601</v>
      </c>
      <c r="X63" s="394">
        <v>0</v>
      </c>
      <c r="Y63" s="394">
        <v>0</v>
      </c>
      <c r="Z63" s="393" t="s">
        <v>601</v>
      </c>
      <c r="AA63" s="393" t="s">
        <v>601</v>
      </c>
      <c r="AB63" s="393">
        <f t="shared" si="4"/>
        <v>0</v>
      </c>
      <c r="AC63" s="393">
        <f t="shared" si="5"/>
        <v>0</v>
      </c>
    </row>
    <row r="64" spans="1:29" ht="18.75" x14ac:dyDescent="0.25">
      <c r="A64" s="76" t="s">
        <v>228</v>
      </c>
      <c r="B64" s="362" t="s">
        <v>660</v>
      </c>
      <c r="C64" s="351">
        <v>0</v>
      </c>
      <c r="D64" s="351">
        <v>0</v>
      </c>
      <c r="E64" s="352">
        <f>D64</f>
        <v>0</v>
      </c>
      <c r="F64" s="352">
        <f t="shared" si="7"/>
        <v>0</v>
      </c>
      <c r="G64" s="310">
        <v>0</v>
      </c>
      <c r="H64" s="394">
        <v>0</v>
      </c>
      <c r="I64" s="394">
        <v>0</v>
      </c>
      <c r="J64" s="396">
        <v>0</v>
      </c>
      <c r="K64" s="394">
        <v>0</v>
      </c>
      <c r="L64" s="394">
        <f>'[4]6.2. Паспорт фин осв ввод факт'!T64</f>
        <v>0</v>
      </c>
      <c r="M64" s="394">
        <v>0</v>
      </c>
      <c r="N64" s="394">
        <v>0</v>
      </c>
      <c r="O64" s="394">
        <v>0</v>
      </c>
      <c r="P64" s="394">
        <v>0</v>
      </c>
      <c r="Q64" s="394">
        <v>0</v>
      </c>
      <c r="R64" s="393" t="s">
        <v>601</v>
      </c>
      <c r="S64" s="393" t="s">
        <v>601</v>
      </c>
      <c r="T64" s="394">
        <v>0</v>
      </c>
      <c r="U64" s="394">
        <v>0</v>
      </c>
      <c r="V64" s="393" t="s">
        <v>601</v>
      </c>
      <c r="W64" s="393" t="s">
        <v>601</v>
      </c>
      <c r="X64" s="394">
        <v>0</v>
      </c>
      <c r="Y64" s="394">
        <v>0</v>
      </c>
      <c r="Z64" s="393" t="s">
        <v>601</v>
      </c>
      <c r="AA64" s="393" t="s">
        <v>601</v>
      </c>
      <c r="AB64" s="393">
        <f t="shared" si="4"/>
        <v>0</v>
      </c>
      <c r="AC64" s="393">
        <f t="shared" si="5"/>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526"/>
      <c r="C66" s="526"/>
      <c r="D66" s="526"/>
      <c r="E66" s="526"/>
      <c r="F66" s="526"/>
      <c r="G66" s="526"/>
      <c r="H66" s="526"/>
      <c r="I66" s="526"/>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527"/>
      <c r="C68" s="527"/>
      <c r="D68" s="527"/>
      <c r="E68" s="527"/>
      <c r="F68" s="527"/>
      <c r="G68" s="527"/>
      <c r="H68" s="527"/>
      <c r="I68" s="527"/>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526"/>
      <c r="C70" s="526"/>
      <c r="D70" s="526"/>
      <c r="E70" s="526"/>
      <c r="F70" s="526"/>
      <c r="G70" s="526"/>
      <c r="H70" s="526"/>
      <c r="I70" s="526"/>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526"/>
      <c r="C72" s="526"/>
      <c r="D72" s="526"/>
      <c r="E72" s="526"/>
      <c r="F72" s="526"/>
      <c r="G72" s="526"/>
      <c r="H72" s="526"/>
      <c r="I72" s="526"/>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527"/>
      <c r="C73" s="527"/>
      <c r="D73" s="527"/>
      <c r="E73" s="527"/>
      <c r="F73" s="527"/>
      <c r="G73" s="527"/>
      <c r="H73" s="527"/>
      <c r="I73" s="527"/>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526"/>
      <c r="C74" s="526"/>
      <c r="D74" s="526"/>
      <c r="E74" s="526"/>
      <c r="F74" s="526"/>
      <c r="G74" s="526"/>
      <c r="H74" s="526"/>
      <c r="I74" s="526"/>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524"/>
      <c r="C75" s="524"/>
      <c r="D75" s="524"/>
      <c r="E75" s="524"/>
      <c r="F75" s="524"/>
      <c r="G75" s="524"/>
      <c r="H75" s="524"/>
      <c r="I75" s="524"/>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525"/>
      <c r="C77" s="525"/>
      <c r="D77" s="525"/>
      <c r="E77" s="525"/>
      <c r="F77" s="525"/>
      <c r="G77" s="525"/>
      <c r="H77" s="525"/>
      <c r="I77" s="525"/>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 C25:D44 C51:D56 G51:G56 G25:G44 G58:G63 C58:D63">
    <cfRule type="cellIs" dxfId="31" priority="25" operator="notEqual">
      <formula>0</formula>
    </cfRule>
  </conditionalFormatting>
  <conditionalFormatting sqref="D24:G24 F25:F64">
    <cfRule type="cellIs" dxfId="30" priority="24" operator="notEqual">
      <formula>0</formula>
    </cfRule>
  </conditionalFormatting>
  <conditionalFormatting sqref="E58:E63 E51:E52 E25:E43">
    <cfRule type="cellIs" dxfId="29" priority="23" operator="notEqual">
      <formula>0</formula>
    </cfRule>
  </conditionalFormatting>
  <conditionalFormatting sqref="G45:G49 C45:D49">
    <cfRule type="cellIs" dxfId="28" priority="22" operator="notEqual">
      <formula>0</formula>
    </cfRule>
  </conditionalFormatting>
  <conditionalFormatting sqref="E44:E49">
    <cfRule type="cellIs" dxfId="27" priority="21" operator="notEqual">
      <formula>0</formula>
    </cfRule>
  </conditionalFormatting>
  <conditionalFormatting sqref="E53:E56">
    <cfRule type="cellIs" dxfId="26" priority="20" operator="notEqual">
      <formula>0</formula>
    </cfRule>
  </conditionalFormatting>
  <conditionalFormatting sqref="C50:D50 G50">
    <cfRule type="cellIs" dxfId="25" priority="19" operator="notEqual">
      <formula>0</formula>
    </cfRule>
  </conditionalFormatting>
  <conditionalFormatting sqref="E50">
    <cfRule type="cellIs" dxfId="24" priority="18" operator="notEqual">
      <formula>0</formula>
    </cfRule>
  </conditionalFormatting>
  <conditionalFormatting sqref="C57:D57">
    <cfRule type="cellIs" dxfId="23" priority="17" operator="notEqual">
      <formula>0</formula>
    </cfRule>
  </conditionalFormatting>
  <conditionalFormatting sqref="E57">
    <cfRule type="cellIs" dxfId="22" priority="16" operator="notEqual">
      <formula>0</formula>
    </cfRule>
  </conditionalFormatting>
  <conditionalFormatting sqref="C64:D64 G64">
    <cfRule type="cellIs" dxfId="21" priority="15" operator="notEqual">
      <formula>0</formula>
    </cfRule>
  </conditionalFormatting>
  <conditionalFormatting sqref="E64">
    <cfRule type="cellIs" dxfId="20" priority="14" operator="notEqual">
      <formula>0</formula>
    </cfRule>
  </conditionalFormatting>
  <conditionalFormatting sqref="M24:Q24 H24:K24">
    <cfRule type="cellIs" dxfId="19" priority="13" operator="greaterThan">
      <formula>0</formula>
    </cfRule>
  </conditionalFormatting>
  <conditionalFormatting sqref="T24:U24 X24:Y24 M24:Q24 M25:M64 H24:K64">
    <cfRule type="cellIs" dxfId="18" priority="12" operator="notEqual">
      <formula>0</formula>
    </cfRule>
  </conditionalFormatting>
  <conditionalFormatting sqref="T24:U24 X24:Y24">
    <cfRule type="cellIs" dxfId="17" priority="11" operator="greaterThan">
      <formula>0</formula>
    </cfRule>
  </conditionalFormatting>
  <conditionalFormatting sqref="T24:U24 X24:Y24">
    <cfRule type="cellIs" dxfId="16" priority="10" operator="greaterThan">
      <formula>0</formula>
    </cfRule>
  </conditionalFormatting>
  <conditionalFormatting sqref="T24:U24 X24:Y24">
    <cfRule type="cellIs" dxfId="15" priority="9" operator="greaterThan">
      <formula>0</formula>
    </cfRule>
  </conditionalFormatting>
  <conditionalFormatting sqref="N25:Q64 T25:U64 X25:Y64">
    <cfRule type="cellIs" dxfId="14" priority="8" operator="notEqual">
      <formula>0</formula>
    </cfRule>
  </conditionalFormatting>
  <conditionalFormatting sqref="L24">
    <cfRule type="cellIs" dxfId="13" priority="7" operator="greaterThan">
      <formula>0</formula>
    </cfRule>
  </conditionalFormatting>
  <conditionalFormatting sqref="L24:L64">
    <cfRule type="cellIs" dxfId="12" priority="6" operator="notEqual">
      <formula>0</formula>
    </cfRule>
  </conditionalFormatting>
  <conditionalFormatting sqref="AB24:AB64">
    <cfRule type="cellIs" dxfId="11" priority="5" operator="notEqual">
      <formula>0</formula>
    </cfRule>
  </conditionalFormatting>
  <conditionalFormatting sqref="G57">
    <cfRule type="cellIs" dxfId="10" priority="2" operator="notEqual">
      <formula>0</formula>
    </cfRule>
  </conditionalFormatting>
  <conditionalFormatting sqref="AC24:AC64">
    <cfRule type="cellIs" dxfId="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I26" sqref="I26"/>
      <selection pane="topRight" activeCell="I26" sqref="I26"/>
      <selection pane="bottomLeft" activeCell="I26" sqref="I26"/>
      <selection pane="bottomRight" activeCell="B34" sqref="B34"/>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3" width="6.7109375" style="62" customWidth="1"/>
    <col min="14" max="14" width="9.28515625" style="62" customWidth="1"/>
    <col min="15" max="15" width="9" style="62" customWidth="1"/>
    <col min="16" max="17" width="6.7109375" style="62" customWidth="1"/>
    <col min="18" max="18" width="7.5703125" style="62" customWidth="1"/>
    <col min="19" max="19" width="7.7109375" style="62" customWidth="1"/>
    <col min="20" max="27" width="6.710937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67</v>
      </c>
    </row>
    <row r="2" spans="1:29" ht="18.75" x14ac:dyDescent="0.3">
      <c r="A2" s="63"/>
      <c r="B2" s="63"/>
      <c r="C2" s="63"/>
      <c r="D2" s="63"/>
      <c r="E2" s="63"/>
      <c r="F2" s="63"/>
      <c r="L2" s="63"/>
      <c r="M2" s="63"/>
      <c r="AC2" s="15" t="s">
        <v>9</v>
      </c>
    </row>
    <row r="3" spans="1:29" ht="18.75" x14ac:dyDescent="0.3">
      <c r="A3" s="63"/>
      <c r="B3" s="63"/>
      <c r="C3" s="63"/>
      <c r="D3" s="63"/>
      <c r="E3" s="63"/>
      <c r="F3" s="63"/>
      <c r="L3" s="63"/>
      <c r="M3" s="63"/>
      <c r="AC3" s="15" t="s">
        <v>66</v>
      </c>
    </row>
    <row r="4" spans="1:29" ht="18.75" customHeight="1" x14ac:dyDescent="0.25">
      <c r="A4" s="428" t="str">
        <f>'1. паспорт местоположение'!A5:C5</f>
        <v>Год раскрытия информации: 2018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63"/>
      <c r="B5" s="63"/>
      <c r="C5" s="63"/>
      <c r="D5" s="63"/>
      <c r="E5" s="63"/>
      <c r="F5" s="63"/>
      <c r="L5" s="63"/>
      <c r="M5" s="63"/>
      <c r="AC5" s="15"/>
    </row>
    <row r="6" spans="1:29" ht="18.75" x14ac:dyDescent="0.25">
      <c r="A6" s="444" t="s">
        <v>8</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145"/>
      <c r="B7" s="145"/>
      <c r="C7" s="145"/>
      <c r="D7" s="145"/>
      <c r="E7" s="145"/>
      <c r="F7" s="145"/>
      <c r="G7" s="145"/>
      <c r="H7" s="145"/>
      <c r="I7" s="145"/>
      <c r="J7" s="84"/>
      <c r="K7" s="84"/>
      <c r="L7" s="84"/>
      <c r="M7" s="84"/>
      <c r="N7" s="84"/>
      <c r="O7" s="84"/>
      <c r="P7" s="84"/>
      <c r="Q7" s="84"/>
      <c r="R7" s="84"/>
      <c r="S7" s="84"/>
      <c r="T7" s="84"/>
      <c r="U7" s="84"/>
      <c r="V7" s="84"/>
      <c r="W7" s="84"/>
      <c r="X7" s="84"/>
      <c r="Y7" s="84"/>
      <c r="Z7" s="84"/>
      <c r="AA7" s="84"/>
      <c r="AB7" s="84"/>
      <c r="AC7" s="84"/>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0" t="s">
        <v>7</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row>
    <row r="10" spans="1:29" ht="18.75" x14ac:dyDescent="0.25">
      <c r="A10" s="145"/>
      <c r="B10" s="145"/>
      <c r="C10" s="145"/>
      <c r="D10" s="145"/>
      <c r="E10" s="145"/>
      <c r="F10" s="145"/>
      <c r="G10" s="145"/>
      <c r="H10" s="145"/>
      <c r="I10" s="145"/>
      <c r="J10" s="84"/>
      <c r="K10" s="84"/>
      <c r="L10" s="84"/>
      <c r="M10" s="84"/>
      <c r="N10" s="84"/>
      <c r="O10" s="84"/>
      <c r="P10" s="84"/>
      <c r="Q10" s="84"/>
      <c r="R10" s="84"/>
      <c r="S10" s="84"/>
      <c r="T10" s="84"/>
      <c r="U10" s="84"/>
      <c r="V10" s="84"/>
      <c r="W10" s="84"/>
      <c r="X10" s="84"/>
      <c r="Y10" s="84"/>
      <c r="Z10" s="84"/>
      <c r="AA10" s="84"/>
      <c r="AB10" s="84"/>
      <c r="AC10" s="84"/>
    </row>
    <row r="11" spans="1:29" x14ac:dyDescent="0.25">
      <c r="A11" s="438" t="str">
        <f>'1. паспорт местоположение'!A12:C12</f>
        <v>I_25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0" t="s">
        <v>6</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440" t="s">
        <v>5</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row>
    <row r="16" spans="1:29"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522" t="s">
        <v>433</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518" t="s">
        <v>189</v>
      </c>
      <c r="B20" s="518" t="s">
        <v>188</v>
      </c>
      <c r="C20" s="516" t="s">
        <v>187</v>
      </c>
      <c r="D20" s="516"/>
      <c r="E20" s="521" t="s">
        <v>186</v>
      </c>
      <c r="F20" s="521"/>
      <c r="G20" s="531" t="s">
        <v>619</v>
      </c>
      <c r="H20" s="528" t="s">
        <v>596</v>
      </c>
      <c r="I20" s="529"/>
      <c r="J20" s="529"/>
      <c r="K20" s="529"/>
      <c r="L20" s="528" t="s">
        <v>597</v>
      </c>
      <c r="M20" s="529"/>
      <c r="N20" s="529"/>
      <c r="O20" s="529"/>
      <c r="P20" s="528" t="s">
        <v>598</v>
      </c>
      <c r="Q20" s="529"/>
      <c r="R20" s="529"/>
      <c r="S20" s="529"/>
      <c r="T20" s="528" t="s">
        <v>599</v>
      </c>
      <c r="U20" s="529"/>
      <c r="V20" s="529"/>
      <c r="W20" s="529"/>
      <c r="X20" s="528" t="s">
        <v>600</v>
      </c>
      <c r="Y20" s="529"/>
      <c r="Z20" s="529"/>
      <c r="AA20" s="529"/>
      <c r="AB20" s="523" t="s">
        <v>185</v>
      </c>
      <c r="AC20" s="523"/>
      <c r="AD20" s="82"/>
      <c r="AE20" s="82"/>
      <c r="AF20" s="82"/>
    </row>
    <row r="21" spans="1:32" ht="99.75" customHeight="1" x14ac:dyDescent="0.25">
      <c r="A21" s="519"/>
      <c r="B21" s="519"/>
      <c r="C21" s="516"/>
      <c r="D21" s="516"/>
      <c r="E21" s="521"/>
      <c r="F21" s="521"/>
      <c r="G21" s="532"/>
      <c r="H21" s="530" t="s">
        <v>1</v>
      </c>
      <c r="I21" s="530"/>
      <c r="J21" s="530" t="s">
        <v>595</v>
      </c>
      <c r="K21" s="530"/>
      <c r="L21" s="530" t="s">
        <v>1</v>
      </c>
      <c r="M21" s="530"/>
      <c r="N21" s="530" t="s">
        <v>595</v>
      </c>
      <c r="O21" s="530"/>
      <c r="P21" s="530" t="s">
        <v>1</v>
      </c>
      <c r="Q21" s="530"/>
      <c r="R21" s="530" t="s">
        <v>595</v>
      </c>
      <c r="S21" s="530"/>
      <c r="T21" s="530" t="s">
        <v>1</v>
      </c>
      <c r="U21" s="530"/>
      <c r="V21" s="530" t="s">
        <v>595</v>
      </c>
      <c r="W21" s="530"/>
      <c r="X21" s="530" t="s">
        <v>1</v>
      </c>
      <c r="Y21" s="530"/>
      <c r="Z21" s="530" t="s">
        <v>595</v>
      </c>
      <c r="AA21" s="530"/>
      <c r="AB21" s="523"/>
      <c r="AC21" s="523"/>
    </row>
    <row r="22" spans="1:32" ht="89.25" customHeight="1" x14ac:dyDescent="0.25">
      <c r="A22" s="520"/>
      <c r="B22" s="520"/>
      <c r="C22" s="357" t="s">
        <v>1</v>
      </c>
      <c r="D22" s="357" t="s">
        <v>183</v>
      </c>
      <c r="E22" s="308" t="s">
        <v>602</v>
      </c>
      <c r="F22" s="81" t="s">
        <v>620</v>
      </c>
      <c r="G22" s="533"/>
      <c r="H22" s="309" t="s">
        <v>414</v>
      </c>
      <c r="I22" s="309" t="s">
        <v>415</v>
      </c>
      <c r="J22" s="309" t="s">
        <v>414</v>
      </c>
      <c r="K22" s="309" t="s">
        <v>415</v>
      </c>
      <c r="L22" s="309" t="s">
        <v>414</v>
      </c>
      <c r="M22" s="309" t="s">
        <v>415</v>
      </c>
      <c r="N22" s="309" t="s">
        <v>414</v>
      </c>
      <c r="O22" s="309" t="s">
        <v>415</v>
      </c>
      <c r="P22" s="309" t="s">
        <v>414</v>
      </c>
      <c r="Q22" s="309" t="s">
        <v>415</v>
      </c>
      <c r="R22" s="309" t="s">
        <v>414</v>
      </c>
      <c r="S22" s="309" t="s">
        <v>415</v>
      </c>
      <c r="T22" s="309" t="s">
        <v>414</v>
      </c>
      <c r="U22" s="309" t="s">
        <v>415</v>
      </c>
      <c r="V22" s="309" t="s">
        <v>414</v>
      </c>
      <c r="W22" s="309" t="s">
        <v>415</v>
      </c>
      <c r="X22" s="309" t="s">
        <v>414</v>
      </c>
      <c r="Y22" s="309" t="s">
        <v>415</v>
      </c>
      <c r="Z22" s="309" t="s">
        <v>414</v>
      </c>
      <c r="AA22" s="309" t="s">
        <v>415</v>
      </c>
      <c r="AB22" s="357" t="s">
        <v>184</v>
      </c>
      <c r="AC22" s="357" t="s">
        <v>10</v>
      </c>
    </row>
    <row r="23" spans="1:32" ht="19.5" customHeight="1" x14ac:dyDescent="0.25">
      <c r="A23" s="355">
        <v>1</v>
      </c>
      <c r="B23" s="355">
        <v>2</v>
      </c>
      <c r="C23" s="356">
        <f t="shared" ref="C23:AC23" si="0">B23+1</f>
        <v>3</v>
      </c>
      <c r="D23" s="356">
        <f t="shared" si="0"/>
        <v>4</v>
      </c>
      <c r="E23" s="356">
        <f t="shared" si="0"/>
        <v>5</v>
      </c>
      <c r="F23" s="356">
        <f t="shared" si="0"/>
        <v>6</v>
      </c>
      <c r="G23" s="356">
        <f t="shared" si="0"/>
        <v>7</v>
      </c>
      <c r="H23" s="356">
        <f t="shared" si="0"/>
        <v>8</v>
      </c>
      <c r="I23" s="356">
        <f t="shared" si="0"/>
        <v>9</v>
      </c>
      <c r="J23" s="356">
        <f t="shared" si="0"/>
        <v>10</v>
      </c>
      <c r="K23" s="356">
        <f t="shared" si="0"/>
        <v>11</v>
      </c>
      <c r="L23" s="356">
        <f t="shared" si="0"/>
        <v>12</v>
      </c>
      <c r="M23" s="356">
        <f t="shared" si="0"/>
        <v>13</v>
      </c>
      <c r="N23" s="356">
        <f t="shared" si="0"/>
        <v>14</v>
      </c>
      <c r="O23" s="356">
        <f t="shared" si="0"/>
        <v>15</v>
      </c>
      <c r="P23" s="356">
        <f t="shared" si="0"/>
        <v>16</v>
      </c>
      <c r="Q23" s="356">
        <f t="shared" si="0"/>
        <v>17</v>
      </c>
      <c r="R23" s="356">
        <f t="shared" si="0"/>
        <v>18</v>
      </c>
      <c r="S23" s="356">
        <f t="shared" si="0"/>
        <v>19</v>
      </c>
      <c r="T23" s="356">
        <f t="shared" si="0"/>
        <v>20</v>
      </c>
      <c r="U23" s="356">
        <f t="shared" si="0"/>
        <v>21</v>
      </c>
      <c r="V23" s="356">
        <f t="shared" si="0"/>
        <v>22</v>
      </c>
      <c r="W23" s="356">
        <f t="shared" si="0"/>
        <v>23</v>
      </c>
      <c r="X23" s="356">
        <f t="shared" si="0"/>
        <v>24</v>
      </c>
      <c r="Y23" s="356">
        <f t="shared" si="0"/>
        <v>25</v>
      </c>
      <c r="Z23" s="356">
        <f t="shared" si="0"/>
        <v>26</v>
      </c>
      <c r="AA23" s="356">
        <f t="shared" si="0"/>
        <v>27</v>
      </c>
      <c r="AB23" s="356">
        <f>AA23+1</f>
        <v>28</v>
      </c>
      <c r="AC23" s="356">
        <f t="shared" si="0"/>
        <v>29</v>
      </c>
    </row>
    <row r="24" spans="1:32" ht="47.25" customHeight="1" x14ac:dyDescent="0.25">
      <c r="A24" s="79">
        <v>1</v>
      </c>
      <c r="B24" s="78" t="s">
        <v>182</v>
      </c>
      <c r="C24" s="351">
        <v>0</v>
      </c>
      <c r="D24" s="352">
        <f t="shared" ref="D24:Z24" si="1">SUM(D25:D29)</f>
        <v>0</v>
      </c>
      <c r="E24" s="352">
        <f t="shared" si="1"/>
        <v>0</v>
      </c>
      <c r="F24" s="352">
        <f t="shared" si="1"/>
        <v>0</v>
      </c>
      <c r="G24" s="352">
        <f t="shared" si="1"/>
        <v>0</v>
      </c>
      <c r="H24" s="352">
        <f t="shared" si="1"/>
        <v>0</v>
      </c>
      <c r="I24" s="352">
        <f t="shared" si="1"/>
        <v>0</v>
      </c>
      <c r="J24" s="352">
        <f t="shared" si="1"/>
        <v>0</v>
      </c>
      <c r="K24" s="352">
        <f t="shared" si="1"/>
        <v>0</v>
      </c>
      <c r="L24" s="352">
        <f t="shared" si="1"/>
        <v>0</v>
      </c>
      <c r="M24" s="352">
        <f t="shared" si="1"/>
        <v>0</v>
      </c>
      <c r="N24" s="352">
        <f t="shared" si="1"/>
        <v>70.607076000000006</v>
      </c>
      <c r="O24" s="352">
        <f t="shared" si="1"/>
        <v>0</v>
      </c>
      <c r="P24" s="352">
        <f t="shared" si="1"/>
        <v>0</v>
      </c>
      <c r="Q24" s="352">
        <f t="shared" si="1"/>
        <v>0</v>
      </c>
      <c r="R24" s="352">
        <f t="shared" si="1"/>
        <v>53.047659262400003</v>
      </c>
      <c r="S24" s="352">
        <f t="shared" si="1"/>
        <v>53.047659262400003</v>
      </c>
      <c r="T24" s="352">
        <f t="shared" si="1"/>
        <v>0</v>
      </c>
      <c r="U24" s="352">
        <f t="shared" si="1"/>
        <v>0</v>
      </c>
      <c r="V24" s="352">
        <f t="shared" si="1"/>
        <v>0</v>
      </c>
      <c r="W24" s="352">
        <f t="shared" si="1"/>
        <v>0</v>
      </c>
      <c r="X24" s="352">
        <f t="shared" si="1"/>
        <v>0</v>
      </c>
      <c r="Y24" s="352">
        <f t="shared" si="1"/>
        <v>0</v>
      </c>
      <c r="Z24" s="352">
        <f t="shared" si="1"/>
        <v>0</v>
      </c>
      <c r="AA24" s="352">
        <f>SUM(AA25:AA29)</f>
        <v>0</v>
      </c>
      <c r="AB24" s="351">
        <f>H24+L24+P24+T24+X24</f>
        <v>0</v>
      </c>
      <c r="AC24" s="352">
        <f>J24+N24+R24+V24+Z24</f>
        <v>123.65473526240001</v>
      </c>
    </row>
    <row r="25" spans="1:32" ht="24" customHeight="1" x14ac:dyDescent="0.25">
      <c r="A25" s="76" t="s">
        <v>181</v>
      </c>
      <c r="B25" s="49" t="s">
        <v>180</v>
      </c>
      <c r="C25" s="351">
        <v>0</v>
      </c>
      <c r="D25" s="351">
        <v>0</v>
      </c>
      <c r="E25" s="353">
        <f t="shared" ref="E25:E28" si="2">D25</f>
        <v>0</v>
      </c>
      <c r="F25" s="352">
        <f>AC25-J25</f>
        <v>0</v>
      </c>
      <c r="G25" s="310">
        <v>0</v>
      </c>
      <c r="H25" s="310">
        <v>0</v>
      </c>
      <c r="I25" s="310">
        <v>0</v>
      </c>
      <c r="J25" s="310">
        <v>0</v>
      </c>
      <c r="K25" s="310">
        <v>0</v>
      </c>
      <c r="L25" s="310">
        <v>0</v>
      </c>
      <c r="M25" s="310">
        <v>0</v>
      </c>
      <c r="N25" s="310">
        <v>0</v>
      </c>
      <c r="O25" s="310">
        <v>0</v>
      </c>
      <c r="P25" s="310">
        <v>0</v>
      </c>
      <c r="Q25" s="310">
        <v>0</v>
      </c>
      <c r="R25" s="310">
        <v>0</v>
      </c>
      <c r="S25" s="310">
        <v>0</v>
      </c>
      <c r="T25" s="310">
        <v>0</v>
      </c>
      <c r="U25" s="310">
        <v>0</v>
      </c>
      <c r="V25" s="310">
        <v>0</v>
      </c>
      <c r="W25" s="310">
        <v>0</v>
      </c>
      <c r="X25" s="310">
        <v>0</v>
      </c>
      <c r="Y25" s="310">
        <v>0</v>
      </c>
      <c r="Z25" s="310">
        <v>0</v>
      </c>
      <c r="AA25" s="310">
        <v>0</v>
      </c>
      <c r="AB25" s="351">
        <f t="shared" ref="AB25:AB64" si="3">H25+L25+P25+T25+X25</f>
        <v>0</v>
      </c>
      <c r="AC25" s="352">
        <f t="shared" ref="AC25:AC64" si="4">J25+N25+R25+V25+Z25</f>
        <v>0</v>
      </c>
    </row>
    <row r="26" spans="1:32" x14ac:dyDescent="0.25">
      <c r="A26" s="76" t="s">
        <v>179</v>
      </c>
      <c r="B26" s="49" t="s">
        <v>178</v>
      </c>
      <c r="C26" s="351">
        <v>0</v>
      </c>
      <c r="D26" s="351">
        <v>0</v>
      </c>
      <c r="E26" s="353">
        <f t="shared" si="2"/>
        <v>0</v>
      </c>
      <c r="F26" s="352">
        <f t="shared" ref="F26:F64" si="5">AC26-J26</f>
        <v>0</v>
      </c>
      <c r="G26" s="310">
        <v>0</v>
      </c>
      <c r="H26" s="310">
        <v>0</v>
      </c>
      <c r="I26" s="310">
        <v>0</v>
      </c>
      <c r="J26" s="310">
        <v>0</v>
      </c>
      <c r="K26" s="310">
        <v>0</v>
      </c>
      <c r="L26" s="310">
        <v>0</v>
      </c>
      <c r="M26" s="310">
        <v>0</v>
      </c>
      <c r="N26" s="310">
        <v>0</v>
      </c>
      <c r="O26" s="310">
        <v>0</v>
      </c>
      <c r="P26" s="310">
        <v>0</v>
      </c>
      <c r="Q26" s="310">
        <v>0</v>
      </c>
      <c r="R26" s="310">
        <v>0</v>
      </c>
      <c r="S26" s="310">
        <v>0</v>
      </c>
      <c r="T26" s="310">
        <v>0</v>
      </c>
      <c r="U26" s="310">
        <v>0</v>
      </c>
      <c r="V26" s="310">
        <v>0</v>
      </c>
      <c r="W26" s="310">
        <v>0</v>
      </c>
      <c r="X26" s="310">
        <v>0</v>
      </c>
      <c r="Y26" s="310">
        <v>0</v>
      </c>
      <c r="Z26" s="310">
        <v>0</v>
      </c>
      <c r="AA26" s="310">
        <v>0</v>
      </c>
      <c r="AB26" s="351">
        <f t="shared" si="3"/>
        <v>0</v>
      </c>
      <c r="AC26" s="352">
        <f t="shared" si="4"/>
        <v>0</v>
      </c>
    </row>
    <row r="27" spans="1:32" ht="31.5" x14ac:dyDescent="0.25">
      <c r="A27" s="76" t="s">
        <v>177</v>
      </c>
      <c r="B27" s="49" t="s">
        <v>372</v>
      </c>
      <c r="C27" s="351">
        <v>0</v>
      </c>
      <c r="D27" s="351">
        <v>0</v>
      </c>
      <c r="E27" s="353">
        <f t="shared" si="2"/>
        <v>0</v>
      </c>
      <c r="F27" s="352">
        <f t="shared" si="5"/>
        <v>0</v>
      </c>
      <c r="G27" s="310">
        <v>0</v>
      </c>
      <c r="H27" s="310">
        <v>0</v>
      </c>
      <c r="I27" s="310">
        <v>0</v>
      </c>
      <c r="J27" s="310">
        <v>0</v>
      </c>
      <c r="K27" s="310">
        <v>0</v>
      </c>
      <c r="L27" s="310">
        <v>0</v>
      </c>
      <c r="M27" s="310">
        <v>0</v>
      </c>
      <c r="N27" s="310">
        <v>0</v>
      </c>
      <c r="O27" s="310">
        <v>0</v>
      </c>
      <c r="P27" s="310">
        <v>0</v>
      </c>
      <c r="Q27" s="310">
        <v>0</v>
      </c>
      <c r="R27" s="310">
        <v>0</v>
      </c>
      <c r="S27" s="310">
        <v>0</v>
      </c>
      <c r="T27" s="310">
        <v>0</v>
      </c>
      <c r="U27" s="310">
        <v>0</v>
      </c>
      <c r="V27" s="310">
        <v>0</v>
      </c>
      <c r="W27" s="310">
        <v>0</v>
      </c>
      <c r="X27" s="310">
        <v>0</v>
      </c>
      <c r="Y27" s="310">
        <v>0</v>
      </c>
      <c r="Z27" s="310">
        <v>0</v>
      </c>
      <c r="AA27" s="310">
        <v>0</v>
      </c>
      <c r="AB27" s="351">
        <f t="shared" si="3"/>
        <v>0</v>
      </c>
      <c r="AC27" s="352">
        <f t="shared" si="4"/>
        <v>0</v>
      </c>
    </row>
    <row r="28" spans="1:32" x14ac:dyDescent="0.25">
      <c r="A28" s="76" t="s">
        <v>176</v>
      </c>
      <c r="B28" s="49" t="s">
        <v>175</v>
      </c>
      <c r="C28" s="351">
        <v>0</v>
      </c>
      <c r="D28" s="351">
        <v>0</v>
      </c>
      <c r="E28" s="353">
        <f t="shared" si="2"/>
        <v>0</v>
      </c>
      <c r="F28" s="352">
        <f t="shared" si="5"/>
        <v>0</v>
      </c>
      <c r="G28" s="310">
        <v>0</v>
      </c>
      <c r="H28" s="310">
        <v>0</v>
      </c>
      <c r="I28" s="310">
        <v>0</v>
      </c>
      <c r="J28" s="310">
        <v>0</v>
      </c>
      <c r="K28" s="310">
        <v>0</v>
      </c>
      <c r="L28" s="310">
        <v>0</v>
      </c>
      <c r="M28" s="310">
        <v>0</v>
      </c>
      <c r="N28" s="310">
        <v>0</v>
      </c>
      <c r="O28" s="310">
        <v>0</v>
      </c>
      <c r="P28" s="310">
        <v>0</v>
      </c>
      <c r="Q28" s="310">
        <v>0</v>
      </c>
      <c r="R28" s="310">
        <v>0</v>
      </c>
      <c r="S28" s="310">
        <v>0</v>
      </c>
      <c r="T28" s="310">
        <v>0</v>
      </c>
      <c r="U28" s="310">
        <v>0</v>
      </c>
      <c r="V28" s="310">
        <v>0</v>
      </c>
      <c r="W28" s="310">
        <v>0</v>
      </c>
      <c r="X28" s="310">
        <v>0</v>
      </c>
      <c r="Y28" s="310">
        <v>0</v>
      </c>
      <c r="Z28" s="310">
        <v>0</v>
      </c>
      <c r="AA28" s="310">
        <v>0</v>
      </c>
      <c r="AB28" s="351">
        <f t="shared" si="3"/>
        <v>0</v>
      </c>
      <c r="AC28" s="352">
        <f t="shared" si="4"/>
        <v>0</v>
      </c>
    </row>
    <row r="29" spans="1:32" x14ac:dyDescent="0.25">
      <c r="A29" s="76" t="s">
        <v>174</v>
      </c>
      <c r="B29" s="80" t="s">
        <v>173</v>
      </c>
      <c r="C29" s="351">
        <v>0</v>
      </c>
      <c r="D29" s="351">
        <v>0</v>
      </c>
      <c r="E29" s="353">
        <v>0</v>
      </c>
      <c r="F29" s="352">
        <v>0</v>
      </c>
      <c r="G29" s="310">
        <v>0</v>
      </c>
      <c r="H29" s="310">
        <v>0</v>
      </c>
      <c r="I29" s="310">
        <v>0</v>
      </c>
      <c r="J29" s="310">
        <v>0</v>
      </c>
      <c r="K29" s="310">
        <v>0</v>
      </c>
      <c r="L29" s="310">
        <v>0</v>
      </c>
      <c r="M29" s="310">
        <v>0</v>
      </c>
      <c r="N29" s="310">
        <v>70.607076000000006</v>
      </c>
      <c r="O29" s="310">
        <v>0</v>
      </c>
      <c r="P29" s="310">
        <v>0</v>
      </c>
      <c r="Q29" s="310">
        <v>0</v>
      </c>
      <c r="R29" s="310">
        <v>53.047659262400003</v>
      </c>
      <c r="S29" s="310">
        <v>53.047659262400003</v>
      </c>
      <c r="T29" s="310">
        <v>0</v>
      </c>
      <c r="U29" s="310">
        <v>0</v>
      </c>
      <c r="V29" s="310">
        <v>0</v>
      </c>
      <c r="W29" s="310">
        <v>0</v>
      </c>
      <c r="X29" s="310">
        <v>0</v>
      </c>
      <c r="Y29" s="310">
        <v>0</v>
      </c>
      <c r="Z29" s="310">
        <v>0</v>
      </c>
      <c r="AA29" s="310">
        <v>0</v>
      </c>
      <c r="AB29" s="351">
        <f t="shared" si="3"/>
        <v>0</v>
      </c>
      <c r="AC29" s="352">
        <f t="shared" si="4"/>
        <v>123.65473526240001</v>
      </c>
    </row>
    <row r="30" spans="1:32" ht="47.25" x14ac:dyDescent="0.25">
      <c r="A30" s="79" t="s">
        <v>62</v>
      </c>
      <c r="B30" s="78" t="s">
        <v>172</v>
      </c>
      <c r="C30" s="351">
        <v>0</v>
      </c>
      <c r="D30" s="351">
        <v>0</v>
      </c>
      <c r="E30" s="353">
        <v>0</v>
      </c>
      <c r="F30" s="352">
        <v>0</v>
      </c>
      <c r="G30" s="351">
        <v>0</v>
      </c>
      <c r="H30" s="351">
        <v>0</v>
      </c>
      <c r="I30" s="351">
        <v>0</v>
      </c>
      <c r="J30" s="351">
        <v>0</v>
      </c>
      <c r="K30" s="351">
        <v>0</v>
      </c>
      <c r="L30" s="351">
        <v>0</v>
      </c>
      <c r="M30" s="351">
        <v>0</v>
      </c>
      <c r="N30" s="351">
        <v>98.121530097966101</v>
      </c>
      <c r="O30" s="351">
        <v>0</v>
      </c>
      <c r="P30" s="351">
        <v>0</v>
      </c>
      <c r="Q30" s="351">
        <v>0</v>
      </c>
      <c r="R30" s="351">
        <f>SUM(R31:R34)</f>
        <v>68.538608995084743</v>
      </c>
      <c r="S30" s="351">
        <f>SUM(S31:S34)</f>
        <v>68.538608995084743</v>
      </c>
      <c r="T30" s="351">
        <v>0</v>
      </c>
      <c r="U30" s="351">
        <v>0</v>
      </c>
      <c r="V30" s="351">
        <v>0</v>
      </c>
      <c r="W30" s="351">
        <v>0</v>
      </c>
      <c r="X30" s="351">
        <v>0</v>
      </c>
      <c r="Y30" s="351">
        <v>0</v>
      </c>
      <c r="Z30" s="351">
        <v>0</v>
      </c>
      <c r="AA30" s="351">
        <v>0</v>
      </c>
      <c r="AB30" s="351">
        <f t="shared" si="3"/>
        <v>0</v>
      </c>
      <c r="AC30" s="352">
        <f t="shared" si="4"/>
        <v>166.66013909305084</v>
      </c>
      <c r="AF30" s="399"/>
    </row>
    <row r="31" spans="1:32" x14ac:dyDescent="0.25">
      <c r="A31" s="79" t="s">
        <v>171</v>
      </c>
      <c r="B31" s="49" t="s">
        <v>170</v>
      </c>
      <c r="C31" s="351">
        <v>0</v>
      </c>
      <c r="D31" s="351">
        <v>0</v>
      </c>
      <c r="E31" s="353">
        <v>0</v>
      </c>
      <c r="F31" s="352">
        <v>0</v>
      </c>
      <c r="G31" s="310">
        <v>0</v>
      </c>
      <c r="H31" s="310">
        <v>0</v>
      </c>
      <c r="I31" s="310">
        <v>0</v>
      </c>
      <c r="J31" s="310">
        <v>0</v>
      </c>
      <c r="K31" s="310">
        <v>0</v>
      </c>
      <c r="L31" s="310">
        <v>0</v>
      </c>
      <c r="M31" s="310">
        <v>0</v>
      </c>
      <c r="N31" s="310">
        <v>2.52</v>
      </c>
      <c r="O31" s="310">
        <v>0</v>
      </c>
      <c r="P31" s="310">
        <v>0</v>
      </c>
      <c r="Q31" s="310">
        <v>0</v>
      </c>
      <c r="R31" s="310">
        <v>0</v>
      </c>
      <c r="S31" s="310">
        <v>0</v>
      </c>
      <c r="T31" s="310">
        <v>0</v>
      </c>
      <c r="U31" s="310">
        <v>0</v>
      </c>
      <c r="V31" s="310">
        <v>0</v>
      </c>
      <c r="W31" s="310">
        <v>0</v>
      </c>
      <c r="X31" s="310">
        <v>0</v>
      </c>
      <c r="Y31" s="310">
        <v>0</v>
      </c>
      <c r="Z31" s="310">
        <v>0</v>
      </c>
      <c r="AA31" s="310">
        <v>0</v>
      </c>
      <c r="AB31" s="351">
        <f t="shared" si="3"/>
        <v>0</v>
      </c>
      <c r="AC31" s="352">
        <f t="shared" si="4"/>
        <v>2.52</v>
      </c>
      <c r="AF31" s="399"/>
    </row>
    <row r="32" spans="1:32" ht="31.5" x14ac:dyDescent="0.25">
      <c r="A32" s="79" t="s">
        <v>169</v>
      </c>
      <c r="B32" s="49" t="s">
        <v>168</v>
      </c>
      <c r="C32" s="351">
        <v>0</v>
      </c>
      <c r="D32" s="351">
        <v>0</v>
      </c>
      <c r="E32" s="353">
        <v>0</v>
      </c>
      <c r="F32" s="352">
        <v>0</v>
      </c>
      <c r="G32" s="310">
        <v>0</v>
      </c>
      <c r="H32" s="310">
        <v>0</v>
      </c>
      <c r="I32" s="310">
        <v>0</v>
      </c>
      <c r="J32" s="310">
        <v>0</v>
      </c>
      <c r="K32" s="310">
        <v>0</v>
      </c>
      <c r="L32" s="310">
        <v>0</v>
      </c>
      <c r="M32" s="310">
        <v>0</v>
      </c>
      <c r="N32" s="310">
        <v>1.8610999999999999E-2</v>
      </c>
      <c r="O32" s="310">
        <v>0</v>
      </c>
      <c r="P32" s="310">
        <v>0</v>
      </c>
      <c r="Q32" s="310">
        <v>0</v>
      </c>
      <c r="R32" s="310">
        <v>0.95199599999999995</v>
      </c>
      <c r="S32" s="310">
        <v>0.95199599999999995</v>
      </c>
      <c r="T32" s="310">
        <v>0</v>
      </c>
      <c r="U32" s="310">
        <v>0</v>
      </c>
      <c r="V32" s="310">
        <v>0</v>
      </c>
      <c r="W32" s="310">
        <v>0</v>
      </c>
      <c r="X32" s="310">
        <v>0</v>
      </c>
      <c r="Y32" s="310">
        <v>0</v>
      </c>
      <c r="Z32" s="310">
        <v>0</v>
      </c>
      <c r="AA32" s="310">
        <v>0</v>
      </c>
      <c r="AB32" s="351">
        <f t="shared" si="3"/>
        <v>0</v>
      </c>
      <c r="AC32" s="352">
        <f t="shared" si="4"/>
        <v>0.970607</v>
      </c>
      <c r="AF32" s="399"/>
    </row>
    <row r="33" spans="1:32" x14ac:dyDescent="0.25">
      <c r="A33" s="79" t="s">
        <v>167</v>
      </c>
      <c r="B33" s="49" t="s">
        <v>166</v>
      </c>
      <c r="C33" s="351">
        <v>0</v>
      </c>
      <c r="D33" s="351">
        <v>0</v>
      </c>
      <c r="E33" s="353">
        <v>0</v>
      </c>
      <c r="F33" s="352">
        <v>0</v>
      </c>
      <c r="G33" s="310">
        <v>0</v>
      </c>
      <c r="H33" s="310">
        <v>0</v>
      </c>
      <c r="I33" s="310">
        <v>0</v>
      </c>
      <c r="J33" s="310">
        <v>0</v>
      </c>
      <c r="K33" s="310">
        <v>0</v>
      </c>
      <c r="L33" s="310">
        <v>0</v>
      </c>
      <c r="M33" s="310">
        <v>0</v>
      </c>
      <c r="N33" s="310">
        <v>94.926778420000005</v>
      </c>
      <c r="O33" s="310">
        <v>0</v>
      </c>
      <c r="P33" s="310">
        <v>0</v>
      </c>
      <c r="Q33" s="310">
        <v>0</v>
      </c>
      <c r="R33" s="310">
        <v>64.632746999999995</v>
      </c>
      <c r="S33" s="310">
        <v>64.632746999999995</v>
      </c>
      <c r="T33" s="310">
        <v>0</v>
      </c>
      <c r="U33" s="310">
        <v>0</v>
      </c>
      <c r="V33" s="310">
        <v>0</v>
      </c>
      <c r="W33" s="310">
        <v>0</v>
      </c>
      <c r="X33" s="310">
        <v>0</v>
      </c>
      <c r="Y33" s="310">
        <v>0</v>
      </c>
      <c r="Z33" s="310">
        <v>0</v>
      </c>
      <c r="AA33" s="310">
        <v>0</v>
      </c>
      <c r="AB33" s="351">
        <f t="shared" si="3"/>
        <v>0</v>
      </c>
      <c r="AC33" s="352">
        <f t="shared" si="4"/>
        <v>159.55952542</v>
      </c>
      <c r="AF33" s="399"/>
    </row>
    <row r="34" spans="1:32" x14ac:dyDescent="0.25">
      <c r="A34" s="79" t="s">
        <v>165</v>
      </c>
      <c r="B34" s="49" t="s">
        <v>164</v>
      </c>
      <c r="C34" s="351">
        <v>0</v>
      </c>
      <c r="D34" s="351">
        <v>0</v>
      </c>
      <c r="E34" s="353">
        <v>0</v>
      </c>
      <c r="F34" s="352">
        <v>0</v>
      </c>
      <c r="G34" s="310">
        <v>0</v>
      </c>
      <c r="H34" s="310">
        <v>0</v>
      </c>
      <c r="I34" s="310">
        <v>0</v>
      </c>
      <c r="J34" s="310">
        <v>0</v>
      </c>
      <c r="K34" s="310">
        <v>0</v>
      </c>
      <c r="L34" s="310">
        <v>0</v>
      </c>
      <c r="M34" s="310">
        <v>0</v>
      </c>
      <c r="N34" s="310">
        <v>0.65614067796610165</v>
      </c>
      <c r="O34" s="310">
        <v>0</v>
      </c>
      <c r="P34" s="310">
        <v>0</v>
      </c>
      <c r="Q34" s="310">
        <v>0</v>
      </c>
      <c r="R34" s="310">
        <v>2.9538659950847501</v>
      </c>
      <c r="S34" s="310">
        <v>2.9538659950847501</v>
      </c>
      <c r="T34" s="310">
        <v>0</v>
      </c>
      <c r="U34" s="310">
        <v>0</v>
      </c>
      <c r="V34" s="310">
        <v>0</v>
      </c>
      <c r="W34" s="310">
        <v>0</v>
      </c>
      <c r="X34" s="310">
        <v>0</v>
      </c>
      <c r="Y34" s="310">
        <v>0</v>
      </c>
      <c r="Z34" s="310">
        <v>0</v>
      </c>
      <c r="AA34" s="310">
        <v>0</v>
      </c>
      <c r="AB34" s="351">
        <f t="shared" si="3"/>
        <v>0</v>
      </c>
      <c r="AC34" s="352">
        <f t="shared" si="4"/>
        <v>3.6100066730508518</v>
      </c>
      <c r="AF34" s="399"/>
    </row>
    <row r="35" spans="1:32" ht="31.5" x14ac:dyDescent="0.25">
      <c r="A35" s="79" t="s">
        <v>61</v>
      </c>
      <c r="B35" s="78" t="s">
        <v>163</v>
      </c>
      <c r="C35" s="351">
        <v>0</v>
      </c>
      <c r="D35" s="351">
        <v>0</v>
      </c>
      <c r="E35" s="352">
        <v>0</v>
      </c>
      <c r="F35" s="352">
        <f t="shared" si="5"/>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3"/>
        <v>0</v>
      </c>
      <c r="AC35" s="352">
        <f t="shared" si="4"/>
        <v>0</v>
      </c>
    </row>
    <row r="36" spans="1:32" ht="31.5" x14ac:dyDescent="0.25">
      <c r="A36" s="76" t="s">
        <v>162</v>
      </c>
      <c r="B36" s="75" t="s">
        <v>161</v>
      </c>
      <c r="C36" s="351">
        <v>0</v>
      </c>
      <c r="D36" s="351">
        <v>0</v>
      </c>
      <c r="E36" s="352">
        <f t="shared" ref="E36:E42" si="6">G36+AC36</f>
        <v>0</v>
      </c>
      <c r="F36" s="352">
        <f t="shared" si="5"/>
        <v>0</v>
      </c>
      <c r="G36" s="310">
        <v>0</v>
      </c>
      <c r="H36" s="310">
        <v>0</v>
      </c>
      <c r="I36" s="310">
        <v>0</v>
      </c>
      <c r="J36" s="310">
        <v>0</v>
      </c>
      <c r="K36" s="310">
        <v>0</v>
      </c>
      <c r="L36" s="310">
        <v>0</v>
      </c>
      <c r="M36" s="310">
        <v>0</v>
      </c>
      <c r="N36" s="310">
        <v>0</v>
      </c>
      <c r="O36" s="310">
        <v>0</v>
      </c>
      <c r="P36" s="310">
        <v>0</v>
      </c>
      <c r="Q36" s="310">
        <v>0</v>
      </c>
      <c r="R36" s="310">
        <v>0</v>
      </c>
      <c r="S36" s="310">
        <v>0</v>
      </c>
      <c r="T36" s="310">
        <v>0</v>
      </c>
      <c r="U36" s="310">
        <v>0</v>
      </c>
      <c r="V36" s="310">
        <v>0</v>
      </c>
      <c r="W36" s="310">
        <v>0</v>
      </c>
      <c r="X36" s="310">
        <v>0</v>
      </c>
      <c r="Y36" s="310">
        <v>0</v>
      </c>
      <c r="Z36" s="310">
        <v>0</v>
      </c>
      <c r="AA36" s="310">
        <v>0</v>
      </c>
      <c r="AB36" s="351">
        <f t="shared" si="3"/>
        <v>0</v>
      </c>
      <c r="AC36" s="352">
        <f t="shared" si="4"/>
        <v>0</v>
      </c>
    </row>
    <row r="37" spans="1:32" x14ac:dyDescent="0.25">
      <c r="A37" s="76" t="s">
        <v>160</v>
      </c>
      <c r="B37" s="75" t="s">
        <v>150</v>
      </c>
      <c r="C37" s="351">
        <v>0</v>
      </c>
      <c r="D37" s="351">
        <v>0</v>
      </c>
      <c r="E37" s="352">
        <f t="shared" si="6"/>
        <v>0</v>
      </c>
      <c r="F37" s="352">
        <f t="shared" si="5"/>
        <v>0</v>
      </c>
      <c r="G37" s="310">
        <v>0</v>
      </c>
      <c r="H37" s="310">
        <v>0</v>
      </c>
      <c r="I37" s="310">
        <v>0</v>
      </c>
      <c r="J37" s="310">
        <v>0</v>
      </c>
      <c r="K37" s="310">
        <v>0</v>
      </c>
      <c r="L37" s="310">
        <v>0</v>
      </c>
      <c r="M37" s="310">
        <v>0</v>
      </c>
      <c r="N37" s="310">
        <v>0</v>
      </c>
      <c r="O37" s="310">
        <v>0</v>
      </c>
      <c r="P37" s="310">
        <v>0</v>
      </c>
      <c r="Q37" s="310">
        <v>0</v>
      </c>
      <c r="R37" s="310">
        <v>0</v>
      </c>
      <c r="S37" s="310">
        <v>0</v>
      </c>
      <c r="T37" s="310">
        <v>0</v>
      </c>
      <c r="U37" s="310">
        <v>0</v>
      </c>
      <c r="V37" s="310">
        <v>0</v>
      </c>
      <c r="W37" s="310">
        <v>0</v>
      </c>
      <c r="X37" s="310">
        <v>0</v>
      </c>
      <c r="Y37" s="310">
        <v>0</v>
      </c>
      <c r="Z37" s="310">
        <v>0</v>
      </c>
      <c r="AA37" s="310">
        <v>0</v>
      </c>
      <c r="AB37" s="351">
        <f t="shared" si="3"/>
        <v>0</v>
      </c>
      <c r="AC37" s="352">
        <f t="shared" si="4"/>
        <v>0</v>
      </c>
    </row>
    <row r="38" spans="1:32" x14ac:dyDescent="0.25">
      <c r="A38" s="76" t="s">
        <v>159</v>
      </c>
      <c r="B38" s="75" t="s">
        <v>148</v>
      </c>
      <c r="C38" s="351">
        <v>0</v>
      </c>
      <c r="D38" s="351">
        <v>0</v>
      </c>
      <c r="E38" s="352">
        <f t="shared" si="6"/>
        <v>0</v>
      </c>
      <c r="F38" s="352">
        <f t="shared" si="5"/>
        <v>0</v>
      </c>
      <c r="G38" s="310">
        <v>0</v>
      </c>
      <c r="H38" s="310">
        <v>0</v>
      </c>
      <c r="I38" s="310">
        <v>0</v>
      </c>
      <c r="J38" s="310">
        <v>0</v>
      </c>
      <c r="K38" s="310">
        <v>0</v>
      </c>
      <c r="L38" s="310">
        <v>0</v>
      </c>
      <c r="M38" s="310">
        <v>0</v>
      </c>
      <c r="N38" s="310">
        <v>0</v>
      </c>
      <c r="O38" s="310">
        <v>0</v>
      </c>
      <c r="P38" s="310">
        <v>0</v>
      </c>
      <c r="Q38" s="310">
        <v>0</v>
      </c>
      <c r="R38" s="310">
        <v>0</v>
      </c>
      <c r="S38" s="310">
        <v>0</v>
      </c>
      <c r="T38" s="310">
        <v>0</v>
      </c>
      <c r="U38" s="310">
        <v>0</v>
      </c>
      <c r="V38" s="310">
        <v>0</v>
      </c>
      <c r="W38" s="310">
        <v>0</v>
      </c>
      <c r="X38" s="310">
        <v>0</v>
      </c>
      <c r="Y38" s="310">
        <v>0</v>
      </c>
      <c r="Z38" s="310">
        <v>0</v>
      </c>
      <c r="AA38" s="310">
        <v>0</v>
      </c>
      <c r="AB38" s="351">
        <f t="shared" si="3"/>
        <v>0</v>
      </c>
      <c r="AC38" s="352">
        <f t="shared" si="4"/>
        <v>0</v>
      </c>
    </row>
    <row r="39" spans="1:32" ht="31.5" x14ac:dyDescent="0.25">
      <c r="A39" s="76" t="s">
        <v>158</v>
      </c>
      <c r="B39" s="49" t="s">
        <v>146</v>
      </c>
      <c r="C39" s="351">
        <v>0</v>
      </c>
      <c r="D39" s="351">
        <v>0</v>
      </c>
      <c r="E39" s="352">
        <f t="shared" si="6"/>
        <v>0</v>
      </c>
      <c r="F39" s="352">
        <f t="shared" si="5"/>
        <v>0</v>
      </c>
      <c r="G39" s="310">
        <v>0</v>
      </c>
      <c r="H39" s="310">
        <v>0</v>
      </c>
      <c r="I39" s="310">
        <v>0</v>
      </c>
      <c r="J39" s="310">
        <v>0</v>
      </c>
      <c r="K39" s="310">
        <v>0</v>
      </c>
      <c r="L39" s="310">
        <v>0</v>
      </c>
      <c r="M39" s="310">
        <v>0</v>
      </c>
      <c r="N39" s="310">
        <v>0</v>
      </c>
      <c r="O39" s="310">
        <v>0</v>
      </c>
      <c r="P39" s="310">
        <v>0</v>
      </c>
      <c r="Q39" s="310">
        <v>0</v>
      </c>
      <c r="R39" s="310">
        <v>0</v>
      </c>
      <c r="S39" s="310">
        <v>0</v>
      </c>
      <c r="T39" s="310">
        <v>0</v>
      </c>
      <c r="U39" s="310">
        <v>0</v>
      </c>
      <c r="V39" s="310">
        <v>0</v>
      </c>
      <c r="W39" s="310">
        <v>0</v>
      </c>
      <c r="X39" s="310">
        <v>0</v>
      </c>
      <c r="Y39" s="310">
        <v>0</v>
      </c>
      <c r="Z39" s="310">
        <v>0</v>
      </c>
      <c r="AA39" s="310">
        <v>0</v>
      </c>
      <c r="AB39" s="351">
        <f t="shared" si="3"/>
        <v>0</v>
      </c>
      <c r="AC39" s="352">
        <f t="shared" si="4"/>
        <v>0</v>
      </c>
    </row>
    <row r="40" spans="1:32" ht="31.5" x14ac:dyDescent="0.25">
      <c r="A40" s="76" t="s">
        <v>157</v>
      </c>
      <c r="B40" s="49" t="s">
        <v>144</v>
      </c>
      <c r="C40" s="351">
        <v>0</v>
      </c>
      <c r="D40" s="351">
        <v>0</v>
      </c>
      <c r="E40" s="352">
        <f t="shared" si="6"/>
        <v>0</v>
      </c>
      <c r="F40" s="352">
        <f t="shared" si="5"/>
        <v>0</v>
      </c>
      <c r="G40" s="310">
        <v>0</v>
      </c>
      <c r="H40" s="310">
        <v>0</v>
      </c>
      <c r="I40" s="310">
        <v>0</v>
      </c>
      <c r="J40" s="310">
        <v>0</v>
      </c>
      <c r="K40" s="310">
        <v>0</v>
      </c>
      <c r="L40" s="310">
        <v>0</v>
      </c>
      <c r="M40" s="310">
        <v>0</v>
      </c>
      <c r="N40" s="310">
        <v>0</v>
      </c>
      <c r="O40" s="310">
        <v>0</v>
      </c>
      <c r="P40" s="310">
        <v>0</v>
      </c>
      <c r="Q40" s="310">
        <v>0</v>
      </c>
      <c r="R40" s="310">
        <v>0</v>
      </c>
      <c r="S40" s="310">
        <v>0</v>
      </c>
      <c r="T40" s="310">
        <v>0</v>
      </c>
      <c r="U40" s="310">
        <v>0</v>
      </c>
      <c r="V40" s="310">
        <v>0</v>
      </c>
      <c r="W40" s="310">
        <v>0</v>
      </c>
      <c r="X40" s="310">
        <v>0</v>
      </c>
      <c r="Y40" s="310">
        <v>0</v>
      </c>
      <c r="Z40" s="310">
        <v>0</v>
      </c>
      <c r="AA40" s="310">
        <v>0</v>
      </c>
      <c r="AB40" s="351">
        <f t="shared" si="3"/>
        <v>0</v>
      </c>
      <c r="AC40" s="352">
        <f t="shared" si="4"/>
        <v>0</v>
      </c>
    </row>
    <row r="41" spans="1:32" x14ac:dyDescent="0.25">
      <c r="A41" s="76" t="s">
        <v>156</v>
      </c>
      <c r="B41" s="49" t="s">
        <v>142</v>
      </c>
      <c r="C41" s="351">
        <v>0</v>
      </c>
      <c r="D41" s="351">
        <v>0</v>
      </c>
      <c r="E41" s="352">
        <f t="shared" si="6"/>
        <v>0</v>
      </c>
      <c r="F41" s="352">
        <f t="shared" si="5"/>
        <v>0</v>
      </c>
      <c r="G41" s="310">
        <v>0</v>
      </c>
      <c r="H41" s="310">
        <v>0</v>
      </c>
      <c r="I41" s="310">
        <v>0</v>
      </c>
      <c r="J41" s="310">
        <v>0</v>
      </c>
      <c r="K41" s="310">
        <v>0</v>
      </c>
      <c r="L41" s="310">
        <v>0</v>
      </c>
      <c r="M41" s="310">
        <v>0</v>
      </c>
      <c r="N41" s="310">
        <v>0</v>
      </c>
      <c r="O41" s="310">
        <v>0</v>
      </c>
      <c r="P41" s="310">
        <v>0</v>
      </c>
      <c r="Q41" s="310">
        <v>0</v>
      </c>
      <c r="R41" s="310">
        <v>0</v>
      </c>
      <c r="S41" s="310">
        <v>0</v>
      </c>
      <c r="T41" s="310">
        <v>0</v>
      </c>
      <c r="U41" s="310">
        <v>0</v>
      </c>
      <c r="V41" s="310">
        <v>0</v>
      </c>
      <c r="W41" s="310">
        <v>0</v>
      </c>
      <c r="X41" s="310">
        <v>0</v>
      </c>
      <c r="Y41" s="310">
        <v>0</v>
      </c>
      <c r="Z41" s="310">
        <v>0</v>
      </c>
      <c r="AA41" s="310">
        <v>0</v>
      </c>
      <c r="AB41" s="351">
        <f t="shared" si="3"/>
        <v>0</v>
      </c>
      <c r="AC41" s="352">
        <f t="shared" si="4"/>
        <v>0</v>
      </c>
    </row>
    <row r="42" spans="1:32" ht="18.75" x14ac:dyDescent="0.25">
      <c r="A42" s="76" t="s">
        <v>155</v>
      </c>
      <c r="B42" s="75" t="s">
        <v>140</v>
      </c>
      <c r="C42" s="351">
        <v>0</v>
      </c>
      <c r="D42" s="351">
        <v>0</v>
      </c>
      <c r="E42" s="352">
        <f t="shared" si="6"/>
        <v>0</v>
      </c>
      <c r="F42" s="352">
        <f t="shared" si="5"/>
        <v>0</v>
      </c>
      <c r="G42" s="310">
        <v>0</v>
      </c>
      <c r="H42" s="310">
        <v>0</v>
      </c>
      <c r="I42" s="310">
        <v>0</v>
      </c>
      <c r="J42" s="310">
        <v>0</v>
      </c>
      <c r="K42" s="310">
        <v>0</v>
      </c>
      <c r="L42" s="310">
        <v>0</v>
      </c>
      <c r="M42" s="310">
        <v>0</v>
      </c>
      <c r="N42" s="310">
        <v>0</v>
      </c>
      <c r="O42" s="310">
        <v>0</v>
      </c>
      <c r="P42" s="310">
        <v>0</v>
      </c>
      <c r="Q42" s="310">
        <v>0</v>
      </c>
      <c r="R42" s="310">
        <v>0</v>
      </c>
      <c r="S42" s="310">
        <v>0</v>
      </c>
      <c r="T42" s="310">
        <v>0</v>
      </c>
      <c r="U42" s="310">
        <v>0</v>
      </c>
      <c r="V42" s="310">
        <v>0</v>
      </c>
      <c r="W42" s="310">
        <v>0</v>
      </c>
      <c r="X42" s="310">
        <v>0</v>
      </c>
      <c r="Y42" s="310">
        <v>0</v>
      </c>
      <c r="Z42" s="310">
        <v>0</v>
      </c>
      <c r="AA42" s="310">
        <v>0</v>
      </c>
      <c r="AB42" s="351">
        <f t="shared" si="3"/>
        <v>0</v>
      </c>
      <c r="AC42" s="352">
        <f t="shared" si="4"/>
        <v>0</v>
      </c>
    </row>
    <row r="43" spans="1:32" x14ac:dyDescent="0.25">
      <c r="A43" s="79" t="s">
        <v>60</v>
      </c>
      <c r="B43" s="78" t="s">
        <v>154</v>
      </c>
      <c r="C43" s="351">
        <v>0</v>
      </c>
      <c r="D43" s="351">
        <v>0</v>
      </c>
      <c r="E43" s="352">
        <v>0</v>
      </c>
      <c r="F43" s="352">
        <f t="shared" si="5"/>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3"/>
        <v>0</v>
      </c>
      <c r="AC43" s="352">
        <f t="shared" si="4"/>
        <v>0</v>
      </c>
    </row>
    <row r="44" spans="1:32" x14ac:dyDescent="0.25">
      <c r="A44" s="76" t="s">
        <v>153</v>
      </c>
      <c r="B44" s="49" t="s">
        <v>152</v>
      </c>
      <c r="C44" s="351">
        <v>0</v>
      </c>
      <c r="D44" s="351">
        <v>0</v>
      </c>
      <c r="E44" s="352">
        <f t="shared" ref="E44:E50" si="7">G44+AC44</f>
        <v>0</v>
      </c>
      <c r="F44" s="352">
        <f t="shared" si="5"/>
        <v>0</v>
      </c>
      <c r="G44" s="310">
        <v>0</v>
      </c>
      <c r="H44" s="310">
        <v>0</v>
      </c>
      <c r="I44" s="310">
        <v>0</v>
      </c>
      <c r="J44" s="310">
        <v>0</v>
      </c>
      <c r="K44" s="310">
        <v>0</v>
      </c>
      <c r="L44" s="310">
        <v>0</v>
      </c>
      <c r="M44" s="310">
        <v>0</v>
      </c>
      <c r="N44" s="310">
        <v>0</v>
      </c>
      <c r="O44" s="310">
        <v>0</v>
      </c>
      <c r="P44" s="310">
        <v>0</v>
      </c>
      <c r="Q44" s="310">
        <v>0</v>
      </c>
      <c r="R44" s="310">
        <v>0</v>
      </c>
      <c r="S44" s="310">
        <v>0</v>
      </c>
      <c r="T44" s="310">
        <v>0</v>
      </c>
      <c r="U44" s="310">
        <v>0</v>
      </c>
      <c r="V44" s="310">
        <v>0</v>
      </c>
      <c r="W44" s="310">
        <v>0</v>
      </c>
      <c r="X44" s="310">
        <v>0</v>
      </c>
      <c r="Y44" s="310">
        <v>0</v>
      </c>
      <c r="Z44" s="310">
        <v>0</v>
      </c>
      <c r="AA44" s="310">
        <v>0</v>
      </c>
      <c r="AB44" s="351">
        <f t="shared" si="3"/>
        <v>0</v>
      </c>
      <c r="AC44" s="352">
        <f t="shared" si="4"/>
        <v>0</v>
      </c>
    </row>
    <row r="45" spans="1:32" x14ac:dyDescent="0.25">
      <c r="A45" s="76" t="s">
        <v>151</v>
      </c>
      <c r="B45" s="49" t="s">
        <v>150</v>
      </c>
      <c r="C45" s="351">
        <v>0</v>
      </c>
      <c r="D45" s="351">
        <v>0</v>
      </c>
      <c r="E45" s="352">
        <f t="shared" si="7"/>
        <v>0</v>
      </c>
      <c r="F45" s="352">
        <f t="shared" si="5"/>
        <v>0</v>
      </c>
      <c r="G45" s="310">
        <v>0</v>
      </c>
      <c r="H45" s="310">
        <v>0</v>
      </c>
      <c r="I45" s="310">
        <v>0</v>
      </c>
      <c r="J45" s="310">
        <v>0</v>
      </c>
      <c r="K45" s="310">
        <v>0</v>
      </c>
      <c r="L45" s="310">
        <v>0</v>
      </c>
      <c r="M45" s="310">
        <v>0</v>
      </c>
      <c r="N45" s="310">
        <v>0</v>
      </c>
      <c r="O45" s="310">
        <v>0</v>
      </c>
      <c r="P45" s="310">
        <v>0</v>
      </c>
      <c r="Q45" s="310">
        <v>0</v>
      </c>
      <c r="R45" s="310">
        <v>0</v>
      </c>
      <c r="S45" s="310">
        <v>0</v>
      </c>
      <c r="T45" s="310">
        <v>0</v>
      </c>
      <c r="U45" s="310">
        <v>0</v>
      </c>
      <c r="V45" s="310">
        <v>0</v>
      </c>
      <c r="W45" s="310">
        <v>0</v>
      </c>
      <c r="X45" s="310">
        <v>0</v>
      </c>
      <c r="Y45" s="310">
        <v>0</v>
      </c>
      <c r="Z45" s="310">
        <v>0</v>
      </c>
      <c r="AA45" s="310">
        <v>0</v>
      </c>
      <c r="AB45" s="351">
        <f t="shared" si="3"/>
        <v>0</v>
      </c>
      <c r="AC45" s="352">
        <f t="shared" si="4"/>
        <v>0</v>
      </c>
    </row>
    <row r="46" spans="1:32" x14ac:dyDescent="0.25">
      <c r="A46" s="76" t="s">
        <v>149</v>
      </c>
      <c r="B46" s="49" t="s">
        <v>148</v>
      </c>
      <c r="C46" s="351">
        <v>0</v>
      </c>
      <c r="D46" s="351">
        <v>0</v>
      </c>
      <c r="E46" s="352">
        <f t="shared" si="7"/>
        <v>0</v>
      </c>
      <c r="F46" s="352">
        <f t="shared" si="5"/>
        <v>0</v>
      </c>
      <c r="G46" s="310">
        <v>0</v>
      </c>
      <c r="H46" s="310">
        <v>0</v>
      </c>
      <c r="I46" s="310">
        <v>0</v>
      </c>
      <c r="J46" s="310">
        <v>0</v>
      </c>
      <c r="K46" s="310">
        <v>0</v>
      </c>
      <c r="L46" s="310">
        <v>0</v>
      </c>
      <c r="M46" s="310">
        <v>0</v>
      </c>
      <c r="N46" s="310">
        <v>0</v>
      </c>
      <c r="O46" s="310">
        <v>0</v>
      </c>
      <c r="P46" s="310">
        <v>0</v>
      </c>
      <c r="Q46" s="310">
        <v>0</v>
      </c>
      <c r="R46" s="310">
        <v>0</v>
      </c>
      <c r="S46" s="310">
        <v>0</v>
      </c>
      <c r="T46" s="310">
        <v>0</v>
      </c>
      <c r="U46" s="310">
        <v>0</v>
      </c>
      <c r="V46" s="310">
        <v>0</v>
      </c>
      <c r="W46" s="310">
        <v>0</v>
      </c>
      <c r="X46" s="310">
        <v>0</v>
      </c>
      <c r="Y46" s="310">
        <v>0</v>
      </c>
      <c r="Z46" s="310">
        <v>0</v>
      </c>
      <c r="AA46" s="310">
        <v>0</v>
      </c>
      <c r="AB46" s="351">
        <f t="shared" si="3"/>
        <v>0</v>
      </c>
      <c r="AC46" s="352">
        <f t="shared" si="4"/>
        <v>0</v>
      </c>
    </row>
    <row r="47" spans="1:32" ht="31.5" x14ac:dyDescent="0.25">
      <c r="A47" s="76" t="s">
        <v>147</v>
      </c>
      <c r="B47" s="49" t="s">
        <v>146</v>
      </c>
      <c r="C47" s="351">
        <v>0</v>
      </c>
      <c r="D47" s="351">
        <v>0</v>
      </c>
      <c r="E47" s="352">
        <f t="shared" si="7"/>
        <v>0</v>
      </c>
      <c r="F47" s="352">
        <f t="shared" si="5"/>
        <v>0</v>
      </c>
      <c r="G47" s="310">
        <v>0</v>
      </c>
      <c r="H47" s="310">
        <v>0</v>
      </c>
      <c r="I47" s="310">
        <v>0</v>
      </c>
      <c r="J47" s="310">
        <v>0</v>
      </c>
      <c r="K47" s="310">
        <v>0</v>
      </c>
      <c r="L47" s="310">
        <v>0</v>
      </c>
      <c r="M47" s="310">
        <v>0</v>
      </c>
      <c r="N47" s="310">
        <v>0</v>
      </c>
      <c r="O47" s="310">
        <v>0</v>
      </c>
      <c r="P47" s="310">
        <v>0</v>
      </c>
      <c r="Q47" s="310">
        <v>0</v>
      </c>
      <c r="R47" s="310">
        <v>0</v>
      </c>
      <c r="S47" s="310">
        <v>0</v>
      </c>
      <c r="T47" s="310">
        <v>0</v>
      </c>
      <c r="U47" s="310">
        <v>0</v>
      </c>
      <c r="V47" s="310">
        <v>0</v>
      </c>
      <c r="W47" s="310">
        <v>0</v>
      </c>
      <c r="X47" s="310">
        <v>0</v>
      </c>
      <c r="Y47" s="310">
        <v>0</v>
      </c>
      <c r="Z47" s="310">
        <v>0</v>
      </c>
      <c r="AA47" s="310">
        <v>0</v>
      </c>
      <c r="AB47" s="351">
        <f t="shared" si="3"/>
        <v>0</v>
      </c>
      <c r="AC47" s="352">
        <f t="shared" si="4"/>
        <v>0</v>
      </c>
    </row>
    <row r="48" spans="1:32" ht="31.5" x14ac:dyDescent="0.25">
      <c r="A48" s="76" t="s">
        <v>145</v>
      </c>
      <c r="B48" s="49" t="s">
        <v>144</v>
      </c>
      <c r="C48" s="351">
        <v>0</v>
      </c>
      <c r="D48" s="351">
        <v>0</v>
      </c>
      <c r="E48" s="352">
        <f t="shared" si="7"/>
        <v>0</v>
      </c>
      <c r="F48" s="352">
        <f t="shared" si="5"/>
        <v>0</v>
      </c>
      <c r="G48" s="310">
        <v>0</v>
      </c>
      <c r="H48" s="310">
        <v>0</v>
      </c>
      <c r="I48" s="310">
        <v>0</v>
      </c>
      <c r="J48" s="310">
        <v>0</v>
      </c>
      <c r="K48" s="310">
        <v>0</v>
      </c>
      <c r="L48" s="310">
        <v>0</v>
      </c>
      <c r="M48" s="310">
        <v>0</v>
      </c>
      <c r="N48" s="310">
        <v>0</v>
      </c>
      <c r="O48" s="310">
        <v>0</v>
      </c>
      <c r="P48" s="310">
        <v>0</v>
      </c>
      <c r="Q48" s="310">
        <v>0</v>
      </c>
      <c r="R48" s="310">
        <v>0</v>
      </c>
      <c r="S48" s="310">
        <v>0</v>
      </c>
      <c r="T48" s="310">
        <v>0</v>
      </c>
      <c r="U48" s="310">
        <v>0</v>
      </c>
      <c r="V48" s="310">
        <v>0</v>
      </c>
      <c r="W48" s="310">
        <v>0</v>
      </c>
      <c r="X48" s="310">
        <v>0</v>
      </c>
      <c r="Y48" s="310">
        <v>0</v>
      </c>
      <c r="Z48" s="310">
        <v>0</v>
      </c>
      <c r="AA48" s="310">
        <v>0</v>
      </c>
      <c r="AB48" s="351">
        <f t="shared" si="3"/>
        <v>0</v>
      </c>
      <c r="AC48" s="352">
        <f t="shared" si="4"/>
        <v>0</v>
      </c>
    </row>
    <row r="49" spans="1:29" x14ac:dyDescent="0.25">
      <c r="A49" s="76" t="s">
        <v>143</v>
      </c>
      <c r="B49" s="49" t="s">
        <v>142</v>
      </c>
      <c r="C49" s="351">
        <v>0</v>
      </c>
      <c r="D49" s="351">
        <v>0</v>
      </c>
      <c r="E49" s="352">
        <f t="shared" si="7"/>
        <v>0</v>
      </c>
      <c r="F49" s="352">
        <f t="shared" si="5"/>
        <v>0</v>
      </c>
      <c r="G49" s="310">
        <v>0</v>
      </c>
      <c r="H49" s="310">
        <v>0</v>
      </c>
      <c r="I49" s="310">
        <v>0</v>
      </c>
      <c r="J49" s="310">
        <v>0</v>
      </c>
      <c r="K49" s="310">
        <v>0</v>
      </c>
      <c r="L49" s="310">
        <v>0</v>
      </c>
      <c r="M49" s="310">
        <v>0</v>
      </c>
      <c r="N49" s="310">
        <v>0</v>
      </c>
      <c r="O49" s="310">
        <v>0</v>
      </c>
      <c r="P49" s="310">
        <v>0</v>
      </c>
      <c r="Q49" s="310">
        <v>0</v>
      </c>
      <c r="R49" s="310">
        <v>0</v>
      </c>
      <c r="S49" s="310">
        <v>0</v>
      </c>
      <c r="T49" s="310">
        <v>0</v>
      </c>
      <c r="U49" s="310">
        <v>0</v>
      </c>
      <c r="V49" s="310">
        <v>0</v>
      </c>
      <c r="W49" s="310">
        <v>0</v>
      </c>
      <c r="X49" s="310">
        <v>0</v>
      </c>
      <c r="Y49" s="310">
        <v>0</v>
      </c>
      <c r="Z49" s="310">
        <v>0</v>
      </c>
      <c r="AA49" s="310">
        <v>0</v>
      </c>
      <c r="AB49" s="351">
        <f t="shared" si="3"/>
        <v>0</v>
      </c>
      <c r="AC49" s="352">
        <f t="shared" si="4"/>
        <v>0</v>
      </c>
    </row>
    <row r="50" spans="1:29" ht="18.75" x14ac:dyDescent="0.25">
      <c r="A50" s="76" t="s">
        <v>141</v>
      </c>
      <c r="B50" s="75" t="s">
        <v>140</v>
      </c>
      <c r="C50" s="351">
        <v>0</v>
      </c>
      <c r="D50" s="351">
        <v>0</v>
      </c>
      <c r="E50" s="352">
        <f t="shared" si="7"/>
        <v>0</v>
      </c>
      <c r="F50" s="352">
        <f t="shared" si="5"/>
        <v>0</v>
      </c>
      <c r="G50" s="310">
        <v>0</v>
      </c>
      <c r="H50" s="310">
        <v>0</v>
      </c>
      <c r="I50" s="310">
        <v>0</v>
      </c>
      <c r="J50" s="310">
        <v>0</v>
      </c>
      <c r="K50" s="310">
        <v>0</v>
      </c>
      <c r="L50" s="310">
        <v>0</v>
      </c>
      <c r="M50" s="310">
        <v>0</v>
      </c>
      <c r="N50" s="310">
        <v>0</v>
      </c>
      <c r="O50" s="310">
        <v>0</v>
      </c>
      <c r="P50" s="310">
        <v>0</v>
      </c>
      <c r="Q50" s="310">
        <v>0</v>
      </c>
      <c r="R50" s="310">
        <v>0</v>
      </c>
      <c r="S50" s="310">
        <v>0</v>
      </c>
      <c r="T50" s="310">
        <v>0</v>
      </c>
      <c r="U50" s="310">
        <v>0</v>
      </c>
      <c r="V50" s="310">
        <v>0</v>
      </c>
      <c r="W50" s="310">
        <v>0</v>
      </c>
      <c r="X50" s="310">
        <v>0</v>
      </c>
      <c r="Y50" s="310">
        <v>0</v>
      </c>
      <c r="Z50" s="310">
        <v>0</v>
      </c>
      <c r="AA50" s="310">
        <v>0</v>
      </c>
      <c r="AB50" s="351">
        <f t="shared" si="3"/>
        <v>0</v>
      </c>
      <c r="AC50" s="352">
        <f t="shared" si="4"/>
        <v>0</v>
      </c>
    </row>
    <row r="51" spans="1:29" ht="35.25" customHeight="1" x14ac:dyDescent="0.25">
      <c r="A51" s="79" t="s">
        <v>58</v>
      </c>
      <c r="B51" s="78" t="s">
        <v>139</v>
      </c>
      <c r="C51" s="351">
        <v>0</v>
      </c>
      <c r="D51" s="351">
        <v>0</v>
      </c>
      <c r="E51" s="352">
        <v>0</v>
      </c>
      <c r="F51" s="352">
        <f t="shared" si="5"/>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3"/>
        <v>0</v>
      </c>
      <c r="AC51" s="352">
        <f t="shared" si="4"/>
        <v>0</v>
      </c>
    </row>
    <row r="52" spans="1:29" x14ac:dyDescent="0.25">
      <c r="A52" s="76" t="s">
        <v>138</v>
      </c>
      <c r="B52" s="49" t="s">
        <v>137</v>
      </c>
      <c r="C52" s="351">
        <v>0</v>
      </c>
      <c r="D52" s="351">
        <f>D30</f>
        <v>0</v>
      </c>
      <c r="E52" s="352">
        <f>D52</f>
        <v>0</v>
      </c>
      <c r="F52" s="352">
        <f t="shared" si="5"/>
        <v>0</v>
      </c>
      <c r="G52" s="310">
        <v>0</v>
      </c>
      <c r="H52" s="310">
        <v>0</v>
      </c>
      <c r="I52" s="310">
        <v>0</v>
      </c>
      <c r="J52" s="310">
        <v>0</v>
      </c>
      <c r="K52" s="310">
        <v>0</v>
      </c>
      <c r="L52" s="310">
        <v>0</v>
      </c>
      <c r="M52" s="310">
        <v>0</v>
      </c>
      <c r="N52" s="310">
        <f>D30</f>
        <v>0</v>
      </c>
      <c r="O52" s="310">
        <v>0</v>
      </c>
      <c r="P52" s="310">
        <v>0</v>
      </c>
      <c r="Q52" s="310">
        <v>0</v>
      </c>
      <c r="R52" s="310">
        <v>0</v>
      </c>
      <c r="S52" s="310">
        <v>0</v>
      </c>
      <c r="T52" s="310">
        <v>0</v>
      </c>
      <c r="U52" s="310">
        <v>0</v>
      </c>
      <c r="V52" s="310">
        <v>0</v>
      </c>
      <c r="W52" s="310">
        <v>0</v>
      </c>
      <c r="X52" s="310">
        <v>0</v>
      </c>
      <c r="Y52" s="310">
        <v>0</v>
      </c>
      <c r="Z52" s="310">
        <v>0</v>
      </c>
      <c r="AA52" s="310">
        <v>0</v>
      </c>
      <c r="AB52" s="351">
        <f t="shared" si="3"/>
        <v>0</v>
      </c>
      <c r="AC52" s="352">
        <f t="shared" si="4"/>
        <v>0</v>
      </c>
    </row>
    <row r="53" spans="1:29" x14ac:dyDescent="0.25">
      <c r="A53" s="76" t="s">
        <v>136</v>
      </c>
      <c r="B53" s="49" t="s">
        <v>130</v>
      </c>
      <c r="C53" s="351">
        <v>0</v>
      </c>
      <c r="D53" s="351">
        <v>0</v>
      </c>
      <c r="E53" s="352">
        <f t="shared" ref="E53:E57" si="8">G53+AC53</f>
        <v>0</v>
      </c>
      <c r="F53" s="352">
        <f t="shared" si="5"/>
        <v>0</v>
      </c>
      <c r="G53" s="310">
        <v>0</v>
      </c>
      <c r="H53" s="310">
        <v>0</v>
      </c>
      <c r="I53" s="310">
        <v>0</v>
      </c>
      <c r="J53" s="310">
        <v>0</v>
      </c>
      <c r="K53" s="310">
        <v>0</v>
      </c>
      <c r="L53" s="310">
        <v>0</v>
      </c>
      <c r="M53" s="310">
        <v>0</v>
      </c>
      <c r="N53" s="310">
        <v>0</v>
      </c>
      <c r="O53" s="310">
        <v>0</v>
      </c>
      <c r="P53" s="310">
        <v>0</v>
      </c>
      <c r="Q53" s="310">
        <v>0</v>
      </c>
      <c r="R53" s="310">
        <v>0</v>
      </c>
      <c r="S53" s="310">
        <v>0</v>
      </c>
      <c r="T53" s="310">
        <v>0</v>
      </c>
      <c r="U53" s="310">
        <v>0</v>
      </c>
      <c r="V53" s="310">
        <v>0</v>
      </c>
      <c r="W53" s="310">
        <v>0</v>
      </c>
      <c r="X53" s="310">
        <v>0</v>
      </c>
      <c r="Y53" s="310">
        <v>0</v>
      </c>
      <c r="Z53" s="310">
        <v>0</v>
      </c>
      <c r="AA53" s="310">
        <v>0</v>
      </c>
      <c r="AB53" s="351">
        <f t="shared" si="3"/>
        <v>0</v>
      </c>
      <c r="AC53" s="352">
        <f t="shared" si="4"/>
        <v>0</v>
      </c>
    </row>
    <row r="54" spans="1:29" x14ac:dyDescent="0.25">
      <c r="A54" s="76" t="s">
        <v>135</v>
      </c>
      <c r="B54" s="75" t="s">
        <v>129</v>
      </c>
      <c r="C54" s="351">
        <v>0</v>
      </c>
      <c r="D54" s="351">
        <v>0</v>
      </c>
      <c r="E54" s="352">
        <f t="shared" si="8"/>
        <v>0</v>
      </c>
      <c r="F54" s="352">
        <f t="shared" si="5"/>
        <v>0</v>
      </c>
      <c r="G54" s="310">
        <v>0</v>
      </c>
      <c r="H54" s="310">
        <v>0</v>
      </c>
      <c r="I54" s="310">
        <v>0</v>
      </c>
      <c r="J54" s="310">
        <v>0</v>
      </c>
      <c r="K54" s="310">
        <v>0</v>
      </c>
      <c r="L54" s="310">
        <v>0</v>
      </c>
      <c r="M54" s="310">
        <v>0</v>
      </c>
      <c r="N54" s="310">
        <v>0</v>
      </c>
      <c r="O54" s="310">
        <v>0</v>
      </c>
      <c r="P54" s="310">
        <v>0</v>
      </c>
      <c r="Q54" s="310">
        <v>0</v>
      </c>
      <c r="R54" s="310">
        <v>0</v>
      </c>
      <c r="S54" s="310">
        <v>0</v>
      </c>
      <c r="T54" s="310">
        <v>0</v>
      </c>
      <c r="U54" s="310">
        <v>0</v>
      </c>
      <c r="V54" s="310">
        <v>0</v>
      </c>
      <c r="W54" s="310">
        <v>0</v>
      </c>
      <c r="X54" s="310">
        <v>0</v>
      </c>
      <c r="Y54" s="310">
        <v>0</v>
      </c>
      <c r="Z54" s="310">
        <v>0</v>
      </c>
      <c r="AA54" s="310">
        <v>0</v>
      </c>
      <c r="AB54" s="351">
        <f t="shared" si="3"/>
        <v>0</v>
      </c>
      <c r="AC54" s="352">
        <f t="shared" si="4"/>
        <v>0</v>
      </c>
    </row>
    <row r="55" spans="1:29" x14ac:dyDescent="0.25">
      <c r="A55" s="76" t="s">
        <v>134</v>
      </c>
      <c r="B55" s="75" t="s">
        <v>128</v>
      </c>
      <c r="C55" s="351">
        <v>0</v>
      </c>
      <c r="D55" s="351">
        <v>0</v>
      </c>
      <c r="E55" s="352">
        <f t="shared" si="8"/>
        <v>0</v>
      </c>
      <c r="F55" s="352">
        <f t="shared" si="5"/>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51">
        <f t="shared" si="3"/>
        <v>0</v>
      </c>
      <c r="AC55" s="352">
        <f t="shared" si="4"/>
        <v>0</v>
      </c>
    </row>
    <row r="56" spans="1:29" x14ac:dyDescent="0.25">
      <c r="A56" s="76" t="s">
        <v>133</v>
      </c>
      <c r="B56" s="75" t="s">
        <v>127</v>
      </c>
      <c r="C56" s="351">
        <v>0</v>
      </c>
      <c r="D56" s="351">
        <v>0</v>
      </c>
      <c r="E56" s="352">
        <f t="shared" si="8"/>
        <v>0</v>
      </c>
      <c r="F56" s="352">
        <f t="shared" si="5"/>
        <v>0</v>
      </c>
      <c r="G56" s="310">
        <v>0</v>
      </c>
      <c r="H56" s="310">
        <v>0</v>
      </c>
      <c r="I56" s="310">
        <v>0</v>
      </c>
      <c r="J56" s="310">
        <v>0</v>
      </c>
      <c r="K56" s="310">
        <v>0</v>
      </c>
      <c r="L56" s="310">
        <v>0</v>
      </c>
      <c r="M56" s="310">
        <v>0</v>
      </c>
      <c r="N56" s="310">
        <v>0</v>
      </c>
      <c r="O56" s="310">
        <v>0</v>
      </c>
      <c r="P56" s="310">
        <v>0</v>
      </c>
      <c r="Q56" s="310">
        <v>0</v>
      </c>
      <c r="R56" s="310">
        <v>0</v>
      </c>
      <c r="S56" s="310">
        <v>0</v>
      </c>
      <c r="T56" s="310">
        <v>0</v>
      </c>
      <c r="U56" s="310">
        <v>0</v>
      </c>
      <c r="V56" s="310">
        <v>0</v>
      </c>
      <c r="W56" s="310">
        <v>0</v>
      </c>
      <c r="X56" s="310">
        <v>0</v>
      </c>
      <c r="Y56" s="310">
        <v>0</v>
      </c>
      <c r="Z56" s="310">
        <v>0</v>
      </c>
      <c r="AA56" s="310">
        <v>0</v>
      </c>
      <c r="AB56" s="351">
        <f t="shared" si="3"/>
        <v>0</v>
      </c>
      <c r="AC56" s="352">
        <f t="shared" si="4"/>
        <v>0</v>
      </c>
    </row>
    <row r="57" spans="1:29" ht="18.75" x14ac:dyDescent="0.25">
      <c r="A57" s="76" t="s">
        <v>132</v>
      </c>
      <c r="B57" s="75" t="s">
        <v>126</v>
      </c>
      <c r="C57" s="351">
        <v>0</v>
      </c>
      <c r="D57" s="351">
        <v>0</v>
      </c>
      <c r="E57" s="352">
        <f t="shared" si="8"/>
        <v>0</v>
      </c>
      <c r="F57" s="352">
        <f t="shared" si="5"/>
        <v>0</v>
      </c>
      <c r="G57" s="310">
        <v>0</v>
      </c>
      <c r="H57" s="310">
        <v>0</v>
      </c>
      <c r="I57" s="310">
        <v>0</v>
      </c>
      <c r="J57" s="310">
        <v>0</v>
      </c>
      <c r="K57" s="310">
        <v>0</v>
      </c>
      <c r="L57" s="310">
        <v>0</v>
      </c>
      <c r="M57" s="310">
        <v>0</v>
      </c>
      <c r="N57" s="310">
        <v>0</v>
      </c>
      <c r="O57" s="310">
        <v>0</v>
      </c>
      <c r="P57" s="310">
        <v>0</v>
      </c>
      <c r="Q57" s="310">
        <v>0</v>
      </c>
      <c r="R57" s="310">
        <v>0</v>
      </c>
      <c r="S57" s="310">
        <v>0</v>
      </c>
      <c r="T57" s="310">
        <v>0</v>
      </c>
      <c r="U57" s="310">
        <v>0</v>
      </c>
      <c r="V57" s="310">
        <v>0</v>
      </c>
      <c r="W57" s="310">
        <v>0</v>
      </c>
      <c r="X57" s="310">
        <v>0</v>
      </c>
      <c r="Y57" s="310">
        <v>0</v>
      </c>
      <c r="Z57" s="310">
        <v>0</v>
      </c>
      <c r="AA57" s="310">
        <v>0</v>
      </c>
      <c r="AB57" s="351">
        <f t="shared" si="3"/>
        <v>0</v>
      </c>
      <c r="AC57" s="352">
        <f t="shared" si="4"/>
        <v>0</v>
      </c>
    </row>
    <row r="58" spans="1:29" ht="36.75" customHeight="1" x14ac:dyDescent="0.25">
      <c r="A58" s="79" t="s">
        <v>57</v>
      </c>
      <c r="B58" s="94" t="s">
        <v>230</v>
      </c>
      <c r="C58" s="351">
        <v>0</v>
      </c>
      <c r="D58" s="351">
        <v>0</v>
      </c>
      <c r="E58" s="352">
        <v>0</v>
      </c>
      <c r="F58" s="352">
        <f t="shared" si="5"/>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3"/>
        <v>0</v>
      </c>
      <c r="AC58" s="352">
        <f t="shared" si="4"/>
        <v>0</v>
      </c>
    </row>
    <row r="59" spans="1:29" x14ac:dyDescent="0.25">
      <c r="A59" s="79" t="s">
        <v>55</v>
      </c>
      <c r="B59" s="78" t="s">
        <v>131</v>
      </c>
      <c r="C59" s="351">
        <v>0</v>
      </c>
      <c r="D59" s="351">
        <v>0</v>
      </c>
      <c r="E59" s="352">
        <v>0</v>
      </c>
      <c r="F59" s="352">
        <f t="shared" si="5"/>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3"/>
        <v>0</v>
      </c>
      <c r="AC59" s="352">
        <f t="shared" si="4"/>
        <v>0</v>
      </c>
    </row>
    <row r="60" spans="1:29" x14ac:dyDescent="0.25">
      <c r="A60" s="76" t="s">
        <v>224</v>
      </c>
      <c r="B60" s="77" t="s">
        <v>152</v>
      </c>
      <c r="C60" s="351">
        <v>0</v>
      </c>
      <c r="D60" s="351">
        <v>0</v>
      </c>
      <c r="E60" s="352">
        <v>0</v>
      </c>
      <c r="F60" s="352">
        <f t="shared" si="5"/>
        <v>0</v>
      </c>
      <c r="G60" s="310">
        <v>0</v>
      </c>
      <c r="H60" s="310">
        <v>0</v>
      </c>
      <c r="I60" s="310">
        <v>0</v>
      </c>
      <c r="J60" s="310">
        <v>0</v>
      </c>
      <c r="K60" s="310">
        <v>0</v>
      </c>
      <c r="L60" s="310">
        <v>0</v>
      </c>
      <c r="M60" s="310">
        <v>0</v>
      </c>
      <c r="N60" s="310">
        <v>0</v>
      </c>
      <c r="O60" s="310">
        <v>0</v>
      </c>
      <c r="P60" s="310">
        <v>0</v>
      </c>
      <c r="Q60" s="310">
        <v>0</v>
      </c>
      <c r="R60" s="310">
        <v>0</v>
      </c>
      <c r="S60" s="310">
        <v>0</v>
      </c>
      <c r="T60" s="310">
        <v>0</v>
      </c>
      <c r="U60" s="310">
        <v>0</v>
      </c>
      <c r="V60" s="310">
        <v>0</v>
      </c>
      <c r="W60" s="310">
        <v>0</v>
      </c>
      <c r="X60" s="310">
        <v>0</v>
      </c>
      <c r="Y60" s="310">
        <v>0</v>
      </c>
      <c r="Z60" s="310">
        <v>0</v>
      </c>
      <c r="AA60" s="310">
        <v>0</v>
      </c>
      <c r="AB60" s="351">
        <f t="shared" si="3"/>
        <v>0</v>
      </c>
      <c r="AC60" s="352">
        <f t="shared" si="4"/>
        <v>0</v>
      </c>
    </row>
    <row r="61" spans="1:29" x14ac:dyDescent="0.25">
      <c r="A61" s="76" t="s">
        <v>225</v>
      </c>
      <c r="B61" s="77" t="s">
        <v>150</v>
      </c>
      <c r="C61" s="351">
        <v>0</v>
      </c>
      <c r="D61" s="351">
        <v>0</v>
      </c>
      <c r="E61" s="352">
        <v>0</v>
      </c>
      <c r="F61" s="352">
        <f t="shared" si="5"/>
        <v>0</v>
      </c>
      <c r="G61" s="310">
        <v>0</v>
      </c>
      <c r="H61" s="310">
        <v>0</v>
      </c>
      <c r="I61" s="310">
        <v>0</v>
      </c>
      <c r="J61" s="310">
        <v>0</v>
      </c>
      <c r="K61" s="310">
        <v>0</v>
      </c>
      <c r="L61" s="310">
        <v>0</v>
      </c>
      <c r="M61" s="310">
        <v>0</v>
      </c>
      <c r="N61" s="310">
        <v>0</v>
      </c>
      <c r="O61" s="310">
        <v>0</v>
      </c>
      <c r="P61" s="310">
        <v>0</v>
      </c>
      <c r="Q61" s="310">
        <v>0</v>
      </c>
      <c r="R61" s="310">
        <v>0</v>
      </c>
      <c r="S61" s="310">
        <v>0</v>
      </c>
      <c r="T61" s="310">
        <v>0</v>
      </c>
      <c r="U61" s="310">
        <v>0</v>
      </c>
      <c r="V61" s="310">
        <v>0</v>
      </c>
      <c r="W61" s="310">
        <v>0</v>
      </c>
      <c r="X61" s="310">
        <v>0</v>
      </c>
      <c r="Y61" s="310">
        <v>0</v>
      </c>
      <c r="Z61" s="310">
        <v>0</v>
      </c>
      <c r="AA61" s="310">
        <v>0</v>
      </c>
      <c r="AB61" s="351">
        <f t="shared" si="3"/>
        <v>0</v>
      </c>
      <c r="AC61" s="352">
        <f t="shared" si="4"/>
        <v>0</v>
      </c>
    </row>
    <row r="62" spans="1:29" x14ac:dyDescent="0.25">
      <c r="A62" s="76" t="s">
        <v>226</v>
      </c>
      <c r="B62" s="77" t="s">
        <v>148</v>
      </c>
      <c r="C62" s="351">
        <v>0</v>
      </c>
      <c r="D62" s="351">
        <v>0</v>
      </c>
      <c r="E62" s="352">
        <v>0</v>
      </c>
      <c r="F62" s="352">
        <f t="shared" si="5"/>
        <v>0</v>
      </c>
      <c r="G62" s="310">
        <v>0</v>
      </c>
      <c r="H62" s="310">
        <v>0</v>
      </c>
      <c r="I62" s="310">
        <v>0</v>
      </c>
      <c r="J62" s="310">
        <v>0</v>
      </c>
      <c r="K62" s="310">
        <v>0</v>
      </c>
      <c r="L62" s="310">
        <v>0</v>
      </c>
      <c r="M62" s="310">
        <v>0</v>
      </c>
      <c r="N62" s="310">
        <v>0</v>
      </c>
      <c r="O62" s="310">
        <v>0</v>
      </c>
      <c r="P62" s="310">
        <v>0</v>
      </c>
      <c r="Q62" s="310">
        <v>0</v>
      </c>
      <c r="R62" s="310">
        <v>0</v>
      </c>
      <c r="S62" s="310">
        <v>0</v>
      </c>
      <c r="T62" s="310">
        <v>0</v>
      </c>
      <c r="U62" s="310">
        <v>0</v>
      </c>
      <c r="V62" s="310">
        <v>0</v>
      </c>
      <c r="W62" s="310">
        <v>0</v>
      </c>
      <c r="X62" s="310">
        <v>0</v>
      </c>
      <c r="Y62" s="310">
        <v>0</v>
      </c>
      <c r="Z62" s="310">
        <v>0</v>
      </c>
      <c r="AA62" s="310">
        <v>0</v>
      </c>
      <c r="AB62" s="351">
        <f t="shared" si="3"/>
        <v>0</v>
      </c>
      <c r="AC62" s="352">
        <f t="shared" si="4"/>
        <v>0</v>
      </c>
    </row>
    <row r="63" spans="1:29" x14ac:dyDescent="0.25">
      <c r="A63" s="76" t="s">
        <v>227</v>
      </c>
      <c r="B63" s="77" t="s">
        <v>229</v>
      </c>
      <c r="C63" s="351">
        <v>0</v>
      </c>
      <c r="D63" s="351">
        <v>0</v>
      </c>
      <c r="E63" s="352">
        <v>0</v>
      </c>
      <c r="F63" s="352">
        <f t="shared" si="5"/>
        <v>0</v>
      </c>
      <c r="G63" s="310">
        <v>0</v>
      </c>
      <c r="H63" s="310">
        <v>0</v>
      </c>
      <c r="I63" s="310">
        <v>0</v>
      </c>
      <c r="J63" s="310">
        <v>0</v>
      </c>
      <c r="K63" s="310">
        <v>0</v>
      </c>
      <c r="L63" s="310">
        <v>0</v>
      </c>
      <c r="M63" s="310">
        <v>0</v>
      </c>
      <c r="N63" s="310">
        <v>0</v>
      </c>
      <c r="O63" s="310">
        <v>0</v>
      </c>
      <c r="P63" s="310">
        <v>0</v>
      </c>
      <c r="Q63" s="310">
        <v>0</v>
      </c>
      <c r="R63" s="310">
        <v>0</v>
      </c>
      <c r="S63" s="310">
        <v>0</v>
      </c>
      <c r="T63" s="310">
        <v>0</v>
      </c>
      <c r="U63" s="310">
        <v>0</v>
      </c>
      <c r="V63" s="310">
        <v>0</v>
      </c>
      <c r="W63" s="310">
        <v>0</v>
      </c>
      <c r="X63" s="310">
        <v>0</v>
      </c>
      <c r="Y63" s="310">
        <v>0</v>
      </c>
      <c r="Z63" s="310">
        <v>0</v>
      </c>
      <c r="AA63" s="310">
        <v>0</v>
      </c>
      <c r="AB63" s="351">
        <f t="shared" si="3"/>
        <v>0</v>
      </c>
      <c r="AC63" s="352">
        <f t="shared" si="4"/>
        <v>0</v>
      </c>
    </row>
    <row r="64" spans="1:29" ht="18.75" x14ac:dyDescent="0.25">
      <c r="A64" s="76" t="s">
        <v>228</v>
      </c>
      <c r="B64" s="75" t="s">
        <v>126</v>
      </c>
      <c r="C64" s="351">
        <v>0</v>
      </c>
      <c r="D64" s="351">
        <v>0</v>
      </c>
      <c r="E64" s="352">
        <v>0</v>
      </c>
      <c r="F64" s="352">
        <f t="shared" si="5"/>
        <v>0</v>
      </c>
      <c r="G64" s="310">
        <v>0</v>
      </c>
      <c r="H64" s="310">
        <v>0</v>
      </c>
      <c r="I64" s="310">
        <v>0</v>
      </c>
      <c r="J64" s="310">
        <v>0</v>
      </c>
      <c r="K64" s="310">
        <v>0</v>
      </c>
      <c r="L64" s="310">
        <v>0</v>
      </c>
      <c r="M64" s="310">
        <v>0</v>
      </c>
      <c r="N64" s="310">
        <v>0</v>
      </c>
      <c r="O64" s="310">
        <v>0</v>
      </c>
      <c r="P64" s="310">
        <v>0</v>
      </c>
      <c r="Q64" s="310">
        <v>0</v>
      </c>
      <c r="R64" s="310">
        <v>0</v>
      </c>
      <c r="S64" s="310">
        <v>0</v>
      </c>
      <c r="T64" s="310">
        <v>0</v>
      </c>
      <c r="U64" s="310">
        <v>0</v>
      </c>
      <c r="V64" s="310">
        <v>0</v>
      </c>
      <c r="W64" s="310">
        <v>0</v>
      </c>
      <c r="X64" s="310">
        <v>0</v>
      </c>
      <c r="Y64" s="310">
        <v>0</v>
      </c>
      <c r="Z64" s="310">
        <v>0</v>
      </c>
      <c r="AA64" s="310">
        <v>0</v>
      </c>
      <c r="AB64" s="351">
        <f t="shared" si="3"/>
        <v>0</v>
      </c>
      <c r="AC64" s="352">
        <f t="shared" si="4"/>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526"/>
      <c r="C66" s="526"/>
      <c r="D66" s="526"/>
      <c r="E66" s="526"/>
      <c r="F66" s="526"/>
      <c r="G66" s="526"/>
      <c r="H66" s="526"/>
      <c r="I66" s="526"/>
      <c r="J66" s="360"/>
      <c r="K66" s="360"/>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527"/>
      <c r="C68" s="527"/>
      <c r="D68" s="527"/>
      <c r="E68" s="527"/>
      <c r="F68" s="527"/>
      <c r="G68" s="527"/>
      <c r="H68" s="527"/>
      <c r="I68" s="527"/>
      <c r="J68" s="361"/>
      <c r="K68" s="361"/>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526"/>
      <c r="C70" s="526"/>
      <c r="D70" s="526"/>
      <c r="E70" s="526"/>
      <c r="F70" s="526"/>
      <c r="G70" s="526"/>
      <c r="H70" s="526"/>
      <c r="I70" s="526"/>
      <c r="J70" s="360"/>
      <c r="K70" s="360"/>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526"/>
      <c r="C72" s="526"/>
      <c r="D72" s="526"/>
      <c r="E72" s="526"/>
      <c r="F72" s="526"/>
      <c r="G72" s="526"/>
      <c r="H72" s="526"/>
      <c r="I72" s="526"/>
      <c r="J72" s="360"/>
      <c r="K72" s="360"/>
      <c r="L72" s="63"/>
      <c r="M72" s="63"/>
      <c r="N72" s="69"/>
      <c r="O72" s="63"/>
      <c r="P72" s="63"/>
      <c r="Q72" s="63"/>
      <c r="R72" s="63"/>
      <c r="S72" s="63"/>
      <c r="T72" s="63"/>
      <c r="U72" s="63"/>
      <c r="V72" s="63"/>
      <c r="W72" s="63"/>
      <c r="X72" s="63"/>
      <c r="Y72" s="63"/>
      <c r="Z72" s="63"/>
      <c r="AA72" s="63"/>
      <c r="AB72" s="63"/>
    </row>
    <row r="73" spans="1:28" ht="32.25" customHeight="1" x14ac:dyDescent="0.25">
      <c r="A73" s="63"/>
      <c r="B73" s="527"/>
      <c r="C73" s="527"/>
      <c r="D73" s="527"/>
      <c r="E73" s="527"/>
      <c r="F73" s="527"/>
      <c r="G73" s="527"/>
      <c r="H73" s="527"/>
      <c r="I73" s="527"/>
      <c r="J73" s="361"/>
      <c r="K73" s="361"/>
      <c r="L73" s="63"/>
      <c r="M73" s="63"/>
      <c r="N73" s="63"/>
      <c r="O73" s="63"/>
      <c r="P73" s="63"/>
      <c r="Q73" s="63"/>
      <c r="R73" s="63"/>
      <c r="S73" s="63"/>
      <c r="T73" s="63"/>
      <c r="U73" s="63"/>
      <c r="V73" s="63"/>
      <c r="W73" s="63"/>
      <c r="X73" s="63"/>
      <c r="Y73" s="63"/>
      <c r="Z73" s="63"/>
      <c r="AA73" s="63"/>
      <c r="AB73" s="63"/>
    </row>
    <row r="74" spans="1:28" ht="51.75" customHeight="1" x14ac:dyDescent="0.25">
      <c r="A74" s="63"/>
      <c r="B74" s="526"/>
      <c r="C74" s="526"/>
      <c r="D74" s="526"/>
      <c r="E74" s="526"/>
      <c r="F74" s="526"/>
      <c r="G74" s="526"/>
      <c r="H74" s="526"/>
      <c r="I74" s="526"/>
      <c r="J74" s="360"/>
      <c r="K74" s="360"/>
      <c r="L74" s="63"/>
      <c r="M74" s="63"/>
      <c r="N74" s="63"/>
      <c r="O74" s="63"/>
      <c r="P74" s="63"/>
      <c r="Q74" s="63"/>
      <c r="R74" s="63"/>
      <c r="S74" s="63"/>
      <c r="T74" s="63"/>
      <c r="U74" s="63"/>
      <c r="V74" s="63"/>
      <c r="W74" s="63"/>
      <c r="X74" s="63"/>
      <c r="Y74" s="63"/>
      <c r="Z74" s="63"/>
      <c r="AA74" s="63"/>
      <c r="AB74" s="63"/>
    </row>
    <row r="75" spans="1:28" ht="21.75" customHeight="1" x14ac:dyDescent="0.25">
      <c r="A75" s="63"/>
      <c r="B75" s="524"/>
      <c r="C75" s="524"/>
      <c r="D75" s="524"/>
      <c r="E75" s="524"/>
      <c r="F75" s="524"/>
      <c r="G75" s="524"/>
      <c r="H75" s="524"/>
      <c r="I75" s="524"/>
      <c r="J75" s="358"/>
      <c r="K75" s="358"/>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525"/>
      <c r="C77" s="525"/>
      <c r="D77" s="525"/>
      <c r="E77" s="525"/>
      <c r="F77" s="525"/>
      <c r="G77" s="525"/>
      <c r="H77" s="525"/>
      <c r="I77" s="525"/>
      <c r="J77" s="359"/>
      <c r="K77" s="359"/>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 C25:D44 C50:D64 G50:AA64 H45:AA49 G25:AA44">
    <cfRule type="cellIs" dxfId="8" priority="9" operator="notEqual">
      <formula>0</formula>
    </cfRule>
  </conditionalFormatting>
  <conditionalFormatting sqref="AC24:AC64">
    <cfRule type="cellIs" dxfId="7" priority="8" operator="notEqual">
      <formula>0</formula>
    </cfRule>
  </conditionalFormatting>
  <conditionalFormatting sqref="D24:AA24">
    <cfRule type="cellIs" dxfId="6" priority="7" operator="notEqual">
      <formula>0</formula>
    </cfRule>
  </conditionalFormatting>
  <conditionalFormatting sqref="E58:F64 E51:F52 F44 F50 F53:F57 E25:F43">
    <cfRule type="cellIs" dxfId="5" priority="6" operator="notEqual">
      <formula>0</formula>
    </cfRule>
  </conditionalFormatting>
  <conditionalFormatting sqref="G45:G49 C45:D49">
    <cfRule type="cellIs" dxfId="4" priority="5" operator="notEqual">
      <formula>0</formula>
    </cfRule>
  </conditionalFormatting>
  <conditionalFormatting sqref="F45:F49">
    <cfRule type="cellIs" dxfId="3" priority="4" operator="notEqual">
      <formula>0</formula>
    </cfRule>
  </conditionalFormatting>
  <conditionalFormatting sqref="AB24:AB64">
    <cfRule type="cellIs" dxfId="2" priority="3" operator="notEqual">
      <formula>0</formula>
    </cfRule>
  </conditionalFormatting>
  <conditionalFormatting sqref="E44:E50">
    <cfRule type="cellIs" dxfId="1" priority="2" operator="notEqual">
      <formula>0</formula>
    </cfRule>
  </conditionalFormatting>
  <conditionalFormatting sqref="E53:E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7" zoomScale="85" zoomScaleSheetLayoutView="85" workbookViewId="0">
      <selection activeCell="AD26" sqref="AD26:AD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1" width="7.7109375" style="19" customWidth="1"/>
    <col min="12" max="12" width="11.42578125" style="19" customWidth="1"/>
    <col min="13" max="13" width="10.7109375" style="19" customWidth="1"/>
    <col min="14" max="14" width="26.71093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67</v>
      </c>
    </row>
    <row r="2" spans="1:48" ht="18.75" x14ac:dyDescent="0.3">
      <c r="AV2" s="15" t="s">
        <v>9</v>
      </c>
    </row>
    <row r="3" spans="1:48" ht="18.75" x14ac:dyDescent="0.3">
      <c r="AV3" s="15" t="s">
        <v>66</v>
      </c>
    </row>
    <row r="4" spans="1:48" ht="18.75" x14ac:dyDescent="0.3">
      <c r="AV4" s="15"/>
    </row>
    <row r="5" spans="1:48" ht="18.75" customHeight="1" x14ac:dyDescent="0.25">
      <c r="A5" s="428" t="str">
        <f>'1. паспорт местоположение'!A5:C5</f>
        <v>Год раскрытия информации: 2018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row>
    <row r="6" spans="1:48" ht="18.75" x14ac:dyDescent="0.3">
      <c r="AV6" s="15"/>
    </row>
    <row r="7" spans="1:48" ht="18.75" x14ac:dyDescent="0.25">
      <c r="A7" s="444" t="s">
        <v>8</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x14ac:dyDescent="0.25">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440" t="s">
        <v>7</v>
      </c>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440"/>
      <c r="AI10" s="440"/>
      <c r="AJ10" s="440"/>
      <c r="AK10" s="440"/>
      <c r="AL10" s="440"/>
      <c r="AM10" s="440"/>
      <c r="AN10" s="440"/>
      <c r="AO10" s="440"/>
      <c r="AP10" s="440"/>
      <c r="AQ10" s="440"/>
      <c r="AR10" s="440"/>
      <c r="AS10" s="440"/>
      <c r="AT10" s="440"/>
      <c r="AU10" s="440"/>
      <c r="AV10" s="440"/>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x14ac:dyDescent="0.25">
      <c r="A12" s="438" t="str">
        <f>'1. паспорт местоположение'!A12:C12</f>
        <v>I_25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440" t="s">
        <v>6</v>
      </c>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0"/>
      <c r="AK13" s="440"/>
      <c r="AL13" s="440"/>
      <c r="AM13" s="440"/>
      <c r="AN13" s="440"/>
      <c r="AO13" s="440"/>
      <c r="AP13" s="440"/>
      <c r="AQ13" s="440"/>
      <c r="AR13" s="440"/>
      <c r="AS13" s="440"/>
      <c r="AT13" s="440"/>
      <c r="AU13" s="440"/>
      <c r="AV13" s="440"/>
    </row>
    <row r="14" spans="1:48" ht="18.75" x14ac:dyDescent="0.25">
      <c r="A14" s="445"/>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c r="AK14" s="445"/>
      <c r="AL14" s="445"/>
      <c r="AM14" s="445"/>
      <c r="AN14" s="445"/>
      <c r="AO14" s="445"/>
      <c r="AP14" s="445"/>
      <c r="AQ14" s="445"/>
      <c r="AR14" s="445"/>
      <c r="AS14" s="445"/>
      <c r="AT14" s="445"/>
      <c r="AU14" s="445"/>
      <c r="AV14" s="445"/>
    </row>
    <row r="15" spans="1:48" x14ac:dyDescent="0.25">
      <c r="A15"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40" t="s">
        <v>5</v>
      </c>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c r="AH16" s="440"/>
      <c r="AI16" s="440"/>
      <c r="AJ16" s="440"/>
      <c r="AK16" s="440"/>
      <c r="AL16" s="440"/>
      <c r="AM16" s="440"/>
      <c r="AN16" s="440"/>
      <c r="AO16" s="440"/>
      <c r="AP16" s="440"/>
      <c r="AQ16" s="440"/>
      <c r="AR16" s="440"/>
      <c r="AS16" s="440"/>
      <c r="AT16" s="440"/>
      <c r="AU16" s="440"/>
      <c r="AV16" s="440"/>
    </row>
    <row r="17" spans="1:4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row>
    <row r="18" spans="1:48" ht="14.25" customHeight="1"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row>
    <row r="19" spans="1:4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25" customFormat="1"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3"/>
      <c r="AI20" s="483"/>
      <c r="AJ20" s="483"/>
      <c r="AK20" s="483"/>
      <c r="AL20" s="483"/>
      <c r="AM20" s="483"/>
      <c r="AN20" s="483"/>
      <c r="AO20" s="483"/>
      <c r="AP20" s="483"/>
      <c r="AQ20" s="483"/>
      <c r="AR20" s="483"/>
      <c r="AS20" s="483"/>
      <c r="AT20" s="483"/>
      <c r="AU20" s="483"/>
      <c r="AV20" s="483"/>
    </row>
    <row r="21" spans="1:48" s="25" customFormat="1" x14ac:dyDescent="0.25">
      <c r="A21" s="534" t="s">
        <v>446</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5" customFormat="1" ht="58.5" customHeight="1" x14ac:dyDescent="0.25">
      <c r="A22" s="535" t="s">
        <v>51</v>
      </c>
      <c r="B22" s="538" t="s">
        <v>23</v>
      </c>
      <c r="C22" s="535" t="s">
        <v>50</v>
      </c>
      <c r="D22" s="535" t="s">
        <v>49</v>
      </c>
      <c r="E22" s="541" t="s">
        <v>457</v>
      </c>
      <c r="F22" s="542"/>
      <c r="G22" s="542"/>
      <c r="H22" s="542"/>
      <c r="I22" s="542"/>
      <c r="J22" s="542"/>
      <c r="K22" s="542"/>
      <c r="L22" s="543"/>
      <c r="M22" s="535" t="s">
        <v>48</v>
      </c>
      <c r="N22" s="535" t="s">
        <v>47</v>
      </c>
      <c r="O22" s="535" t="s">
        <v>46</v>
      </c>
      <c r="P22" s="544" t="s">
        <v>238</v>
      </c>
      <c r="Q22" s="544" t="s">
        <v>45</v>
      </c>
      <c r="R22" s="544" t="s">
        <v>44</v>
      </c>
      <c r="S22" s="544" t="s">
        <v>43</v>
      </c>
      <c r="T22" s="544"/>
      <c r="U22" s="545" t="s">
        <v>42</v>
      </c>
      <c r="V22" s="545" t="s">
        <v>41</v>
      </c>
      <c r="W22" s="544" t="s">
        <v>40</v>
      </c>
      <c r="X22" s="544" t="s">
        <v>39</v>
      </c>
      <c r="Y22" s="544" t="s">
        <v>38</v>
      </c>
      <c r="Z22" s="558" t="s">
        <v>37</v>
      </c>
      <c r="AA22" s="544" t="s">
        <v>36</v>
      </c>
      <c r="AB22" s="544" t="s">
        <v>35</v>
      </c>
      <c r="AC22" s="544" t="s">
        <v>34</v>
      </c>
      <c r="AD22" s="544" t="s">
        <v>33</v>
      </c>
      <c r="AE22" s="544" t="s">
        <v>32</v>
      </c>
      <c r="AF22" s="544" t="s">
        <v>31</v>
      </c>
      <c r="AG22" s="544"/>
      <c r="AH22" s="544"/>
      <c r="AI22" s="544"/>
      <c r="AJ22" s="544"/>
      <c r="AK22" s="544"/>
      <c r="AL22" s="544" t="s">
        <v>30</v>
      </c>
      <c r="AM22" s="544"/>
      <c r="AN22" s="544"/>
      <c r="AO22" s="544"/>
      <c r="AP22" s="544" t="s">
        <v>29</v>
      </c>
      <c r="AQ22" s="544"/>
      <c r="AR22" s="544" t="s">
        <v>28</v>
      </c>
      <c r="AS22" s="544" t="s">
        <v>27</v>
      </c>
      <c r="AT22" s="544" t="s">
        <v>26</v>
      </c>
      <c r="AU22" s="544" t="s">
        <v>25</v>
      </c>
      <c r="AV22" s="548" t="s">
        <v>24</v>
      </c>
    </row>
    <row r="23" spans="1:48" s="25" customFormat="1" ht="64.5" customHeight="1" x14ac:dyDescent="0.25">
      <c r="A23" s="536"/>
      <c r="B23" s="539"/>
      <c r="C23" s="536"/>
      <c r="D23" s="536"/>
      <c r="E23" s="550" t="s">
        <v>22</v>
      </c>
      <c r="F23" s="552" t="s">
        <v>130</v>
      </c>
      <c r="G23" s="552" t="s">
        <v>129</v>
      </c>
      <c r="H23" s="552" t="s">
        <v>128</v>
      </c>
      <c r="I23" s="556" t="s">
        <v>369</v>
      </c>
      <c r="J23" s="556" t="s">
        <v>370</v>
      </c>
      <c r="K23" s="556" t="s">
        <v>371</v>
      </c>
      <c r="L23" s="552" t="s">
        <v>78</v>
      </c>
      <c r="M23" s="536"/>
      <c r="N23" s="536"/>
      <c r="O23" s="536"/>
      <c r="P23" s="544"/>
      <c r="Q23" s="544"/>
      <c r="R23" s="544"/>
      <c r="S23" s="554" t="s">
        <v>1</v>
      </c>
      <c r="T23" s="554" t="s">
        <v>10</v>
      </c>
      <c r="U23" s="545"/>
      <c r="V23" s="545"/>
      <c r="W23" s="544"/>
      <c r="X23" s="544"/>
      <c r="Y23" s="544"/>
      <c r="Z23" s="544"/>
      <c r="AA23" s="544"/>
      <c r="AB23" s="544"/>
      <c r="AC23" s="544"/>
      <c r="AD23" s="544"/>
      <c r="AE23" s="544"/>
      <c r="AF23" s="544" t="s">
        <v>21</v>
      </c>
      <c r="AG23" s="544"/>
      <c r="AH23" s="544" t="s">
        <v>20</v>
      </c>
      <c r="AI23" s="544"/>
      <c r="AJ23" s="535" t="s">
        <v>19</v>
      </c>
      <c r="AK23" s="535" t="s">
        <v>18</v>
      </c>
      <c r="AL23" s="535" t="s">
        <v>17</v>
      </c>
      <c r="AM23" s="535" t="s">
        <v>16</v>
      </c>
      <c r="AN23" s="535" t="s">
        <v>15</v>
      </c>
      <c r="AO23" s="535" t="s">
        <v>14</v>
      </c>
      <c r="AP23" s="535" t="s">
        <v>13</v>
      </c>
      <c r="AQ23" s="546" t="s">
        <v>10</v>
      </c>
      <c r="AR23" s="544"/>
      <c r="AS23" s="544"/>
      <c r="AT23" s="544"/>
      <c r="AU23" s="544"/>
      <c r="AV23" s="549"/>
    </row>
    <row r="24" spans="1:48" s="25" customFormat="1" ht="96.75" customHeight="1" x14ac:dyDescent="0.25">
      <c r="A24" s="537"/>
      <c r="B24" s="540"/>
      <c r="C24" s="537"/>
      <c r="D24" s="537"/>
      <c r="E24" s="551"/>
      <c r="F24" s="553"/>
      <c r="G24" s="553"/>
      <c r="H24" s="553"/>
      <c r="I24" s="557"/>
      <c r="J24" s="557"/>
      <c r="K24" s="557"/>
      <c r="L24" s="553"/>
      <c r="M24" s="537"/>
      <c r="N24" s="537"/>
      <c r="O24" s="537"/>
      <c r="P24" s="544"/>
      <c r="Q24" s="544"/>
      <c r="R24" s="544"/>
      <c r="S24" s="555"/>
      <c r="T24" s="555"/>
      <c r="U24" s="545"/>
      <c r="V24" s="545"/>
      <c r="W24" s="544"/>
      <c r="X24" s="544"/>
      <c r="Y24" s="544"/>
      <c r="Z24" s="544"/>
      <c r="AA24" s="544"/>
      <c r="AB24" s="544"/>
      <c r="AC24" s="544"/>
      <c r="AD24" s="544"/>
      <c r="AE24" s="544"/>
      <c r="AF24" s="141" t="s">
        <v>12</v>
      </c>
      <c r="AG24" s="141" t="s">
        <v>11</v>
      </c>
      <c r="AH24" s="142" t="s">
        <v>1</v>
      </c>
      <c r="AI24" s="142" t="s">
        <v>10</v>
      </c>
      <c r="AJ24" s="537"/>
      <c r="AK24" s="537"/>
      <c r="AL24" s="537"/>
      <c r="AM24" s="537"/>
      <c r="AN24" s="537"/>
      <c r="AO24" s="537"/>
      <c r="AP24" s="537"/>
      <c r="AQ24" s="547"/>
      <c r="AR24" s="544"/>
      <c r="AS24" s="544"/>
      <c r="AT24" s="544"/>
      <c r="AU24" s="544"/>
      <c r="AV24" s="549"/>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56.25" x14ac:dyDescent="0.2">
      <c r="A26" s="378">
        <v>1</v>
      </c>
      <c r="B26" s="345" t="s">
        <v>647</v>
      </c>
      <c r="C26" s="378"/>
      <c r="D26" s="22">
        <f>'6.1. Паспорт сетевой график'!H53</f>
        <v>43371</v>
      </c>
      <c r="E26" s="23"/>
      <c r="F26" s="23"/>
      <c r="G26" s="23"/>
      <c r="H26" s="23"/>
      <c r="I26" s="23"/>
      <c r="J26" s="23"/>
      <c r="K26" s="23"/>
      <c r="L26" s="346" t="s">
        <v>661</v>
      </c>
      <c r="M26" s="379" t="s">
        <v>667</v>
      </c>
      <c r="N26" s="379" t="s">
        <v>668</v>
      </c>
      <c r="O26" s="379" t="s">
        <v>467</v>
      </c>
      <c r="P26" s="379">
        <v>5548.2349999999997</v>
      </c>
      <c r="Q26" s="379" t="s">
        <v>669</v>
      </c>
      <c r="R26" s="379">
        <v>5216.49</v>
      </c>
      <c r="S26" s="379" t="s">
        <v>670</v>
      </c>
      <c r="T26" s="379" t="s">
        <v>670</v>
      </c>
      <c r="U26" s="379" t="s">
        <v>671</v>
      </c>
      <c r="V26" s="379" t="s">
        <v>60</v>
      </c>
      <c r="W26" s="379" t="s">
        <v>672</v>
      </c>
      <c r="X26" s="379">
        <v>4200</v>
      </c>
      <c r="Y26" s="379"/>
      <c r="Z26" s="379"/>
      <c r="AA26" s="379"/>
      <c r="AB26" s="379"/>
      <c r="AC26" s="379" t="s">
        <v>672</v>
      </c>
      <c r="AD26" s="379">
        <v>4200</v>
      </c>
      <c r="AE26" s="379"/>
      <c r="AF26" s="379" t="s">
        <v>673</v>
      </c>
      <c r="AG26" s="379" t="s">
        <v>652</v>
      </c>
      <c r="AH26" s="379" t="s">
        <v>674</v>
      </c>
      <c r="AI26" s="380">
        <v>42683</v>
      </c>
      <c r="AJ26" s="380" t="s">
        <v>675</v>
      </c>
      <c r="AK26" s="380">
        <v>42720</v>
      </c>
      <c r="AL26" s="379"/>
      <c r="AM26" s="379"/>
      <c r="AN26" s="379"/>
      <c r="AO26" s="379"/>
      <c r="AP26" s="379"/>
      <c r="AQ26" s="379"/>
      <c r="AR26" s="379"/>
      <c r="AS26" s="379"/>
      <c r="AT26" s="379"/>
      <c r="AU26" s="379"/>
      <c r="AV26" s="379"/>
    </row>
    <row r="27" spans="1:48" s="20" customFormat="1" ht="22.5" x14ac:dyDescent="0.2">
      <c r="A27" s="378"/>
      <c r="B27" s="378"/>
      <c r="C27" s="378"/>
      <c r="D27" s="378"/>
      <c r="E27" s="378"/>
      <c r="F27" s="378"/>
      <c r="G27" s="378"/>
      <c r="H27" s="378"/>
      <c r="I27" s="378"/>
      <c r="J27" s="378"/>
      <c r="K27" s="378"/>
      <c r="L27" s="378"/>
      <c r="M27" s="379"/>
      <c r="N27" s="379"/>
      <c r="O27" s="379"/>
      <c r="P27" s="379"/>
      <c r="Q27" s="379"/>
      <c r="R27" s="379"/>
      <c r="S27" s="379"/>
      <c r="T27" s="379"/>
      <c r="U27" s="379"/>
      <c r="V27" s="379"/>
      <c r="W27" s="379" t="s">
        <v>676</v>
      </c>
      <c r="X27" s="379">
        <v>4230</v>
      </c>
      <c r="Y27" s="379"/>
      <c r="Z27" s="379"/>
      <c r="AA27" s="379"/>
      <c r="AB27" s="379"/>
      <c r="AC27" s="379"/>
      <c r="AD27" s="379"/>
      <c r="AE27" s="379"/>
      <c r="AF27" s="379"/>
      <c r="AG27" s="379"/>
      <c r="AH27" s="379"/>
      <c r="AI27" s="379"/>
      <c r="AJ27" s="379"/>
      <c r="AK27" s="379"/>
      <c r="AL27" s="379"/>
      <c r="AM27" s="379"/>
      <c r="AN27" s="379"/>
      <c r="AO27" s="379"/>
      <c r="AP27" s="379"/>
      <c r="AQ27" s="379"/>
      <c r="AR27" s="379"/>
      <c r="AS27" s="379"/>
      <c r="AT27" s="379"/>
      <c r="AU27" s="379"/>
      <c r="AV27" s="379"/>
    </row>
    <row r="28" spans="1:48" s="20" customFormat="1" ht="33.75" x14ac:dyDescent="0.2">
      <c r="A28" s="378"/>
      <c r="B28" s="378"/>
      <c r="C28" s="378"/>
      <c r="D28" s="378"/>
      <c r="E28" s="378"/>
      <c r="F28" s="378"/>
      <c r="G28" s="378"/>
      <c r="H28" s="378"/>
      <c r="I28" s="378"/>
      <c r="J28" s="378"/>
      <c r="K28" s="378"/>
      <c r="L28" s="378"/>
      <c r="M28" s="379"/>
      <c r="N28" s="379"/>
      <c r="O28" s="379"/>
      <c r="P28" s="379"/>
      <c r="Q28" s="379"/>
      <c r="R28" s="379"/>
      <c r="S28" s="379"/>
      <c r="T28" s="379"/>
      <c r="U28" s="379"/>
      <c r="V28" s="379"/>
      <c r="W28" s="379" t="s">
        <v>677</v>
      </c>
      <c r="X28" s="379">
        <v>4518.3720000000003</v>
      </c>
      <c r="Y28" s="379"/>
      <c r="Z28" s="379"/>
      <c r="AA28" s="379"/>
      <c r="AB28" s="379"/>
      <c r="AC28" s="379"/>
      <c r="AD28" s="379"/>
      <c r="AE28" s="379"/>
      <c r="AF28" s="379"/>
      <c r="AG28" s="379"/>
      <c r="AH28" s="379"/>
      <c r="AI28" s="379"/>
      <c r="AJ28" s="379"/>
      <c r="AK28" s="379"/>
      <c r="AL28" s="379"/>
      <c r="AM28" s="379"/>
      <c r="AN28" s="379"/>
      <c r="AO28" s="379"/>
      <c r="AP28" s="379"/>
      <c r="AQ28" s="379"/>
      <c r="AR28" s="379"/>
      <c r="AS28" s="379"/>
      <c r="AT28" s="379"/>
      <c r="AU28" s="379"/>
      <c r="AV28" s="379"/>
    </row>
    <row r="29" spans="1:48" s="20" customFormat="1" ht="22.5" x14ac:dyDescent="0.2">
      <c r="A29" s="378"/>
      <c r="B29" s="378"/>
      <c r="C29" s="378"/>
      <c r="D29" s="378"/>
      <c r="E29" s="378"/>
      <c r="F29" s="378"/>
      <c r="G29" s="378"/>
      <c r="H29" s="378"/>
      <c r="I29" s="378"/>
      <c r="J29" s="378"/>
      <c r="K29" s="378"/>
      <c r="L29" s="378"/>
      <c r="M29" s="379"/>
      <c r="N29" s="379"/>
      <c r="O29" s="379"/>
      <c r="P29" s="379"/>
      <c r="Q29" s="379"/>
      <c r="R29" s="379"/>
      <c r="S29" s="379"/>
      <c r="T29" s="379"/>
      <c r="U29" s="379"/>
      <c r="V29" s="379"/>
      <c r="W29" s="379" t="s">
        <v>678</v>
      </c>
      <c r="X29" s="379">
        <v>5060.8100000000004</v>
      </c>
      <c r="Y29" s="379"/>
      <c r="Z29" s="379"/>
      <c r="AA29" s="379"/>
      <c r="AB29" s="379"/>
      <c r="AC29" s="379"/>
      <c r="AD29" s="379"/>
      <c r="AE29" s="379"/>
      <c r="AF29" s="379"/>
      <c r="AG29" s="379"/>
      <c r="AH29" s="379"/>
      <c r="AI29" s="379"/>
      <c r="AJ29" s="379"/>
      <c r="AK29" s="379"/>
      <c r="AL29" s="379"/>
      <c r="AM29" s="379"/>
      <c r="AN29" s="379"/>
      <c r="AO29" s="379"/>
      <c r="AP29" s="379"/>
      <c r="AQ29" s="379"/>
      <c r="AR29" s="379"/>
      <c r="AS29" s="379"/>
      <c r="AT29" s="379"/>
      <c r="AU29" s="379"/>
      <c r="AV29" s="379"/>
    </row>
    <row r="30" spans="1:48" s="20" customFormat="1" ht="90" x14ac:dyDescent="0.2">
      <c r="A30" s="23">
        <v>2</v>
      </c>
      <c r="B30" s="345" t="s">
        <v>647</v>
      </c>
      <c r="C30" s="21" t="s">
        <v>62</v>
      </c>
      <c r="D30" s="22">
        <f>D26</f>
        <v>43371</v>
      </c>
      <c r="E30" s="23"/>
      <c r="F30" s="23"/>
      <c r="G30" s="23"/>
      <c r="H30" s="23"/>
      <c r="I30" s="23"/>
      <c r="J30" s="23"/>
      <c r="K30" s="23"/>
      <c r="L30" s="346" t="str">
        <f>L26</f>
        <v>1 ВЭ 110 кВ, 
2 КРУЭ 110 кВ, 
2 ТСН 15/0,4 кВ</v>
      </c>
      <c r="M30" s="371" t="s">
        <v>648</v>
      </c>
      <c r="N30" s="371" t="s">
        <v>649</v>
      </c>
      <c r="O30" s="371" t="s">
        <v>467</v>
      </c>
      <c r="P30" s="372">
        <v>204527.15</v>
      </c>
      <c r="Q30" s="371" t="s">
        <v>650</v>
      </c>
      <c r="R30" s="372">
        <v>204527.15</v>
      </c>
      <c r="S30" s="371" t="s">
        <v>651</v>
      </c>
      <c r="T30" s="371" t="s">
        <v>651</v>
      </c>
      <c r="U30" s="346">
        <v>3</v>
      </c>
      <c r="V30" s="346">
        <v>2</v>
      </c>
      <c r="W30" s="372" t="s">
        <v>653</v>
      </c>
      <c r="X30" s="372">
        <v>195118.89799999999</v>
      </c>
      <c r="Y30" s="371"/>
      <c r="Z30" s="373"/>
      <c r="AA30" s="372"/>
      <c r="AB30" s="372">
        <v>194900</v>
      </c>
      <c r="AC30" s="372" t="s">
        <v>653</v>
      </c>
      <c r="AD30" s="372">
        <v>194900</v>
      </c>
      <c r="AE30" s="372"/>
      <c r="AF30" s="346">
        <v>52738</v>
      </c>
      <c r="AG30" s="371" t="s">
        <v>652</v>
      </c>
      <c r="AH30" s="373">
        <v>42927</v>
      </c>
      <c r="AI30" s="373">
        <v>42927</v>
      </c>
      <c r="AJ30" s="373">
        <v>42948</v>
      </c>
      <c r="AK30" s="373">
        <v>42957</v>
      </c>
      <c r="AL30" s="371"/>
      <c r="AM30" s="371"/>
      <c r="AN30" s="373"/>
      <c r="AO30" s="371"/>
      <c r="AP30" s="373"/>
      <c r="AQ30" s="373"/>
      <c r="AR30" s="373"/>
      <c r="AS30" s="373"/>
      <c r="AT30" s="373"/>
      <c r="AU30" s="371"/>
      <c r="AV30" s="371"/>
    </row>
    <row r="31" spans="1:48" s="20" customFormat="1" ht="33.75" x14ac:dyDescent="0.2">
      <c r="A31" s="23"/>
      <c r="B31" s="345"/>
      <c r="C31" s="21"/>
      <c r="D31" s="22"/>
      <c r="E31" s="23"/>
      <c r="F31" s="23"/>
      <c r="G31" s="23"/>
      <c r="H31" s="23"/>
      <c r="I31" s="23"/>
      <c r="J31" s="23"/>
      <c r="K31" s="23"/>
      <c r="L31" s="346"/>
      <c r="M31" s="371"/>
      <c r="N31" s="371"/>
      <c r="O31" s="371"/>
      <c r="P31" s="372"/>
      <c r="Q31" s="371"/>
      <c r="R31" s="372"/>
      <c r="S31" s="371"/>
      <c r="T31" s="371"/>
      <c r="U31" s="346"/>
      <c r="V31" s="346"/>
      <c r="W31" s="372" t="s">
        <v>654</v>
      </c>
      <c r="X31" s="372">
        <v>196346.06</v>
      </c>
      <c r="Y31" s="372" t="s">
        <v>654</v>
      </c>
      <c r="Z31" s="373"/>
      <c r="AA31" s="372"/>
      <c r="AB31" s="372"/>
      <c r="AC31" s="372"/>
      <c r="AD31" s="372"/>
      <c r="AE31" s="372"/>
      <c r="AF31" s="346"/>
      <c r="AG31" s="371"/>
      <c r="AH31" s="373"/>
      <c r="AI31" s="373"/>
      <c r="AJ31" s="373"/>
      <c r="AK31" s="373"/>
      <c r="AL31" s="371"/>
      <c r="AM31" s="371"/>
      <c r="AN31" s="373"/>
      <c r="AO31" s="371"/>
      <c r="AP31" s="373"/>
      <c r="AQ31" s="373"/>
      <c r="AR31" s="373"/>
      <c r="AS31" s="373"/>
      <c r="AT31" s="373"/>
      <c r="AU31" s="371"/>
      <c r="AV31" s="37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11"/>
  <sheetViews>
    <sheetView view="pageBreakPreview" topLeftCell="A14" zoomScale="90" zoomScaleNormal="90" zoomScaleSheetLayoutView="90" workbookViewId="0">
      <selection activeCell="B28" sqref="B28"/>
    </sheetView>
  </sheetViews>
  <sheetFormatPr defaultRowHeight="15.75" x14ac:dyDescent="0.25"/>
  <cols>
    <col min="1" max="2" width="66.140625" style="113" customWidth="1"/>
    <col min="3" max="3" width="9.140625"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67</v>
      </c>
    </row>
    <row r="2" spans="1:8" ht="18.75" x14ac:dyDescent="0.3">
      <c r="B2" s="15" t="s">
        <v>9</v>
      </c>
    </row>
    <row r="3" spans="1:8" ht="18.75" x14ac:dyDescent="0.3">
      <c r="B3" s="15" t="s">
        <v>465</v>
      </c>
    </row>
    <row r="4" spans="1:8" x14ac:dyDescent="0.25">
      <c r="B4" s="42"/>
    </row>
    <row r="5" spans="1:8" ht="18.75" x14ac:dyDescent="0.3">
      <c r="A5" s="559" t="str">
        <f>'7. Паспорт отчет о закупке'!A5:AV5</f>
        <v>Год раскрытия информации: 2018 год</v>
      </c>
      <c r="B5" s="559"/>
      <c r="C5" s="85"/>
      <c r="D5" s="85"/>
      <c r="E5" s="85"/>
      <c r="F5" s="85"/>
      <c r="G5" s="85"/>
      <c r="H5" s="85"/>
    </row>
    <row r="6" spans="1:8" ht="18.75" x14ac:dyDescent="0.3">
      <c r="A6" s="264"/>
      <c r="B6" s="264"/>
      <c r="C6" s="264"/>
      <c r="D6" s="264"/>
      <c r="E6" s="264"/>
      <c r="F6" s="264"/>
      <c r="G6" s="264"/>
      <c r="H6" s="264"/>
    </row>
    <row r="7" spans="1:8" ht="18.75" x14ac:dyDescent="0.25">
      <c r="A7" s="444" t="s">
        <v>8</v>
      </c>
      <c r="B7" s="444"/>
      <c r="C7" s="145"/>
      <c r="D7" s="145"/>
      <c r="E7" s="145"/>
      <c r="F7" s="145"/>
      <c r="G7" s="145"/>
      <c r="H7" s="145"/>
    </row>
    <row r="8" spans="1:8" ht="18.75" x14ac:dyDescent="0.25">
      <c r="A8" s="145"/>
      <c r="B8" s="145"/>
      <c r="C8" s="145"/>
      <c r="D8" s="145"/>
      <c r="E8" s="145"/>
      <c r="F8" s="145"/>
      <c r="G8" s="145"/>
      <c r="H8" s="145"/>
    </row>
    <row r="9" spans="1:8" x14ac:dyDescent="0.25">
      <c r="A9" s="438" t="str">
        <f>'1. паспорт местоположение'!A9:C9</f>
        <v>Акционерное общество "Янтарьэнерго" ДЗО  ПАО "Россети"</v>
      </c>
      <c r="B9" s="438"/>
      <c r="C9" s="159"/>
      <c r="D9" s="159"/>
      <c r="E9" s="159"/>
      <c r="F9" s="159"/>
      <c r="G9" s="159"/>
      <c r="H9" s="159"/>
    </row>
    <row r="10" spans="1:8" x14ac:dyDescent="0.25">
      <c r="A10" s="440" t="s">
        <v>7</v>
      </c>
      <c r="B10" s="440"/>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438" t="str">
        <f>'1. паспорт местоположение'!A12:C12</f>
        <v>I_25</v>
      </c>
      <c r="B12" s="438"/>
      <c r="C12" s="159"/>
      <c r="D12" s="159"/>
      <c r="E12" s="159"/>
      <c r="F12" s="159"/>
      <c r="G12" s="159"/>
      <c r="H12" s="159"/>
    </row>
    <row r="13" spans="1:8" x14ac:dyDescent="0.25">
      <c r="A13" s="440" t="s">
        <v>6</v>
      </c>
      <c r="B13" s="440"/>
      <c r="C13" s="147"/>
      <c r="D13" s="147"/>
      <c r="E13" s="147"/>
      <c r="F13" s="147"/>
      <c r="G13" s="147"/>
      <c r="H13" s="147"/>
    </row>
    <row r="14" spans="1:8" ht="18.75" x14ac:dyDescent="0.25">
      <c r="A14" s="11"/>
      <c r="B14" s="11"/>
      <c r="C14" s="11"/>
      <c r="D14" s="11"/>
      <c r="E14" s="11"/>
      <c r="F14" s="11"/>
      <c r="G14" s="11"/>
      <c r="H14" s="11"/>
    </row>
    <row r="15" spans="1:8" ht="39" customHeight="1" x14ac:dyDescent="0.25">
      <c r="A15" s="560" t="str">
        <f>'1. паспорт местоположение'!A15:C15</f>
        <v>Реконструкция ПС 110/15 кВ О-35 "Космодемьянская" (инв.№ РУ 110кВ 514630901, 51430902): реконструкция ОРУ 110 кВ с изменением схемы на 110-5Н (установка двух КРУЭ 110 кВ)</v>
      </c>
      <c r="B15" s="561"/>
      <c r="C15" s="159"/>
      <c r="D15" s="159"/>
      <c r="E15" s="159"/>
      <c r="F15" s="159"/>
      <c r="G15" s="159"/>
      <c r="H15" s="159"/>
    </row>
    <row r="16" spans="1:8" x14ac:dyDescent="0.25">
      <c r="A16" s="440" t="s">
        <v>5</v>
      </c>
      <c r="B16" s="440"/>
      <c r="C16" s="147"/>
      <c r="D16" s="147"/>
      <c r="E16" s="147"/>
      <c r="F16" s="147"/>
      <c r="G16" s="147"/>
      <c r="H16" s="147"/>
    </row>
    <row r="17" spans="1:2" x14ac:dyDescent="0.25">
      <c r="B17" s="115"/>
    </row>
    <row r="18" spans="1:2" ht="33.75" customHeight="1" x14ac:dyDescent="0.25">
      <c r="A18" s="562" t="s">
        <v>447</v>
      </c>
      <c r="B18" s="563"/>
    </row>
    <row r="19" spans="1:2" x14ac:dyDescent="0.25">
      <c r="B19" s="42"/>
    </row>
    <row r="20" spans="1:2" ht="16.5" thickBot="1" x14ac:dyDescent="0.3">
      <c r="B20" s="116"/>
    </row>
    <row r="21" spans="1:2" ht="55.5" customHeight="1" thickBot="1" x14ac:dyDescent="0.3">
      <c r="A21" s="117" t="s">
        <v>317</v>
      </c>
      <c r="B21" s="261" t="str">
        <f>A15</f>
        <v>Реконструкция ПС 110/15 кВ О-35 "Космодемьянская" (инв.№ РУ 110кВ 514630901, 51430902): реконструкция ОРУ 110 кВ с изменением схемы на 110-5Н (установка двух КРУЭ 110 кВ)</v>
      </c>
    </row>
    <row r="22" spans="1:2" ht="16.5" thickBot="1" x14ac:dyDescent="0.3">
      <c r="A22" s="117" t="s">
        <v>318</v>
      </c>
      <c r="B22" s="118" t="str">
        <f>'1. паспорт местоположение'!C27</f>
        <v>Зеленоградский район</v>
      </c>
    </row>
    <row r="23" spans="1:2" ht="16.5" thickBot="1" x14ac:dyDescent="0.3">
      <c r="A23" s="117" t="s">
        <v>298</v>
      </c>
      <c r="B23" s="119" t="s">
        <v>621</v>
      </c>
    </row>
    <row r="24" spans="1:2" ht="16.5" thickBot="1" x14ac:dyDescent="0.3">
      <c r="A24" s="117" t="s">
        <v>319</v>
      </c>
      <c r="B24" s="119">
        <v>0</v>
      </c>
    </row>
    <row r="25" spans="1:2" ht="16.5" thickBot="1" x14ac:dyDescent="0.3">
      <c r="A25" s="120" t="s">
        <v>320</v>
      </c>
      <c r="B25" s="118">
        <v>2018</v>
      </c>
    </row>
    <row r="26" spans="1:2" ht="16.5" thickBot="1" x14ac:dyDescent="0.3">
      <c r="A26" s="121" t="s">
        <v>321</v>
      </c>
      <c r="B26" s="296" t="s">
        <v>704</v>
      </c>
    </row>
    <row r="27" spans="1:2" ht="29.25" thickBot="1" x14ac:dyDescent="0.3">
      <c r="A27" s="128" t="s">
        <v>655</v>
      </c>
      <c r="B27" s="262">
        <f>'6.2. Паспорт фин осв ввод'!D24</f>
        <v>201.2133573364857</v>
      </c>
    </row>
    <row r="28" spans="1:2" ht="16.5" thickBot="1" x14ac:dyDescent="0.3">
      <c r="A28" s="123" t="s">
        <v>322</v>
      </c>
      <c r="B28" s="347" t="s">
        <v>705</v>
      </c>
    </row>
    <row r="29" spans="1:2" ht="29.25" thickBot="1" x14ac:dyDescent="0.3">
      <c r="A29" s="129" t="s">
        <v>323</v>
      </c>
      <c r="B29" s="123"/>
    </row>
    <row r="30" spans="1:2" ht="29.25" thickBot="1" x14ac:dyDescent="0.3">
      <c r="A30" s="129" t="s">
        <v>324</v>
      </c>
      <c r="B30" s="364">
        <f>B32+B41+B58</f>
        <v>200.51052582621045</v>
      </c>
    </row>
    <row r="31" spans="1:2" ht="16.5" thickBot="1" x14ac:dyDescent="0.3">
      <c r="A31" s="123" t="s">
        <v>325</v>
      </c>
      <c r="B31" s="364"/>
    </row>
    <row r="32" spans="1:2" ht="29.25" thickBot="1" x14ac:dyDescent="0.3">
      <c r="A32" s="129" t="s">
        <v>326</v>
      </c>
      <c r="B32" s="363">
        <f xml:space="preserve"> SUMIF(C33:C40, 10,B33:B40)</f>
        <v>198.21893755222661</v>
      </c>
    </row>
    <row r="33" spans="1:3" s="268" customFormat="1" ht="30.75" thickBot="1" x14ac:dyDescent="0.3">
      <c r="A33" s="369" t="s">
        <v>699</v>
      </c>
      <c r="B33" s="370">
        <v>1.9509682472457202</v>
      </c>
      <c r="C33" s="268">
        <v>10</v>
      </c>
    </row>
    <row r="34" spans="1:3" ht="16.5" thickBot="1" x14ac:dyDescent="0.3">
      <c r="A34" s="123" t="s">
        <v>328</v>
      </c>
      <c r="B34" s="368">
        <f>B33/$B$27</f>
        <v>9.6960175659866806E-3</v>
      </c>
    </row>
    <row r="35" spans="1:3" ht="16.5" thickBot="1" x14ac:dyDescent="0.3">
      <c r="A35" s="123" t="s">
        <v>329</v>
      </c>
      <c r="B35" s="364">
        <v>0</v>
      </c>
      <c r="C35" s="114">
        <v>1</v>
      </c>
    </row>
    <row r="36" spans="1:3" ht="16.5" thickBot="1" x14ac:dyDescent="0.3">
      <c r="A36" s="123" t="s">
        <v>330</v>
      </c>
      <c r="B36" s="364">
        <v>0</v>
      </c>
      <c r="C36" s="114">
        <v>2</v>
      </c>
    </row>
    <row r="37" spans="1:3" s="268" customFormat="1" ht="30.75" thickBot="1" x14ac:dyDescent="0.3">
      <c r="A37" s="369" t="s">
        <v>665</v>
      </c>
      <c r="B37" s="370">
        <f>166.328787546594*1.18</f>
        <v>196.26796930498088</v>
      </c>
      <c r="C37" s="268">
        <v>10</v>
      </c>
    </row>
    <row r="38" spans="1:3" ht="16.5" thickBot="1" x14ac:dyDescent="0.3">
      <c r="A38" s="123" t="s">
        <v>328</v>
      </c>
      <c r="B38" s="368">
        <f>B37/$B$27</f>
        <v>0.97542216830448925</v>
      </c>
    </row>
    <row r="39" spans="1:3" ht="16.5" thickBot="1" x14ac:dyDescent="0.3">
      <c r="A39" s="123" t="s">
        <v>329</v>
      </c>
      <c r="B39" s="364">
        <v>0</v>
      </c>
      <c r="C39" s="114">
        <v>1</v>
      </c>
    </row>
    <row r="40" spans="1:3" ht="16.5" thickBot="1" x14ac:dyDescent="0.3">
      <c r="A40" s="123" t="s">
        <v>330</v>
      </c>
      <c r="B40" s="364">
        <v>0</v>
      </c>
      <c r="C40" s="114">
        <v>2</v>
      </c>
    </row>
    <row r="41" spans="1:3" ht="29.25" thickBot="1" x14ac:dyDescent="0.3">
      <c r="A41" s="129" t="s">
        <v>331</v>
      </c>
      <c r="B41" s="363">
        <f xml:space="preserve"> SUMIF(C42:C57, 20,B42:B57)</f>
        <v>0</v>
      </c>
    </row>
    <row r="42" spans="1:3" s="268" customFormat="1" ht="16.5" thickBot="1" x14ac:dyDescent="0.3">
      <c r="A42" s="270" t="s">
        <v>327</v>
      </c>
      <c r="B42" s="365">
        <v>0</v>
      </c>
      <c r="C42" s="268">
        <v>20</v>
      </c>
    </row>
    <row r="43" spans="1:3" ht="16.5" thickBot="1" x14ac:dyDescent="0.3">
      <c r="A43" s="123" t="s">
        <v>328</v>
      </c>
      <c r="B43" s="368">
        <f>B42/$B$27</f>
        <v>0</v>
      </c>
    </row>
    <row r="44" spans="1:3" ht="16.5" thickBot="1" x14ac:dyDescent="0.3">
      <c r="A44" s="123" t="s">
        <v>329</v>
      </c>
      <c r="B44" s="364">
        <v>0</v>
      </c>
      <c r="C44" s="114">
        <v>1</v>
      </c>
    </row>
    <row r="45" spans="1:3" ht="16.5" thickBot="1" x14ac:dyDescent="0.3">
      <c r="A45" s="123" t="s">
        <v>330</v>
      </c>
      <c r="B45" s="364">
        <v>0</v>
      </c>
      <c r="C45" s="114">
        <v>2</v>
      </c>
    </row>
    <row r="46" spans="1:3" s="268" customFormat="1" ht="16.5" thickBot="1" x14ac:dyDescent="0.3">
      <c r="A46" s="270" t="s">
        <v>327</v>
      </c>
      <c r="B46" s="365">
        <v>0</v>
      </c>
      <c r="C46" s="268">
        <v>20</v>
      </c>
    </row>
    <row r="47" spans="1:3" ht="16.5" thickBot="1" x14ac:dyDescent="0.3">
      <c r="A47" s="123" t="s">
        <v>328</v>
      </c>
      <c r="B47" s="364">
        <f>B46/$B$27</f>
        <v>0</v>
      </c>
    </row>
    <row r="48" spans="1:3" ht="16.5" thickBot="1" x14ac:dyDescent="0.3">
      <c r="A48" s="123" t="s">
        <v>329</v>
      </c>
      <c r="B48" s="364">
        <v>0</v>
      </c>
      <c r="C48" s="114">
        <v>1</v>
      </c>
    </row>
    <row r="49" spans="1:3" ht="16.5" thickBot="1" x14ac:dyDescent="0.3">
      <c r="A49" s="123" t="s">
        <v>330</v>
      </c>
      <c r="B49" s="364">
        <v>0</v>
      </c>
      <c r="C49" s="114">
        <v>2</v>
      </c>
    </row>
    <row r="50" spans="1:3" s="268" customFormat="1" ht="16.5" thickBot="1" x14ac:dyDescent="0.3">
      <c r="A50" s="267" t="s">
        <v>327</v>
      </c>
      <c r="B50" s="365">
        <v>0</v>
      </c>
      <c r="C50" s="268">
        <v>20</v>
      </c>
    </row>
    <row r="51" spans="1:3" ht="16.5" thickBot="1" x14ac:dyDescent="0.3">
      <c r="A51" s="123" t="s">
        <v>328</v>
      </c>
      <c r="B51" s="364">
        <f>B50/$B$27</f>
        <v>0</v>
      </c>
    </row>
    <row r="52" spans="1:3" ht="16.5" thickBot="1" x14ac:dyDescent="0.3">
      <c r="A52" s="123" t="s">
        <v>329</v>
      </c>
      <c r="B52" s="364">
        <v>0</v>
      </c>
      <c r="C52" s="114">
        <v>1</v>
      </c>
    </row>
    <row r="53" spans="1:3" ht="16.5" thickBot="1" x14ac:dyDescent="0.3">
      <c r="A53" s="123" t="s">
        <v>330</v>
      </c>
      <c r="B53" s="364">
        <v>0</v>
      </c>
      <c r="C53" s="114">
        <v>2</v>
      </c>
    </row>
    <row r="54" spans="1:3" s="268" customFormat="1" ht="16.5" thickBot="1" x14ac:dyDescent="0.3">
      <c r="A54" s="267" t="s">
        <v>327</v>
      </c>
      <c r="B54" s="365">
        <v>0</v>
      </c>
      <c r="C54" s="268">
        <v>20</v>
      </c>
    </row>
    <row r="55" spans="1:3" ht="16.5" thickBot="1" x14ac:dyDescent="0.3">
      <c r="A55" s="123" t="s">
        <v>328</v>
      </c>
      <c r="B55" s="364">
        <f>B54/$B$27</f>
        <v>0</v>
      </c>
    </row>
    <row r="56" spans="1:3" ht="16.5" thickBot="1" x14ac:dyDescent="0.3">
      <c r="A56" s="123" t="s">
        <v>329</v>
      </c>
      <c r="B56" s="364">
        <v>0</v>
      </c>
      <c r="C56" s="114">
        <v>1</v>
      </c>
    </row>
    <row r="57" spans="1:3" ht="16.5" thickBot="1" x14ac:dyDescent="0.3">
      <c r="A57" s="123" t="s">
        <v>330</v>
      </c>
      <c r="B57" s="364">
        <v>0</v>
      </c>
      <c r="C57" s="114">
        <v>2</v>
      </c>
    </row>
    <row r="58" spans="1:3" ht="29.25" thickBot="1" x14ac:dyDescent="0.3">
      <c r="A58" s="129" t="s">
        <v>332</v>
      </c>
      <c r="B58" s="363">
        <f xml:space="preserve"> SUMIF(C59:C74, 30,B59:B74)</f>
        <v>2.2915882739838347</v>
      </c>
    </row>
    <row r="59" spans="1:3" s="268" customFormat="1" ht="30.75" thickBot="1" x14ac:dyDescent="0.3">
      <c r="A59" s="369" t="s">
        <v>700</v>
      </c>
      <c r="B59" s="370">
        <f>1.94202396100325*1.18</f>
        <v>2.2915882739838347</v>
      </c>
      <c r="C59" s="268">
        <v>30</v>
      </c>
    </row>
    <row r="60" spans="1:3" ht="16.5" thickBot="1" x14ac:dyDescent="0.3">
      <c r="A60" s="123" t="s">
        <v>328</v>
      </c>
      <c r="B60" s="368">
        <f>B59/$B$27</f>
        <v>1.1388847660603616E-2</v>
      </c>
    </row>
    <row r="61" spans="1:3" ht="16.5" thickBot="1" x14ac:dyDescent="0.3">
      <c r="A61" s="123" t="s">
        <v>329</v>
      </c>
      <c r="B61" s="364">
        <v>0</v>
      </c>
      <c r="C61" s="114">
        <v>1</v>
      </c>
    </row>
    <row r="62" spans="1:3" ht="16.5" thickBot="1" x14ac:dyDescent="0.3">
      <c r="A62" s="123" t="s">
        <v>330</v>
      </c>
      <c r="B62" s="364">
        <v>0</v>
      </c>
      <c r="C62" s="114">
        <v>2</v>
      </c>
    </row>
    <row r="63" spans="1:3" s="268" customFormat="1" ht="30.75" thickBot="1" x14ac:dyDescent="0.3">
      <c r="A63" s="369" t="s">
        <v>701</v>
      </c>
      <c r="B63" s="370">
        <v>0</v>
      </c>
      <c r="C63" s="268">
        <v>30</v>
      </c>
    </row>
    <row r="64" spans="1:3" ht="16.5" thickBot="1" x14ac:dyDescent="0.3">
      <c r="A64" s="123" t="s">
        <v>328</v>
      </c>
      <c r="B64" s="368">
        <f>B63/$B$27</f>
        <v>0</v>
      </c>
    </row>
    <row r="65" spans="1:3" ht="16.5" thickBot="1" x14ac:dyDescent="0.3">
      <c r="A65" s="123" t="s">
        <v>329</v>
      </c>
      <c r="B65" s="364">
        <v>0</v>
      </c>
      <c r="C65" s="114">
        <v>1</v>
      </c>
    </row>
    <row r="66" spans="1:3" ht="16.5" thickBot="1" x14ac:dyDescent="0.3">
      <c r="A66" s="123" t="s">
        <v>330</v>
      </c>
      <c r="B66" s="364">
        <v>0</v>
      </c>
      <c r="C66" s="114">
        <v>2</v>
      </c>
    </row>
    <row r="67" spans="1:3" s="268" customFormat="1" ht="16.5" thickBot="1" x14ac:dyDescent="0.3">
      <c r="A67" s="369" t="s">
        <v>702</v>
      </c>
      <c r="B67" s="370">
        <v>0</v>
      </c>
      <c r="C67" s="268">
        <v>30</v>
      </c>
    </row>
    <row r="68" spans="1:3" ht="16.5" thickBot="1" x14ac:dyDescent="0.3">
      <c r="A68" s="123" t="s">
        <v>328</v>
      </c>
      <c r="B68" s="368">
        <f>B67/$B$27</f>
        <v>0</v>
      </c>
    </row>
    <row r="69" spans="1:3" ht="16.5" thickBot="1" x14ac:dyDescent="0.3">
      <c r="A69" s="123" t="s">
        <v>329</v>
      </c>
      <c r="B69" s="364">
        <v>0</v>
      </c>
      <c r="C69" s="114">
        <v>1</v>
      </c>
    </row>
    <row r="70" spans="1:3" ht="16.5" thickBot="1" x14ac:dyDescent="0.3">
      <c r="A70" s="123" t="s">
        <v>330</v>
      </c>
      <c r="B70" s="364">
        <v>0</v>
      </c>
      <c r="C70" s="114">
        <v>2</v>
      </c>
    </row>
    <row r="71" spans="1:3" s="268" customFormat="1" ht="16.5" thickBot="1" x14ac:dyDescent="0.3">
      <c r="A71" s="267" t="s">
        <v>327</v>
      </c>
      <c r="B71" s="365">
        <v>0</v>
      </c>
      <c r="C71" s="268">
        <v>30</v>
      </c>
    </row>
    <row r="72" spans="1:3" ht="16.5" thickBot="1" x14ac:dyDescent="0.3">
      <c r="A72" s="123" t="s">
        <v>328</v>
      </c>
      <c r="B72" s="364">
        <f>B71/$B$27</f>
        <v>0</v>
      </c>
    </row>
    <row r="73" spans="1:3" ht="16.5" thickBot="1" x14ac:dyDescent="0.3">
      <c r="A73" s="123" t="s">
        <v>329</v>
      </c>
      <c r="B73" s="364">
        <v>0</v>
      </c>
      <c r="C73" s="114">
        <v>1</v>
      </c>
    </row>
    <row r="74" spans="1:3" ht="16.5" thickBot="1" x14ac:dyDescent="0.3">
      <c r="A74" s="123" t="s">
        <v>330</v>
      </c>
      <c r="B74" s="364">
        <v>0</v>
      </c>
      <c r="C74" s="114">
        <v>2</v>
      </c>
    </row>
    <row r="75" spans="1:3" ht="29.25" thickBot="1" x14ac:dyDescent="0.3">
      <c r="A75" s="122" t="s">
        <v>333</v>
      </c>
      <c r="B75" s="130"/>
    </row>
    <row r="76" spans="1:3" ht="16.5" thickBot="1" x14ac:dyDescent="0.3">
      <c r="A76" s="124" t="s">
        <v>325</v>
      </c>
      <c r="B76" s="130"/>
    </row>
    <row r="77" spans="1:3" ht="16.5" thickBot="1" x14ac:dyDescent="0.3">
      <c r="A77" s="124" t="s">
        <v>334</v>
      </c>
      <c r="B77" s="130"/>
    </row>
    <row r="78" spans="1:3" ht="16.5" thickBot="1" x14ac:dyDescent="0.3">
      <c r="A78" s="124" t="s">
        <v>335</v>
      </c>
      <c r="B78" s="130"/>
    </row>
    <row r="79" spans="1:3" ht="16.5" thickBot="1" x14ac:dyDescent="0.3">
      <c r="A79" s="124" t="s">
        <v>336</v>
      </c>
      <c r="B79" s="130"/>
    </row>
    <row r="80" spans="1:3" ht="16.5" thickBot="1" x14ac:dyDescent="0.3">
      <c r="A80" s="120" t="s">
        <v>337</v>
      </c>
      <c r="B80" s="269">
        <f>B81/$B$27</f>
        <v>0</v>
      </c>
    </row>
    <row r="81" spans="1:2" ht="16.5" thickBot="1" x14ac:dyDescent="0.3">
      <c r="A81" s="120" t="s">
        <v>338</v>
      </c>
      <c r="B81" s="366">
        <f xml:space="preserve"> SUMIF(C33:C74, 1,B33:B74)</f>
        <v>0</v>
      </c>
    </row>
    <row r="82" spans="1:2" ht="16.5" thickBot="1" x14ac:dyDescent="0.3">
      <c r="A82" s="120" t="s">
        <v>339</v>
      </c>
      <c r="B82" s="367">
        <f>B83/$B$27</f>
        <v>0</v>
      </c>
    </row>
    <row r="83" spans="1:2" ht="16.5" thickBot="1" x14ac:dyDescent="0.3">
      <c r="A83" s="121" t="s">
        <v>340</v>
      </c>
      <c r="B83" s="366">
        <f xml:space="preserve"> SUMIF(C35:C76, 2,B35:B76)</f>
        <v>0</v>
      </c>
    </row>
    <row r="84" spans="1:2" ht="15.6" customHeight="1" x14ac:dyDescent="0.25">
      <c r="A84" s="122" t="s">
        <v>341</v>
      </c>
      <c r="B84" s="124"/>
    </row>
    <row r="85" spans="1:2" x14ac:dyDescent="0.25">
      <c r="A85" s="126" t="s">
        <v>342</v>
      </c>
      <c r="B85" s="126" t="s">
        <v>467</v>
      </c>
    </row>
    <row r="86" spans="1:2" ht="30" x14ac:dyDescent="0.25">
      <c r="A86" s="126" t="s">
        <v>343</v>
      </c>
      <c r="B86" s="126" t="s">
        <v>666</v>
      </c>
    </row>
    <row r="87" spans="1:2" x14ac:dyDescent="0.25">
      <c r="A87" s="126" t="s">
        <v>344</v>
      </c>
      <c r="B87" s="126"/>
    </row>
    <row r="88" spans="1:2" x14ac:dyDescent="0.25">
      <c r="A88" s="126" t="s">
        <v>345</v>
      </c>
      <c r="B88" s="126" t="s">
        <v>664</v>
      </c>
    </row>
    <row r="89" spans="1:2" ht="16.5" thickBot="1" x14ac:dyDescent="0.3">
      <c r="A89" s="127" t="s">
        <v>346</v>
      </c>
      <c r="B89" s="127"/>
    </row>
    <row r="90" spans="1:2" ht="30.75" thickBot="1" x14ac:dyDescent="0.3">
      <c r="A90" s="124" t="s">
        <v>347</v>
      </c>
      <c r="B90" s="125"/>
    </row>
    <row r="91" spans="1:2" ht="29.25" thickBot="1" x14ac:dyDescent="0.3">
      <c r="A91" s="120" t="s">
        <v>348</v>
      </c>
      <c r="B91" s="125"/>
    </row>
    <row r="92" spans="1:2" ht="16.5" thickBot="1" x14ac:dyDescent="0.3">
      <c r="A92" s="124" t="s">
        <v>325</v>
      </c>
      <c r="B92" s="132"/>
    </row>
    <row r="93" spans="1:2" ht="16.5" thickBot="1" x14ac:dyDescent="0.3">
      <c r="A93" s="124" t="s">
        <v>349</v>
      </c>
      <c r="B93" s="125"/>
    </row>
    <row r="94" spans="1:2" ht="16.5" thickBot="1" x14ac:dyDescent="0.3">
      <c r="A94" s="124" t="s">
        <v>350</v>
      </c>
      <c r="B94" s="132"/>
    </row>
    <row r="95" spans="1:2" ht="30.75" thickBot="1" x14ac:dyDescent="0.3">
      <c r="A95" s="133" t="s">
        <v>351</v>
      </c>
      <c r="B95" s="263" t="s">
        <v>352</v>
      </c>
    </row>
    <row r="96" spans="1:2" ht="16.5" thickBot="1" x14ac:dyDescent="0.3">
      <c r="A96" s="120" t="s">
        <v>353</v>
      </c>
      <c r="B96" s="131"/>
    </row>
    <row r="97" spans="1:2" ht="16.5" thickBot="1" x14ac:dyDescent="0.3">
      <c r="A97" s="126" t="s">
        <v>354</v>
      </c>
      <c r="B97" s="134"/>
    </row>
    <row r="98" spans="1:2" ht="16.5" thickBot="1" x14ac:dyDescent="0.3">
      <c r="A98" s="126" t="s">
        <v>355</v>
      </c>
      <c r="B98" s="134"/>
    </row>
    <row r="99" spans="1:2" ht="16.5" thickBot="1" x14ac:dyDescent="0.3">
      <c r="A99" s="126" t="s">
        <v>356</v>
      </c>
      <c r="B99" s="134"/>
    </row>
    <row r="100" spans="1:2" ht="45.75" thickBot="1" x14ac:dyDescent="0.3">
      <c r="A100" s="135" t="s">
        <v>357</v>
      </c>
      <c r="B100" s="132" t="s">
        <v>358</v>
      </c>
    </row>
    <row r="101" spans="1:2" ht="28.5" x14ac:dyDescent="0.25">
      <c r="A101" s="122" t="s">
        <v>359</v>
      </c>
      <c r="B101" s="564" t="s">
        <v>360</v>
      </c>
    </row>
    <row r="102" spans="1:2" x14ac:dyDescent="0.25">
      <c r="A102" s="126" t="s">
        <v>361</v>
      </c>
      <c r="B102" s="565"/>
    </row>
    <row r="103" spans="1:2" x14ac:dyDescent="0.25">
      <c r="A103" s="126" t="s">
        <v>362</v>
      </c>
      <c r="B103" s="565"/>
    </row>
    <row r="104" spans="1:2" x14ac:dyDescent="0.25">
      <c r="A104" s="126" t="s">
        <v>363</v>
      </c>
      <c r="B104" s="565"/>
    </row>
    <row r="105" spans="1:2" x14ac:dyDescent="0.25">
      <c r="A105" s="126" t="s">
        <v>364</v>
      </c>
      <c r="B105" s="565"/>
    </row>
    <row r="106" spans="1:2" ht="16.5" thickBot="1" x14ac:dyDescent="0.3">
      <c r="A106" s="136" t="s">
        <v>365</v>
      </c>
      <c r="B106" s="566"/>
    </row>
    <row r="109" spans="1:2" x14ac:dyDescent="0.25">
      <c r="A109" s="137"/>
      <c r="B109" s="138"/>
    </row>
    <row r="110" spans="1:2" x14ac:dyDescent="0.25">
      <c r="B110" s="139"/>
    </row>
    <row r="111" spans="1:2" x14ac:dyDescent="0.25">
      <c r="B111" s="14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11"/>
  <sheetViews>
    <sheetView view="pageBreakPreview" topLeftCell="A24" zoomScale="90" zoomScaleNormal="90" zoomScaleSheetLayoutView="90" workbookViewId="0">
      <selection activeCell="N52" sqref="N52"/>
    </sheetView>
  </sheetViews>
  <sheetFormatPr defaultRowHeight="15.75" x14ac:dyDescent="0.25"/>
  <cols>
    <col min="1" max="2" width="66.140625" style="113" customWidth="1"/>
    <col min="3" max="3" width="9.140625" style="114" hidden="1" customWidth="1"/>
    <col min="4" max="256" width="9.140625" style="114"/>
    <col min="257" max="258" width="66.140625" style="114" customWidth="1"/>
    <col min="259" max="512" width="9.140625" style="114"/>
    <col min="513" max="514" width="66.140625" style="114" customWidth="1"/>
    <col min="515" max="768" width="9.140625" style="114"/>
    <col min="769" max="770" width="66.140625" style="114" customWidth="1"/>
    <col min="771" max="1024" width="9.140625" style="114"/>
    <col min="1025" max="1026" width="66.140625" style="114" customWidth="1"/>
    <col min="1027" max="1280" width="9.140625" style="114"/>
    <col min="1281" max="1282" width="66.140625" style="114" customWidth="1"/>
    <col min="1283" max="1536" width="9.140625" style="114"/>
    <col min="1537" max="1538" width="66.140625" style="114" customWidth="1"/>
    <col min="1539" max="1792" width="9.140625" style="114"/>
    <col min="1793" max="1794" width="66.140625" style="114" customWidth="1"/>
    <col min="1795" max="2048" width="9.140625" style="114"/>
    <col min="2049" max="2050" width="66.140625" style="114" customWidth="1"/>
    <col min="2051" max="2304" width="9.140625" style="114"/>
    <col min="2305" max="2306" width="66.140625" style="114" customWidth="1"/>
    <col min="2307" max="2560" width="9.140625" style="114"/>
    <col min="2561" max="2562" width="66.140625" style="114" customWidth="1"/>
    <col min="2563" max="2816" width="9.140625" style="114"/>
    <col min="2817" max="2818" width="66.140625" style="114" customWidth="1"/>
    <col min="2819" max="3072" width="9.140625" style="114"/>
    <col min="3073" max="3074" width="66.140625" style="114" customWidth="1"/>
    <col min="3075" max="3328" width="9.140625" style="114"/>
    <col min="3329" max="3330" width="66.140625" style="114" customWidth="1"/>
    <col min="3331" max="3584" width="9.140625" style="114"/>
    <col min="3585" max="3586" width="66.140625" style="114" customWidth="1"/>
    <col min="3587" max="3840" width="9.140625" style="114"/>
    <col min="3841" max="3842" width="66.140625" style="114" customWidth="1"/>
    <col min="3843" max="4096" width="9.140625" style="114"/>
    <col min="4097" max="4098" width="66.140625" style="114" customWidth="1"/>
    <col min="4099" max="4352" width="9.140625" style="114"/>
    <col min="4353" max="4354" width="66.140625" style="114" customWidth="1"/>
    <col min="4355" max="4608" width="9.140625" style="114"/>
    <col min="4609" max="4610" width="66.140625" style="114" customWidth="1"/>
    <col min="4611" max="4864" width="9.140625" style="114"/>
    <col min="4865" max="4866" width="66.140625" style="114" customWidth="1"/>
    <col min="4867" max="5120" width="9.140625" style="114"/>
    <col min="5121" max="5122" width="66.140625" style="114" customWidth="1"/>
    <col min="5123" max="5376" width="9.140625" style="114"/>
    <col min="5377" max="5378" width="66.140625" style="114" customWidth="1"/>
    <col min="5379" max="5632" width="9.140625" style="114"/>
    <col min="5633" max="5634" width="66.140625" style="114" customWidth="1"/>
    <col min="5635" max="5888" width="9.140625" style="114"/>
    <col min="5889" max="5890" width="66.140625" style="114" customWidth="1"/>
    <col min="5891" max="6144" width="9.140625" style="114"/>
    <col min="6145" max="6146" width="66.140625" style="114" customWidth="1"/>
    <col min="6147" max="6400" width="9.140625" style="114"/>
    <col min="6401" max="6402" width="66.140625" style="114" customWidth="1"/>
    <col min="6403" max="6656" width="9.140625" style="114"/>
    <col min="6657" max="6658" width="66.140625" style="114" customWidth="1"/>
    <col min="6659" max="6912" width="9.140625" style="114"/>
    <col min="6913" max="6914" width="66.140625" style="114" customWidth="1"/>
    <col min="6915" max="7168" width="9.140625" style="114"/>
    <col min="7169" max="7170" width="66.140625" style="114" customWidth="1"/>
    <col min="7171" max="7424" width="9.140625" style="114"/>
    <col min="7425" max="7426" width="66.140625" style="114" customWidth="1"/>
    <col min="7427" max="7680" width="9.140625" style="114"/>
    <col min="7681" max="7682" width="66.140625" style="114" customWidth="1"/>
    <col min="7683" max="7936" width="9.140625" style="114"/>
    <col min="7937" max="7938" width="66.140625" style="114" customWidth="1"/>
    <col min="7939" max="8192" width="9.140625" style="114"/>
    <col min="8193" max="8194" width="66.140625" style="114" customWidth="1"/>
    <col min="8195" max="8448" width="9.140625" style="114"/>
    <col min="8449" max="8450" width="66.140625" style="114" customWidth="1"/>
    <col min="8451" max="8704" width="9.140625" style="114"/>
    <col min="8705" max="8706" width="66.140625" style="114" customWidth="1"/>
    <col min="8707" max="8960" width="9.140625" style="114"/>
    <col min="8961" max="8962" width="66.140625" style="114" customWidth="1"/>
    <col min="8963" max="9216" width="9.140625" style="114"/>
    <col min="9217" max="9218" width="66.140625" style="114" customWidth="1"/>
    <col min="9219" max="9472" width="9.140625" style="114"/>
    <col min="9473" max="9474" width="66.140625" style="114" customWidth="1"/>
    <col min="9475" max="9728" width="9.140625" style="114"/>
    <col min="9729" max="9730" width="66.140625" style="114" customWidth="1"/>
    <col min="9731" max="9984" width="9.140625" style="114"/>
    <col min="9985" max="9986" width="66.140625" style="114" customWidth="1"/>
    <col min="9987" max="10240" width="9.140625" style="114"/>
    <col min="10241" max="10242" width="66.140625" style="114" customWidth="1"/>
    <col min="10243" max="10496" width="9.140625" style="114"/>
    <col min="10497" max="10498" width="66.140625" style="114" customWidth="1"/>
    <col min="10499" max="10752" width="9.140625" style="114"/>
    <col min="10753" max="10754" width="66.140625" style="114" customWidth="1"/>
    <col min="10755" max="11008" width="9.140625" style="114"/>
    <col min="11009" max="11010" width="66.140625" style="114" customWidth="1"/>
    <col min="11011" max="11264" width="9.140625" style="114"/>
    <col min="11265" max="11266" width="66.140625" style="114" customWidth="1"/>
    <col min="11267" max="11520" width="9.140625" style="114"/>
    <col min="11521" max="11522" width="66.140625" style="114" customWidth="1"/>
    <col min="11523" max="11776" width="9.140625" style="114"/>
    <col min="11777" max="11778" width="66.140625" style="114" customWidth="1"/>
    <col min="11779" max="12032" width="9.140625" style="114"/>
    <col min="12033" max="12034" width="66.140625" style="114" customWidth="1"/>
    <col min="12035" max="12288" width="9.140625" style="114"/>
    <col min="12289" max="12290" width="66.140625" style="114" customWidth="1"/>
    <col min="12291" max="12544" width="9.140625" style="114"/>
    <col min="12545" max="12546" width="66.140625" style="114" customWidth="1"/>
    <col min="12547" max="12800" width="9.140625" style="114"/>
    <col min="12801" max="12802" width="66.140625" style="114" customWidth="1"/>
    <col min="12803" max="13056" width="9.140625" style="114"/>
    <col min="13057" max="13058" width="66.140625" style="114" customWidth="1"/>
    <col min="13059" max="13312" width="9.140625" style="114"/>
    <col min="13313" max="13314" width="66.140625" style="114" customWidth="1"/>
    <col min="13315" max="13568" width="9.140625" style="114"/>
    <col min="13569" max="13570" width="66.140625" style="114" customWidth="1"/>
    <col min="13571" max="13824" width="9.140625" style="114"/>
    <col min="13825" max="13826" width="66.140625" style="114" customWidth="1"/>
    <col min="13827" max="14080" width="9.140625" style="114"/>
    <col min="14081" max="14082" width="66.140625" style="114" customWidth="1"/>
    <col min="14083" max="14336" width="9.140625" style="114"/>
    <col min="14337" max="14338" width="66.140625" style="114" customWidth="1"/>
    <col min="14339" max="14592" width="9.140625" style="114"/>
    <col min="14593" max="14594" width="66.140625" style="114" customWidth="1"/>
    <col min="14595" max="14848" width="9.140625" style="114"/>
    <col min="14849" max="14850" width="66.140625" style="114" customWidth="1"/>
    <col min="14851" max="15104" width="9.140625" style="114"/>
    <col min="15105" max="15106" width="66.140625" style="114" customWidth="1"/>
    <col min="15107" max="15360" width="9.140625" style="114"/>
    <col min="15361" max="15362" width="66.140625" style="114" customWidth="1"/>
    <col min="15363" max="15616" width="9.140625" style="114"/>
    <col min="15617" max="15618" width="66.140625" style="114" customWidth="1"/>
    <col min="15619" max="15872" width="9.140625" style="114"/>
    <col min="15873" max="15874" width="66.140625" style="114" customWidth="1"/>
    <col min="15875" max="16128" width="9.140625" style="114"/>
    <col min="16129" max="16130" width="66.140625" style="114" customWidth="1"/>
    <col min="16131" max="16384" width="9.140625" style="114"/>
  </cols>
  <sheetData>
    <row r="1" spans="1:8" ht="18.75" x14ac:dyDescent="0.25">
      <c r="B1" s="38" t="s">
        <v>67</v>
      </c>
    </row>
    <row r="2" spans="1:8" ht="18.75" x14ac:dyDescent="0.3">
      <c r="B2" s="15" t="s">
        <v>9</v>
      </c>
    </row>
    <row r="3" spans="1:8" ht="18.75" x14ac:dyDescent="0.3">
      <c r="B3" s="15" t="s">
        <v>465</v>
      </c>
    </row>
    <row r="4" spans="1:8" x14ac:dyDescent="0.25">
      <c r="B4" s="42"/>
    </row>
    <row r="5" spans="1:8" ht="18.75" x14ac:dyDescent="0.3">
      <c r="A5" s="559" t="str">
        <f>'7. Паспорт отчет о закупке'!A5:AV5</f>
        <v>Год раскрытия информации: 2018 год</v>
      </c>
      <c r="B5" s="559"/>
      <c r="C5" s="85"/>
      <c r="D5" s="85"/>
      <c r="E5" s="85"/>
      <c r="F5" s="85"/>
      <c r="G5" s="85"/>
      <c r="H5" s="85"/>
    </row>
    <row r="6" spans="1:8" ht="18.75" x14ac:dyDescent="0.3">
      <c r="A6" s="375"/>
      <c r="B6" s="375"/>
      <c r="C6" s="375"/>
      <c r="D6" s="375"/>
      <c r="E6" s="375"/>
      <c r="F6" s="375"/>
      <c r="G6" s="375"/>
      <c r="H6" s="375"/>
    </row>
    <row r="7" spans="1:8" ht="18.75" x14ac:dyDescent="0.25">
      <c r="A7" s="444" t="s">
        <v>8</v>
      </c>
      <c r="B7" s="444"/>
      <c r="C7" s="145"/>
      <c r="D7" s="145"/>
      <c r="E7" s="145"/>
      <c r="F7" s="145"/>
      <c r="G7" s="145"/>
      <c r="H7" s="145"/>
    </row>
    <row r="8" spans="1:8" ht="18.75" x14ac:dyDescent="0.25">
      <c r="A8" s="145"/>
      <c r="B8" s="145"/>
      <c r="C8" s="145"/>
      <c r="D8" s="145"/>
      <c r="E8" s="145"/>
      <c r="F8" s="145"/>
      <c r="G8" s="145"/>
      <c r="H8" s="145"/>
    </row>
    <row r="9" spans="1:8" x14ac:dyDescent="0.25">
      <c r="A9" s="438" t="str">
        <f>'1. паспорт местоположение'!A9:C9</f>
        <v>Акционерное общество "Янтарьэнерго" ДЗО  ПАО "Россети"</v>
      </c>
      <c r="B9" s="438"/>
      <c r="C9" s="159"/>
      <c r="D9" s="159"/>
      <c r="E9" s="159"/>
      <c r="F9" s="159"/>
      <c r="G9" s="159"/>
      <c r="H9" s="159"/>
    </row>
    <row r="10" spans="1:8" x14ac:dyDescent="0.25">
      <c r="A10" s="440" t="s">
        <v>7</v>
      </c>
      <c r="B10" s="440"/>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438" t="str">
        <f>'1. паспорт местоположение'!A12:C12</f>
        <v>I_25</v>
      </c>
      <c r="B12" s="438"/>
      <c r="C12" s="159"/>
      <c r="D12" s="159"/>
      <c r="E12" s="159"/>
      <c r="F12" s="159"/>
      <c r="G12" s="159"/>
      <c r="H12" s="159"/>
    </row>
    <row r="13" spans="1:8" x14ac:dyDescent="0.25">
      <c r="A13" s="440" t="s">
        <v>6</v>
      </c>
      <c r="B13" s="440"/>
      <c r="C13" s="147"/>
      <c r="D13" s="147"/>
      <c r="E13" s="147"/>
      <c r="F13" s="147"/>
      <c r="G13" s="147"/>
      <c r="H13" s="147"/>
    </row>
    <row r="14" spans="1:8" ht="18.75" x14ac:dyDescent="0.25">
      <c r="A14" s="11"/>
      <c r="B14" s="11"/>
      <c r="C14" s="11"/>
      <c r="D14" s="11"/>
      <c r="E14" s="11"/>
      <c r="F14" s="11"/>
      <c r="G14" s="11"/>
      <c r="H14" s="11"/>
    </row>
    <row r="15" spans="1:8" ht="39" customHeight="1" x14ac:dyDescent="0.25">
      <c r="A15" s="567" t="str">
        <f>'1. паспорт местоположение'!A15:C15</f>
        <v>Реконструкция ПС 110/15 кВ О-35 "Космодемьянская" (инв.№ РУ 110кВ 514630901, 51430902): реконструкция ОРУ 110 кВ с изменением схемы на 110-5Н (установка двух КРУЭ 110 кВ)</v>
      </c>
      <c r="B15" s="438"/>
      <c r="C15" s="159"/>
      <c r="D15" s="159"/>
      <c r="E15" s="159"/>
      <c r="F15" s="159"/>
      <c r="G15" s="159"/>
      <c r="H15" s="159"/>
    </row>
    <row r="16" spans="1:8" x14ac:dyDescent="0.25">
      <c r="A16" s="440" t="s">
        <v>5</v>
      </c>
      <c r="B16" s="440"/>
      <c r="C16" s="147"/>
      <c r="D16" s="147"/>
      <c r="E16" s="147"/>
      <c r="F16" s="147"/>
      <c r="G16" s="147"/>
      <c r="H16" s="147"/>
    </row>
    <row r="17" spans="1:2" x14ac:dyDescent="0.25">
      <c r="B17" s="115"/>
    </row>
    <row r="18" spans="1:2" ht="33.75" customHeight="1" x14ac:dyDescent="0.25">
      <c r="A18" s="562" t="s">
        <v>447</v>
      </c>
      <c r="B18" s="563"/>
    </row>
    <row r="19" spans="1:2" x14ac:dyDescent="0.25">
      <c r="B19" s="42"/>
    </row>
    <row r="20" spans="1:2" ht="16.5" thickBot="1" x14ac:dyDescent="0.3">
      <c r="B20" s="116"/>
    </row>
    <row r="21" spans="1:2" ht="55.5" customHeight="1" thickBot="1" x14ac:dyDescent="0.3">
      <c r="A21" s="117" t="s">
        <v>317</v>
      </c>
      <c r="B21" s="261" t="str">
        <f>A15</f>
        <v>Реконструкция ПС 110/15 кВ О-35 "Космодемьянская" (инв.№ РУ 110кВ 514630901, 51430902): реконструкция ОРУ 110 кВ с изменением схемы на 110-5Н (установка двух КРУЭ 110 кВ)</v>
      </c>
    </row>
    <row r="22" spans="1:2" ht="16.5" thickBot="1" x14ac:dyDescent="0.3">
      <c r="A22" s="117" t="s">
        <v>318</v>
      </c>
      <c r="B22" s="118" t="str">
        <f>'1. паспорт местоположение'!C27</f>
        <v>Зеленоградский район</v>
      </c>
    </row>
    <row r="23" spans="1:2" ht="16.5" thickBot="1" x14ac:dyDescent="0.3">
      <c r="A23" s="117" t="s">
        <v>298</v>
      </c>
      <c r="B23" s="119" t="s">
        <v>621</v>
      </c>
    </row>
    <row r="24" spans="1:2" ht="16.5" thickBot="1" x14ac:dyDescent="0.3">
      <c r="A24" s="117" t="s">
        <v>319</v>
      </c>
      <c r="B24" s="119">
        <v>0</v>
      </c>
    </row>
    <row r="25" spans="1:2" ht="16.5" thickBot="1" x14ac:dyDescent="0.3">
      <c r="A25" s="120" t="s">
        <v>320</v>
      </c>
      <c r="B25" s="118">
        <v>2018</v>
      </c>
    </row>
    <row r="26" spans="1:2" ht="16.5" thickBot="1" x14ac:dyDescent="0.3">
      <c r="A26" s="121" t="s">
        <v>321</v>
      </c>
      <c r="B26" s="296" t="s">
        <v>615</v>
      </c>
    </row>
    <row r="27" spans="1:2" ht="29.25" thickBot="1" x14ac:dyDescent="0.3">
      <c r="A27" s="128" t="s">
        <v>655</v>
      </c>
      <c r="B27" s="262">
        <v>289.19523002456197</v>
      </c>
    </row>
    <row r="28" spans="1:2" ht="16.5" thickBot="1" x14ac:dyDescent="0.3">
      <c r="A28" s="123" t="s">
        <v>322</v>
      </c>
      <c r="B28" s="347" t="s">
        <v>642</v>
      </c>
    </row>
    <row r="29" spans="1:2" ht="29.25" thickBot="1" x14ac:dyDescent="0.3">
      <c r="A29" s="129" t="s">
        <v>323</v>
      </c>
      <c r="B29" s="123"/>
    </row>
    <row r="30" spans="1:2" ht="29.25" thickBot="1" x14ac:dyDescent="0.3">
      <c r="A30" s="129" t="s">
        <v>324</v>
      </c>
      <c r="B30" s="364">
        <f>B32+B41+B58</f>
        <v>4.2</v>
      </c>
    </row>
    <row r="31" spans="1:2" ht="16.5" thickBot="1" x14ac:dyDescent="0.3">
      <c r="A31" s="123" t="s">
        <v>325</v>
      </c>
      <c r="B31" s="364"/>
    </row>
    <row r="32" spans="1:2" ht="29.25" thickBot="1" x14ac:dyDescent="0.3">
      <c r="A32" s="129" t="s">
        <v>326</v>
      </c>
      <c r="B32" s="363">
        <f xml:space="preserve"> SUMIF(C33:C40, 10,B33:B40)</f>
        <v>4.2</v>
      </c>
    </row>
    <row r="33" spans="1:3" s="268" customFormat="1" ht="30.75" thickBot="1" x14ac:dyDescent="0.3">
      <c r="A33" s="369" t="s">
        <v>646</v>
      </c>
      <c r="B33" s="370">
        <v>4.2</v>
      </c>
      <c r="C33" s="268">
        <v>10</v>
      </c>
    </row>
    <row r="34" spans="1:3" ht="16.5" thickBot="1" x14ac:dyDescent="0.3">
      <c r="A34" s="123" t="s">
        <v>328</v>
      </c>
      <c r="B34" s="368">
        <f>B33/$B$27</f>
        <v>1.4523061115645943E-2</v>
      </c>
    </row>
    <row r="35" spans="1:3" ht="16.5" thickBot="1" x14ac:dyDescent="0.3">
      <c r="A35" s="123" t="s">
        <v>329</v>
      </c>
      <c r="B35" s="364">
        <v>0.84</v>
      </c>
      <c r="C35" s="114">
        <v>1</v>
      </c>
    </row>
    <row r="36" spans="1:3" ht="16.5" thickBot="1" x14ac:dyDescent="0.3">
      <c r="A36" s="123" t="s">
        <v>330</v>
      </c>
      <c r="B36" s="364">
        <v>0.84</v>
      </c>
      <c r="C36" s="114">
        <v>2</v>
      </c>
    </row>
    <row r="37" spans="1:3" s="268" customFormat="1" ht="16.5" thickBot="1" x14ac:dyDescent="0.3">
      <c r="A37" s="270" t="s">
        <v>327</v>
      </c>
      <c r="B37" s="365">
        <v>0</v>
      </c>
      <c r="C37" s="268">
        <v>10</v>
      </c>
    </row>
    <row r="38" spans="1:3" ht="16.5" thickBot="1" x14ac:dyDescent="0.3">
      <c r="A38" s="123" t="s">
        <v>328</v>
      </c>
      <c r="B38" s="368">
        <f>B37/$B$27</f>
        <v>0</v>
      </c>
    </row>
    <row r="39" spans="1:3" ht="16.5" thickBot="1" x14ac:dyDescent="0.3">
      <c r="A39" s="123" t="s">
        <v>329</v>
      </c>
      <c r="B39" s="364">
        <v>0</v>
      </c>
      <c r="C39" s="114">
        <v>1</v>
      </c>
    </row>
    <row r="40" spans="1:3" ht="16.5" thickBot="1" x14ac:dyDescent="0.3">
      <c r="A40" s="123" t="s">
        <v>330</v>
      </c>
      <c r="B40" s="364">
        <v>0</v>
      </c>
      <c r="C40" s="114">
        <v>2</v>
      </c>
    </row>
    <row r="41" spans="1:3" ht="29.25" thickBot="1" x14ac:dyDescent="0.3">
      <c r="A41" s="129" t="s">
        <v>331</v>
      </c>
      <c r="B41" s="363">
        <f xml:space="preserve"> SUMIF(C42:C57, 20,B42:B57)</f>
        <v>0</v>
      </c>
    </row>
    <row r="42" spans="1:3" s="268" customFormat="1" ht="16.5" thickBot="1" x14ac:dyDescent="0.3">
      <c r="A42" s="270" t="s">
        <v>327</v>
      </c>
      <c r="B42" s="365">
        <v>0</v>
      </c>
      <c r="C42" s="268">
        <v>20</v>
      </c>
    </row>
    <row r="43" spans="1:3" ht="16.5" thickBot="1" x14ac:dyDescent="0.3">
      <c r="A43" s="123" t="s">
        <v>328</v>
      </c>
      <c r="B43" s="368">
        <f>B42/$B$27</f>
        <v>0</v>
      </c>
    </row>
    <row r="44" spans="1:3" ht="16.5" thickBot="1" x14ac:dyDescent="0.3">
      <c r="A44" s="123" t="s">
        <v>329</v>
      </c>
      <c r="B44" s="364">
        <v>0</v>
      </c>
      <c r="C44" s="114">
        <v>1</v>
      </c>
    </row>
    <row r="45" spans="1:3" ht="16.5" thickBot="1" x14ac:dyDescent="0.3">
      <c r="A45" s="123" t="s">
        <v>330</v>
      </c>
      <c r="B45" s="364">
        <v>0</v>
      </c>
      <c r="C45" s="114">
        <v>2</v>
      </c>
    </row>
    <row r="46" spans="1:3" s="268" customFormat="1" ht="16.5" thickBot="1" x14ac:dyDescent="0.3">
      <c r="A46" s="270" t="s">
        <v>327</v>
      </c>
      <c r="B46" s="365">
        <v>0</v>
      </c>
      <c r="C46" s="268">
        <v>20</v>
      </c>
    </row>
    <row r="47" spans="1:3" ht="16.5" thickBot="1" x14ac:dyDescent="0.3">
      <c r="A47" s="123" t="s">
        <v>328</v>
      </c>
      <c r="B47" s="364">
        <f>B46/$B$27</f>
        <v>0</v>
      </c>
    </row>
    <row r="48" spans="1:3" ht="16.5" thickBot="1" x14ac:dyDescent="0.3">
      <c r="A48" s="123" t="s">
        <v>329</v>
      </c>
      <c r="B48" s="364">
        <v>0</v>
      </c>
      <c r="C48" s="114">
        <v>1</v>
      </c>
    </row>
    <row r="49" spans="1:3" ht="16.5" thickBot="1" x14ac:dyDescent="0.3">
      <c r="A49" s="123" t="s">
        <v>330</v>
      </c>
      <c r="B49" s="364">
        <v>0</v>
      </c>
      <c r="C49" s="114">
        <v>2</v>
      </c>
    </row>
    <row r="50" spans="1:3" s="268" customFormat="1" ht="16.5" thickBot="1" x14ac:dyDescent="0.3">
      <c r="A50" s="270" t="s">
        <v>327</v>
      </c>
      <c r="B50" s="365">
        <v>0</v>
      </c>
      <c r="C50" s="268">
        <v>20</v>
      </c>
    </row>
    <row r="51" spans="1:3" ht="16.5" thickBot="1" x14ac:dyDescent="0.3">
      <c r="A51" s="123" t="s">
        <v>328</v>
      </c>
      <c r="B51" s="364">
        <f>B50/$B$27</f>
        <v>0</v>
      </c>
    </row>
    <row r="52" spans="1:3" ht="16.5" thickBot="1" x14ac:dyDescent="0.3">
      <c r="A52" s="123" t="s">
        <v>329</v>
      </c>
      <c r="B52" s="364">
        <v>0</v>
      </c>
      <c r="C52" s="114">
        <v>1</v>
      </c>
    </row>
    <row r="53" spans="1:3" ht="16.5" thickBot="1" x14ac:dyDescent="0.3">
      <c r="A53" s="123" t="s">
        <v>330</v>
      </c>
      <c r="B53" s="364">
        <v>0</v>
      </c>
      <c r="C53" s="114">
        <v>2</v>
      </c>
    </row>
    <row r="54" spans="1:3" s="268" customFormat="1" ht="16.5" thickBot="1" x14ac:dyDescent="0.3">
      <c r="A54" s="270" t="s">
        <v>327</v>
      </c>
      <c r="B54" s="365">
        <v>0</v>
      </c>
      <c r="C54" s="268">
        <v>20</v>
      </c>
    </row>
    <row r="55" spans="1:3" ht="16.5" thickBot="1" x14ac:dyDescent="0.3">
      <c r="A55" s="123" t="s">
        <v>328</v>
      </c>
      <c r="B55" s="364">
        <f>B54/$B$27</f>
        <v>0</v>
      </c>
    </row>
    <row r="56" spans="1:3" ht="16.5" thickBot="1" x14ac:dyDescent="0.3">
      <c r="A56" s="123" t="s">
        <v>329</v>
      </c>
      <c r="B56" s="364">
        <v>0</v>
      </c>
      <c r="C56" s="114">
        <v>1</v>
      </c>
    </row>
    <row r="57" spans="1:3" ht="16.5" thickBot="1" x14ac:dyDescent="0.3">
      <c r="A57" s="123" t="s">
        <v>330</v>
      </c>
      <c r="B57" s="364">
        <v>0</v>
      </c>
      <c r="C57" s="114">
        <v>2</v>
      </c>
    </row>
    <row r="58" spans="1:3" ht="29.25" thickBot="1" x14ac:dyDescent="0.3">
      <c r="A58" s="129" t="s">
        <v>332</v>
      </c>
      <c r="B58" s="363">
        <f xml:space="preserve"> SUMIF(C59:C74, 30,B59:B74)</f>
        <v>0</v>
      </c>
    </row>
    <row r="59" spans="1:3" s="268" customFormat="1" ht="16.5" thickBot="1" x14ac:dyDescent="0.3">
      <c r="A59" s="270" t="s">
        <v>327</v>
      </c>
      <c r="B59" s="365">
        <v>0</v>
      </c>
      <c r="C59" s="268">
        <v>30</v>
      </c>
    </row>
    <row r="60" spans="1:3" ht="16.5" thickBot="1" x14ac:dyDescent="0.3">
      <c r="A60" s="123" t="s">
        <v>328</v>
      </c>
      <c r="B60" s="364">
        <f>B59/$B$27</f>
        <v>0</v>
      </c>
    </row>
    <row r="61" spans="1:3" ht="16.5" thickBot="1" x14ac:dyDescent="0.3">
      <c r="A61" s="123" t="s">
        <v>329</v>
      </c>
      <c r="B61" s="364">
        <v>0</v>
      </c>
      <c r="C61" s="114">
        <v>1</v>
      </c>
    </row>
    <row r="62" spans="1:3" ht="16.5" thickBot="1" x14ac:dyDescent="0.3">
      <c r="A62" s="123" t="s">
        <v>330</v>
      </c>
      <c r="B62" s="364">
        <v>0</v>
      </c>
      <c r="C62" s="114">
        <v>2</v>
      </c>
    </row>
    <row r="63" spans="1:3" s="268" customFormat="1" ht="16.5" thickBot="1" x14ac:dyDescent="0.3">
      <c r="A63" s="270" t="s">
        <v>327</v>
      </c>
      <c r="B63" s="365">
        <v>0</v>
      </c>
      <c r="C63" s="268">
        <v>30</v>
      </c>
    </row>
    <row r="64" spans="1:3" ht="16.5" thickBot="1" x14ac:dyDescent="0.3">
      <c r="A64" s="123" t="s">
        <v>328</v>
      </c>
      <c r="B64" s="364">
        <f>B63/$B$27</f>
        <v>0</v>
      </c>
    </row>
    <row r="65" spans="1:3" ht="16.5" thickBot="1" x14ac:dyDescent="0.3">
      <c r="A65" s="123" t="s">
        <v>329</v>
      </c>
      <c r="B65" s="364">
        <v>0</v>
      </c>
      <c r="C65" s="114">
        <v>1</v>
      </c>
    </row>
    <row r="66" spans="1:3" ht="16.5" thickBot="1" x14ac:dyDescent="0.3">
      <c r="A66" s="123" t="s">
        <v>330</v>
      </c>
      <c r="B66" s="364">
        <v>0</v>
      </c>
      <c r="C66" s="114">
        <v>2</v>
      </c>
    </row>
    <row r="67" spans="1:3" s="268" customFormat="1" ht="16.5" thickBot="1" x14ac:dyDescent="0.3">
      <c r="A67" s="270" t="s">
        <v>327</v>
      </c>
      <c r="B67" s="365">
        <v>0</v>
      </c>
      <c r="C67" s="268">
        <v>30</v>
      </c>
    </row>
    <row r="68" spans="1:3" ht="16.5" thickBot="1" x14ac:dyDescent="0.3">
      <c r="A68" s="123" t="s">
        <v>328</v>
      </c>
      <c r="B68" s="364">
        <f>B67/$B$27</f>
        <v>0</v>
      </c>
    </row>
    <row r="69" spans="1:3" ht="16.5" thickBot="1" x14ac:dyDescent="0.3">
      <c r="A69" s="123" t="s">
        <v>329</v>
      </c>
      <c r="B69" s="364">
        <v>0</v>
      </c>
      <c r="C69" s="114">
        <v>1</v>
      </c>
    </row>
    <row r="70" spans="1:3" ht="16.5" thickBot="1" x14ac:dyDescent="0.3">
      <c r="A70" s="123" t="s">
        <v>330</v>
      </c>
      <c r="B70" s="364">
        <v>0</v>
      </c>
      <c r="C70" s="114">
        <v>2</v>
      </c>
    </row>
    <row r="71" spans="1:3" s="268" customFormat="1" ht="16.5" thickBot="1" x14ac:dyDescent="0.3">
      <c r="A71" s="270" t="s">
        <v>327</v>
      </c>
      <c r="B71" s="365">
        <v>0</v>
      </c>
      <c r="C71" s="268">
        <v>30</v>
      </c>
    </row>
    <row r="72" spans="1:3" ht="16.5" thickBot="1" x14ac:dyDescent="0.3">
      <c r="A72" s="123" t="s">
        <v>328</v>
      </c>
      <c r="B72" s="364">
        <f>B71/$B$27</f>
        <v>0</v>
      </c>
    </row>
    <row r="73" spans="1:3" ht="16.5" thickBot="1" x14ac:dyDescent="0.3">
      <c r="A73" s="123" t="s">
        <v>329</v>
      </c>
      <c r="B73" s="364">
        <v>0</v>
      </c>
      <c r="C73" s="114">
        <v>1</v>
      </c>
    </row>
    <row r="74" spans="1:3" ht="16.5" thickBot="1" x14ac:dyDescent="0.3">
      <c r="A74" s="123" t="s">
        <v>330</v>
      </c>
      <c r="B74" s="364">
        <v>0</v>
      </c>
      <c r="C74" s="114">
        <v>2</v>
      </c>
    </row>
    <row r="75" spans="1:3" ht="29.25" thickBot="1" x14ac:dyDescent="0.3">
      <c r="A75" s="122" t="s">
        <v>333</v>
      </c>
      <c r="B75" s="130"/>
    </row>
    <row r="76" spans="1:3" ht="16.5" thickBot="1" x14ac:dyDescent="0.3">
      <c r="A76" s="124" t="s">
        <v>325</v>
      </c>
      <c r="B76" s="130"/>
    </row>
    <row r="77" spans="1:3" ht="16.5" thickBot="1" x14ac:dyDescent="0.3">
      <c r="A77" s="124" t="s">
        <v>334</v>
      </c>
      <c r="B77" s="130"/>
    </row>
    <row r="78" spans="1:3" ht="16.5" thickBot="1" x14ac:dyDescent="0.3">
      <c r="A78" s="124" t="s">
        <v>335</v>
      </c>
      <c r="B78" s="130"/>
    </row>
    <row r="79" spans="1:3" ht="16.5" thickBot="1" x14ac:dyDescent="0.3">
      <c r="A79" s="124" t="s">
        <v>336</v>
      </c>
      <c r="B79" s="130"/>
    </row>
    <row r="80" spans="1:3" ht="16.5" thickBot="1" x14ac:dyDescent="0.3">
      <c r="A80" s="120" t="s">
        <v>337</v>
      </c>
      <c r="B80" s="269">
        <f>B81/$B$27</f>
        <v>2.9046122231291883E-3</v>
      </c>
    </row>
    <row r="81" spans="1:2" ht="16.5" thickBot="1" x14ac:dyDescent="0.3">
      <c r="A81" s="120" t="s">
        <v>338</v>
      </c>
      <c r="B81" s="366">
        <f xml:space="preserve"> SUMIF(C33:C74, 1,B33:B74)</f>
        <v>0.84</v>
      </c>
    </row>
    <row r="82" spans="1:2" ht="16.5" thickBot="1" x14ac:dyDescent="0.3">
      <c r="A82" s="120" t="s">
        <v>339</v>
      </c>
      <c r="B82" s="367">
        <f>B83/$B$27</f>
        <v>2.9046122231291883E-3</v>
      </c>
    </row>
    <row r="83" spans="1:2" ht="16.5" thickBot="1" x14ac:dyDescent="0.3">
      <c r="A83" s="121" t="s">
        <v>340</v>
      </c>
      <c r="B83" s="366">
        <f xml:space="preserve"> SUMIF(C35:C76, 2,B35:B76)</f>
        <v>0.84</v>
      </c>
    </row>
    <row r="84" spans="1:2" ht="15.6" customHeight="1" x14ac:dyDescent="0.25">
      <c r="A84" s="122" t="s">
        <v>341</v>
      </c>
      <c r="B84" s="124"/>
    </row>
    <row r="85" spans="1:2" x14ac:dyDescent="0.25">
      <c r="A85" s="126" t="s">
        <v>342</v>
      </c>
      <c r="B85" s="126" t="s">
        <v>467</v>
      </c>
    </row>
    <row r="86" spans="1:2" x14ac:dyDescent="0.25">
      <c r="A86" s="126" t="s">
        <v>343</v>
      </c>
      <c r="B86" s="126" t="s">
        <v>645</v>
      </c>
    </row>
    <row r="87" spans="1:2" x14ac:dyDescent="0.25">
      <c r="A87" s="126" t="s">
        <v>344</v>
      </c>
      <c r="B87" s="126"/>
    </row>
    <row r="88" spans="1:2" x14ac:dyDescent="0.25">
      <c r="A88" s="126" t="s">
        <v>345</v>
      </c>
      <c r="B88" s="126"/>
    </row>
    <row r="89" spans="1:2" ht="16.5" thickBot="1" x14ac:dyDescent="0.3">
      <c r="A89" s="127" t="s">
        <v>346</v>
      </c>
      <c r="B89" s="127"/>
    </row>
    <row r="90" spans="1:2" ht="30.75" thickBot="1" x14ac:dyDescent="0.3">
      <c r="A90" s="124" t="s">
        <v>347</v>
      </c>
      <c r="B90" s="125"/>
    </row>
    <row r="91" spans="1:2" ht="29.25" thickBot="1" x14ac:dyDescent="0.3">
      <c r="A91" s="120" t="s">
        <v>348</v>
      </c>
      <c r="B91" s="125"/>
    </row>
    <row r="92" spans="1:2" ht="16.5" thickBot="1" x14ac:dyDescent="0.3">
      <c r="A92" s="124" t="s">
        <v>325</v>
      </c>
      <c r="B92" s="132"/>
    </row>
    <row r="93" spans="1:2" ht="16.5" thickBot="1" x14ac:dyDescent="0.3">
      <c r="A93" s="124" t="s">
        <v>349</v>
      </c>
      <c r="B93" s="125"/>
    </row>
    <row r="94" spans="1:2" ht="16.5" thickBot="1" x14ac:dyDescent="0.3">
      <c r="A94" s="124" t="s">
        <v>350</v>
      </c>
      <c r="B94" s="132"/>
    </row>
    <row r="95" spans="1:2" ht="30.75" thickBot="1" x14ac:dyDescent="0.3">
      <c r="A95" s="133" t="s">
        <v>351</v>
      </c>
      <c r="B95" s="376" t="s">
        <v>352</v>
      </c>
    </row>
    <row r="96" spans="1:2" ht="16.5" thickBot="1" x14ac:dyDescent="0.3">
      <c r="A96" s="120" t="s">
        <v>353</v>
      </c>
      <c r="B96" s="131"/>
    </row>
    <row r="97" spans="1:2" ht="16.5" thickBot="1" x14ac:dyDescent="0.3">
      <c r="A97" s="126" t="s">
        <v>354</v>
      </c>
      <c r="B97" s="134"/>
    </row>
    <row r="98" spans="1:2" ht="16.5" thickBot="1" x14ac:dyDescent="0.3">
      <c r="A98" s="126" t="s">
        <v>355</v>
      </c>
      <c r="B98" s="134"/>
    </row>
    <row r="99" spans="1:2" ht="16.5" thickBot="1" x14ac:dyDescent="0.3">
      <c r="A99" s="126" t="s">
        <v>356</v>
      </c>
      <c r="B99" s="134"/>
    </row>
    <row r="100" spans="1:2" ht="45.75" thickBot="1" x14ac:dyDescent="0.3">
      <c r="A100" s="135" t="s">
        <v>357</v>
      </c>
      <c r="B100" s="132" t="s">
        <v>358</v>
      </c>
    </row>
    <row r="101" spans="1:2" ht="28.5" x14ac:dyDescent="0.25">
      <c r="A101" s="122" t="s">
        <v>359</v>
      </c>
      <c r="B101" s="564" t="s">
        <v>360</v>
      </c>
    </row>
    <row r="102" spans="1:2" x14ac:dyDescent="0.25">
      <c r="A102" s="126" t="s">
        <v>361</v>
      </c>
      <c r="B102" s="565"/>
    </row>
    <row r="103" spans="1:2" x14ac:dyDescent="0.25">
      <c r="A103" s="126" t="s">
        <v>362</v>
      </c>
      <c r="B103" s="565"/>
    </row>
    <row r="104" spans="1:2" x14ac:dyDescent="0.25">
      <c r="A104" s="126" t="s">
        <v>363</v>
      </c>
      <c r="B104" s="565"/>
    </row>
    <row r="105" spans="1:2" x14ac:dyDescent="0.25">
      <c r="A105" s="126" t="s">
        <v>364</v>
      </c>
      <c r="B105" s="565"/>
    </row>
    <row r="106" spans="1:2" ht="16.5" thickBot="1" x14ac:dyDescent="0.3">
      <c r="A106" s="136" t="s">
        <v>365</v>
      </c>
      <c r="B106" s="566"/>
    </row>
    <row r="109" spans="1:2" x14ac:dyDescent="0.25">
      <c r="A109" s="137"/>
      <c r="B109" s="138"/>
    </row>
    <row r="110" spans="1:2" x14ac:dyDescent="0.25">
      <c r="B110" s="139"/>
    </row>
    <row r="111" spans="1:2" x14ac:dyDescent="0.25">
      <c r="B111" s="140"/>
    </row>
  </sheetData>
  <mergeCells count="10">
    <mergeCell ref="A15:B15"/>
    <mergeCell ref="A16:B16"/>
    <mergeCell ref="A18:B18"/>
    <mergeCell ref="B101:B106"/>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workbookViewId="0">
      <selection activeCell="A27" sqref="A27"/>
    </sheetView>
  </sheetViews>
  <sheetFormatPr defaultRowHeight="15" x14ac:dyDescent="0.25"/>
  <cols>
    <col min="1" max="1" width="125.42578125" customWidth="1"/>
  </cols>
  <sheetData>
    <row r="1" spans="1:1" ht="25.5" customHeight="1" x14ac:dyDescent="0.25">
      <c r="A1" s="568" t="s">
        <v>514</v>
      </c>
    </row>
    <row r="2" spans="1:1" ht="25.5" customHeight="1" x14ac:dyDescent="0.25">
      <c r="A2" s="568"/>
    </row>
    <row r="3" spans="1:1" ht="25.5" customHeight="1" x14ac:dyDescent="0.25">
      <c r="A3" s="568"/>
    </row>
    <row r="4" spans="1:1" ht="25.5" customHeight="1" x14ac:dyDescent="0.25">
      <c r="A4" s="568"/>
    </row>
    <row r="5" spans="1:1" ht="25.5" customHeight="1" x14ac:dyDescent="0.25">
      <c r="A5" s="568"/>
    </row>
    <row r="6" spans="1:1" ht="23.25" customHeight="1" x14ac:dyDescent="0.25">
      <c r="A6" s="214">
        <v>2</v>
      </c>
    </row>
    <row r="7" spans="1:1" s="106" customFormat="1" ht="23.25" customHeight="1" x14ac:dyDescent="0.25">
      <c r="A7" s="218" t="s">
        <v>515</v>
      </c>
    </row>
    <row r="8" spans="1:1" ht="31.5" customHeight="1" x14ac:dyDescent="0.25">
      <c r="A8" s="215" t="s">
        <v>524</v>
      </c>
    </row>
    <row r="9" spans="1:1" ht="45.75" customHeight="1" x14ac:dyDescent="0.25">
      <c r="A9" s="215" t="s">
        <v>525</v>
      </c>
    </row>
    <row r="10" spans="1:1" ht="33.75" customHeight="1" x14ac:dyDescent="0.25">
      <c r="A10" s="215" t="s">
        <v>526</v>
      </c>
    </row>
    <row r="11" spans="1:1" ht="23.25" customHeight="1" x14ac:dyDescent="0.25">
      <c r="A11" s="215" t="s">
        <v>527</v>
      </c>
    </row>
    <row r="12" spans="1:1" ht="23.25" customHeight="1" x14ac:dyDescent="0.25">
      <c r="A12" s="215" t="s">
        <v>528</v>
      </c>
    </row>
    <row r="13" spans="1:1" ht="33" customHeight="1" x14ac:dyDescent="0.25">
      <c r="A13" s="215" t="s">
        <v>529</v>
      </c>
    </row>
    <row r="14" spans="1:1" ht="23.25" customHeight="1" x14ac:dyDescent="0.25">
      <c r="A14" s="215" t="s">
        <v>530</v>
      </c>
    </row>
    <row r="15" spans="1:1" ht="23.25" customHeight="1" x14ac:dyDescent="0.25">
      <c r="A15" s="216" t="s">
        <v>531</v>
      </c>
    </row>
    <row r="16" spans="1:1" ht="34.5" customHeight="1" x14ac:dyDescent="0.25">
      <c r="A16" s="216" t="s">
        <v>532</v>
      </c>
    </row>
    <row r="17" spans="1:1" ht="39.75" customHeight="1" x14ac:dyDescent="0.25">
      <c r="A17" s="216" t="s">
        <v>533</v>
      </c>
    </row>
    <row r="18" spans="1:1" ht="40.5" customHeight="1" x14ac:dyDescent="0.25">
      <c r="A18" s="216" t="s">
        <v>534</v>
      </c>
    </row>
    <row r="19" spans="1:1" ht="48.75" customHeight="1" x14ac:dyDescent="0.25">
      <c r="A19" s="216" t="s">
        <v>532</v>
      </c>
    </row>
    <row r="20" spans="1:1" ht="39" customHeight="1" x14ac:dyDescent="0.25">
      <c r="A20" s="215" t="s">
        <v>533</v>
      </c>
    </row>
    <row r="21" spans="1:1" ht="39.75" customHeight="1" x14ac:dyDescent="0.25">
      <c r="A21" s="215" t="s">
        <v>535</v>
      </c>
    </row>
    <row r="22" spans="1:1" ht="35.25" customHeight="1" x14ac:dyDescent="0.25">
      <c r="A22" s="215" t="s">
        <v>536</v>
      </c>
    </row>
    <row r="23" spans="1:1" ht="35.25" customHeight="1" x14ac:dyDescent="0.25">
      <c r="A23" s="215" t="s">
        <v>537</v>
      </c>
    </row>
    <row r="24" spans="1:1" ht="57.75" customHeight="1" x14ac:dyDescent="0.25">
      <c r="A24" s="215" t="s">
        <v>538</v>
      </c>
    </row>
    <row r="25" spans="1:1" s="106" customFormat="1" ht="23.25" customHeight="1" x14ac:dyDescent="0.25">
      <c r="A25" s="218" t="s">
        <v>539</v>
      </c>
    </row>
    <row r="26" spans="1:1" ht="36.75" customHeight="1" x14ac:dyDescent="0.25">
      <c r="A26" s="215" t="s">
        <v>540</v>
      </c>
    </row>
    <row r="27" spans="1:1" ht="23.25" customHeight="1" x14ac:dyDescent="0.25">
      <c r="A27" s="215" t="s">
        <v>541</v>
      </c>
    </row>
    <row r="28" spans="1:1" ht="30.75" customHeight="1" x14ac:dyDescent="0.25">
      <c r="A28" s="215" t="s">
        <v>542</v>
      </c>
    </row>
    <row r="29" spans="1:1" s="217" customFormat="1" ht="23.25" customHeight="1" x14ac:dyDescent="0.25">
      <c r="A29" s="215" t="s">
        <v>543</v>
      </c>
    </row>
    <row r="30" spans="1:1" s="217" customFormat="1" ht="23.25" customHeight="1" x14ac:dyDescent="0.25">
      <c r="A30" s="215" t="s">
        <v>544</v>
      </c>
    </row>
    <row r="31" spans="1:1" ht="23.25" customHeight="1" x14ac:dyDescent="0.25">
      <c r="A31" s="215" t="s">
        <v>545</v>
      </c>
    </row>
    <row r="32" spans="1:1" ht="23.25" customHeight="1" x14ac:dyDescent="0.25">
      <c r="A32" s="215" t="s">
        <v>546</v>
      </c>
    </row>
    <row r="33" spans="1:1" ht="23.25" customHeight="1" x14ac:dyDescent="0.25">
      <c r="A33" s="215" t="s">
        <v>547</v>
      </c>
    </row>
    <row r="34" spans="1:1" ht="23.25" customHeight="1" x14ac:dyDescent="0.25">
      <c r="A34" s="215" t="s">
        <v>548</v>
      </c>
    </row>
    <row r="35" spans="1:1" ht="23.25" customHeight="1" x14ac:dyDescent="0.25">
      <c r="A35" s="215" t="s">
        <v>549</v>
      </c>
    </row>
    <row r="36" spans="1:1" ht="23.25" customHeight="1" x14ac:dyDescent="0.25">
      <c r="A36" s="215" t="s">
        <v>550</v>
      </c>
    </row>
    <row r="37" spans="1:1" ht="23.25" customHeight="1" x14ac:dyDescent="0.25">
      <c r="A37" s="215" t="s">
        <v>551</v>
      </c>
    </row>
    <row r="38" spans="1:1" ht="23.25" customHeight="1" x14ac:dyDescent="0.25">
      <c r="A38" s="215" t="s">
        <v>552</v>
      </c>
    </row>
    <row r="39" spans="1:1" ht="23.25" customHeight="1" x14ac:dyDescent="0.25">
      <c r="A39" s="215" t="s">
        <v>553</v>
      </c>
    </row>
    <row r="40" spans="1:1" ht="23.25" customHeight="1" x14ac:dyDescent="0.25">
      <c r="A40" s="215" t="s">
        <v>554</v>
      </c>
    </row>
    <row r="41" spans="1:1" ht="23.25" customHeight="1" x14ac:dyDescent="0.25">
      <c r="A41" s="215" t="s">
        <v>555</v>
      </c>
    </row>
    <row r="42" spans="1:1" ht="23.25" customHeight="1" x14ac:dyDescent="0.25">
      <c r="A42" s="215" t="s">
        <v>556</v>
      </c>
    </row>
    <row r="43" spans="1:1" ht="23.25" customHeight="1" x14ac:dyDescent="0.25">
      <c r="A43" s="215" t="s">
        <v>557</v>
      </c>
    </row>
    <row r="44" spans="1:1" s="106" customFormat="1" ht="36" customHeight="1" x14ac:dyDescent="0.25">
      <c r="A44" s="218" t="s">
        <v>558</v>
      </c>
    </row>
    <row r="45" spans="1:1" ht="36" customHeight="1" x14ac:dyDescent="0.25">
      <c r="A45" s="215" t="s">
        <v>559</v>
      </c>
    </row>
    <row r="46" spans="1:1" ht="36" customHeight="1" x14ac:dyDescent="0.25">
      <c r="A46" s="215" t="s">
        <v>560</v>
      </c>
    </row>
    <row r="47" spans="1:1" s="106" customFormat="1" ht="23.25" customHeight="1" x14ac:dyDescent="0.25">
      <c r="A47" s="218" t="s">
        <v>561</v>
      </c>
    </row>
    <row r="48" spans="1:1" s="106" customFormat="1" ht="23.25" customHeight="1" x14ac:dyDescent="0.25">
      <c r="A48" s="219" t="s">
        <v>562</v>
      </c>
    </row>
    <row r="49" spans="1:1" s="106" customFormat="1" ht="23.25" customHeight="1" x14ac:dyDescent="0.25">
      <c r="A49" s="219" t="s">
        <v>563</v>
      </c>
    </row>
    <row r="50" spans="1:1" ht="23.25" customHeight="1" x14ac:dyDescent="0.25">
      <c r="A50" s="213"/>
    </row>
  </sheetData>
  <mergeCells count="1">
    <mergeCell ref="A1:A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565</v>
      </c>
    </row>
    <row r="2" spans="1:1" ht="18.75" customHeight="1" x14ac:dyDescent="0.25">
      <c r="A2" t="s">
        <v>586</v>
      </c>
    </row>
    <row r="3" spans="1:1" x14ac:dyDescent="0.25">
      <c r="A3" t="s">
        <v>566</v>
      </c>
    </row>
    <row r="4" spans="1:1" x14ac:dyDescent="0.25">
      <c r="A4" t="s">
        <v>567</v>
      </c>
    </row>
    <row r="5" spans="1:1" x14ac:dyDescent="0.25">
      <c r="A5" t="s">
        <v>568</v>
      </c>
    </row>
    <row r="6" spans="1:1" x14ac:dyDescent="0.25">
      <c r="A6" t="s">
        <v>569</v>
      </c>
    </row>
    <row r="7" spans="1:1" x14ac:dyDescent="0.25">
      <c r="A7" t="s">
        <v>570</v>
      </c>
    </row>
    <row r="8" spans="1:1" x14ac:dyDescent="0.25">
      <c r="A8" t="s">
        <v>571</v>
      </c>
    </row>
    <row r="9" spans="1:1" x14ac:dyDescent="0.25">
      <c r="A9" t="s">
        <v>572</v>
      </c>
    </row>
    <row r="10" spans="1:1" x14ac:dyDescent="0.25">
      <c r="A10" t="s">
        <v>573</v>
      </c>
    </row>
    <row r="11" spans="1:1" x14ac:dyDescent="0.25">
      <c r="A11" t="s">
        <v>574</v>
      </c>
    </row>
    <row r="12" spans="1:1" x14ac:dyDescent="0.25">
      <c r="A12" t="s">
        <v>575</v>
      </c>
    </row>
    <row r="13" spans="1:1" x14ac:dyDescent="0.25">
      <c r="A13" t="s">
        <v>576</v>
      </c>
    </row>
    <row r="14" spans="1:1" x14ac:dyDescent="0.25">
      <c r="A14" t="s">
        <v>577</v>
      </c>
    </row>
    <row r="15" spans="1:1" x14ac:dyDescent="0.25">
      <c r="A15" t="s">
        <v>578</v>
      </c>
    </row>
    <row r="16" spans="1:1" x14ac:dyDescent="0.25">
      <c r="A16" t="s">
        <v>579</v>
      </c>
    </row>
    <row r="17" spans="1:1" x14ac:dyDescent="0.25">
      <c r="A17" t="s">
        <v>580</v>
      </c>
    </row>
    <row r="18" spans="1:1" x14ac:dyDescent="0.25">
      <c r="A18" t="s">
        <v>581</v>
      </c>
    </row>
    <row r="19" spans="1:1" x14ac:dyDescent="0.25">
      <c r="A19" t="s">
        <v>582</v>
      </c>
    </row>
    <row r="20" spans="1:1" ht="17.25" customHeight="1" x14ac:dyDescent="0.25">
      <c r="A20" t="s">
        <v>583</v>
      </c>
    </row>
    <row r="21" spans="1:1" x14ac:dyDescent="0.25">
      <c r="A21" t="s">
        <v>584</v>
      </c>
    </row>
    <row r="22" spans="1:1" x14ac:dyDescent="0.25">
      <c r="A22" t="s">
        <v>585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587</v>
      </c>
    </row>
    <row r="2" spans="1:1" x14ac:dyDescent="0.25">
      <c r="A2" t="s">
        <v>469</v>
      </c>
    </row>
    <row r="3" spans="1:1" x14ac:dyDescent="0.25">
      <c r="A3" t="s">
        <v>588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7" sqref="A7"/>
    </sheetView>
  </sheetViews>
  <sheetFormatPr defaultRowHeight="15" x14ac:dyDescent="0.25"/>
  <sheetData>
    <row r="1" spans="1:1" x14ac:dyDescent="0.25">
      <c r="A1" t="s">
        <v>590</v>
      </c>
    </row>
    <row r="2" spans="1:1" x14ac:dyDescent="0.25">
      <c r="A2" t="s">
        <v>589</v>
      </c>
    </row>
    <row r="3" spans="1:1" x14ac:dyDescent="0.25">
      <c r="A3" t="s">
        <v>663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591</v>
      </c>
    </row>
    <row r="2" spans="1:1" x14ac:dyDescent="0.25">
      <c r="A2" t="s">
        <v>592</v>
      </c>
    </row>
    <row r="3" spans="1:1" x14ac:dyDescent="0.25">
      <c r="A3" t="s">
        <v>593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9" zoomScale="80" zoomScaleSheetLayoutView="80" workbookViewId="0">
      <selection activeCell="B22" sqref="B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428" t="str">
        <f>'1. паспорт местоположение'!A5:C5</f>
        <v>Год раскрытия информации: 2018 год</v>
      </c>
      <c r="B4" s="428"/>
      <c r="C4" s="428"/>
      <c r="D4" s="428"/>
      <c r="E4" s="428"/>
      <c r="F4" s="428"/>
      <c r="G4" s="428"/>
      <c r="H4" s="428"/>
      <c r="I4" s="428"/>
      <c r="J4" s="428"/>
      <c r="K4" s="428"/>
      <c r="L4" s="428"/>
      <c r="M4" s="428"/>
      <c r="N4" s="428"/>
      <c r="O4" s="428"/>
      <c r="P4" s="428"/>
      <c r="Q4" s="428"/>
      <c r="R4" s="428"/>
      <c r="S4" s="428"/>
    </row>
    <row r="5" spans="1:28" s="12" customFormat="1" ht="15.75" x14ac:dyDescent="0.2">
      <c r="A5" s="17"/>
    </row>
    <row r="6" spans="1:28" s="12" customFormat="1" ht="18.75" x14ac:dyDescent="0.2">
      <c r="A6" s="444" t="s">
        <v>8</v>
      </c>
      <c r="B6" s="444"/>
      <c r="C6" s="444"/>
      <c r="D6" s="444"/>
      <c r="E6" s="444"/>
      <c r="F6" s="444"/>
      <c r="G6" s="444"/>
      <c r="H6" s="444"/>
      <c r="I6" s="444"/>
      <c r="J6" s="444"/>
      <c r="K6" s="444"/>
      <c r="L6" s="444"/>
      <c r="M6" s="444"/>
      <c r="N6" s="444"/>
      <c r="O6" s="444"/>
      <c r="P6" s="444"/>
      <c r="Q6" s="444"/>
      <c r="R6" s="444"/>
      <c r="S6" s="444"/>
      <c r="T6" s="13"/>
      <c r="U6" s="13"/>
      <c r="V6" s="13"/>
      <c r="W6" s="13"/>
      <c r="X6" s="13"/>
      <c r="Y6" s="13"/>
      <c r="Z6" s="13"/>
      <c r="AA6" s="13"/>
      <c r="AB6" s="13"/>
    </row>
    <row r="7" spans="1:28" s="12" customFormat="1" ht="18.75" x14ac:dyDescent="0.2">
      <c r="A7" s="444"/>
      <c r="B7" s="444"/>
      <c r="C7" s="444"/>
      <c r="D7" s="444"/>
      <c r="E7" s="444"/>
      <c r="F7" s="444"/>
      <c r="G7" s="444"/>
      <c r="H7" s="444"/>
      <c r="I7" s="444"/>
      <c r="J7" s="444"/>
      <c r="K7" s="444"/>
      <c r="L7" s="444"/>
      <c r="M7" s="444"/>
      <c r="N7" s="444"/>
      <c r="O7" s="444"/>
      <c r="P7" s="444"/>
      <c r="Q7" s="444"/>
      <c r="R7" s="444"/>
      <c r="S7" s="444"/>
      <c r="T7" s="13"/>
      <c r="U7" s="13"/>
      <c r="V7" s="13"/>
      <c r="W7" s="13"/>
      <c r="X7" s="13"/>
      <c r="Y7" s="13"/>
      <c r="Z7" s="13"/>
      <c r="AA7" s="13"/>
      <c r="AB7" s="13"/>
    </row>
    <row r="8" spans="1:28" s="12" customFormat="1" ht="18.75" x14ac:dyDescent="0.2">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13"/>
      <c r="U8" s="13"/>
      <c r="V8" s="13"/>
      <c r="W8" s="13"/>
      <c r="X8" s="13"/>
      <c r="Y8" s="13"/>
      <c r="Z8" s="13"/>
      <c r="AA8" s="13"/>
      <c r="AB8" s="13"/>
    </row>
    <row r="9" spans="1:28" s="12" customFormat="1" ht="18.75" x14ac:dyDescent="0.2">
      <c r="A9" s="440" t="s">
        <v>7</v>
      </c>
      <c r="B9" s="440"/>
      <c r="C9" s="440"/>
      <c r="D9" s="440"/>
      <c r="E9" s="440"/>
      <c r="F9" s="440"/>
      <c r="G9" s="440"/>
      <c r="H9" s="440"/>
      <c r="I9" s="440"/>
      <c r="J9" s="440"/>
      <c r="K9" s="440"/>
      <c r="L9" s="440"/>
      <c r="M9" s="440"/>
      <c r="N9" s="440"/>
      <c r="O9" s="440"/>
      <c r="P9" s="440"/>
      <c r="Q9" s="440"/>
      <c r="R9" s="440"/>
      <c r="S9" s="440"/>
      <c r="T9" s="13"/>
      <c r="U9" s="13"/>
      <c r="V9" s="13"/>
      <c r="W9" s="13"/>
      <c r="X9" s="13"/>
      <c r="Y9" s="13"/>
      <c r="Z9" s="13"/>
      <c r="AA9" s="13"/>
      <c r="AB9" s="13"/>
    </row>
    <row r="10" spans="1:28" s="12" customFormat="1" ht="18.75" x14ac:dyDescent="0.2">
      <c r="A10" s="444"/>
      <c r="B10" s="444"/>
      <c r="C10" s="444"/>
      <c r="D10" s="444"/>
      <c r="E10" s="444"/>
      <c r="F10" s="444"/>
      <c r="G10" s="444"/>
      <c r="H10" s="444"/>
      <c r="I10" s="444"/>
      <c r="J10" s="444"/>
      <c r="K10" s="444"/>
      <c r="L10" s="444"/>
      <c r="M10" s="444"/>
      <c r="N10" s="444"/>
      <c r="O10" s="444"/>
      <c r="P10" s="444"/>
      <c r="Q10" s="444"/>
      <c r="R10" s="444"/>
      <c r="S10" s="444"/>
      <c r="T10" s="13"/>
      <c r="U10" s="13"/>
      <c r="V10" s="13"/>
      <c r="W10" s="13"/>
      <c r="X10" s="13"/>
      <c r="Y10" s="13"/>
      <c r="Z10" s="13"/>
      <c r="AA10" s="13"/>
      <c r="AB10" s="13"/>
    </row>
    <row r="11" spans="1:28" s="12" customFormat="1" ht="18.75" x14ac:dyDescent="0.2">
      <c r="A11" s="438" t="str">
        <f>'1. паспорт местоположение'!A12:C12</f>
        <v>I_25</v>
      </c>
      <c r="B11" s="438"/>
      <c r="C11" s="438"/>
      <c r="D11" s="438"/>
      <c r="E11" s="438"/>
      <c r="F11" s="438"/>
      <c r="G11" s="438"/>
      <c r="H11" s="438"/>
      <c r="I11" s="438"/>
      <c r="J11" s="438"/>
      <c r="K11" s="438"/>
      <c r="L11" s="438"/>
      <c r="M11" s="438"/>
      <c r="N11" s="438"/>
      <c r="O11" s="438"/>
      <c r="P11" s="438"/>
      <c r="Q11" s="438"/>
      <c r="R11" s="438"/>
      <c r="S11" s="438"/>
      <c r="T11" s="13"/>
      <c r="U11" s="13"/>
      <c r="V11" s="13"/>
      <c r="W11" s="13"/>
      <c r="X11" s="13"/>
      <c r="Y11" s="13"/>
      <c r="Z11" s="13"/>
      <c r="AA11" s="13"/>
      <c r="AB11" s="13"/>
    </row>
    <row r="12" spans="1:28" s="12" customFormat="1" ht="18.75" x14ac:dyDescent="0.2">
      <c r="A12" s="440" t="s">
        <v>6</v>
      </c>
      <c r="B12" s="440"/>
      <c r="C12" s="440"/>
      <c r="D12" s="440"/>
      <c r="E12" s="440"/>
      <c r="F12" s="440"/>
      <c r="G12" s="440"/>
      <c r="H12" s="440"/>
      <c r="I12" s="440"/>
      <c r="J12" s="440"/>
      <c r="K12" s="440"/>
      <c r="L12" s="440"/>
      <c r="M12" s="440"/>
      <c r="N12" s="440"/>
      <c r="O12" s="440"/>
      <c r="P12" s="440"/>
      <c r="Q12" s="440"/>
      <c r="R12" s="440"/>
      <c r="S12" s="440"/>
      <c r="T12" s="13"/>
      <c r="U12" s="13"/>
      <c r="V12" s="13"/>
      <c r="W12" s="13"/>
      <c r="X12" s="13"/>
      <c r="Y12" s="13"/>
      <c r="Z12" s="13"/>
      <c r="AA12" s="13"/>
      <c r="AB12" s="13"/>
    </row>
    <row r="13" spans="1:28" s="9" customFormat="1" ht="15.75" customHeight="1" x14ac:dyDescent="0.2">
      <c r="A13" s="445"/>
      <c r="B13" s="445"/>
      <c r="C13" s="445"/>
      <c r="D13" s="445"/>
      <c r="E13" s="445"/>
      <c r="F13" s="445"/>
      <c r="G13" s="445"/>
      <c r="H13" s="445"/>
      <c r="I13" s="445"/>
      <c r="J13" s="445"/>
      <c r="K13" s="445"/>
      <c r="L13" s="445"/>
      <c r="M13" s="445"/>
      <c r="N13" s="445"/>
      <c r="O13" s="445"/>
      <c r="P13" s="445"/>
      <c r="Q13" s="445"/>
      <c r="R13" s="445"/>
      <c r="S13" s="445"/>
      <c r="T13" s="10"/>
      <c r="U13" s="10"/>
      <c r="V13" s="10"/>
      <c r="W13" s="10"/>
      <c r="X13" s="10"/>
      <c r="Y13" s="10"/>
      <c r="Z13" s="10"/>
      <c r="AA13" s="10"/>
      <c r="AB13" s="10"/>
    </row>
    <row r="14" spans="1:28" s="3" customFormat="1" ht="12" x14ac:dyDescent="0.2">
      <c r="A14" s="438" t="str">
        <f>'1. паспорт местоположение'!A9:C9</f>
        <v>Акционерное общество "Янтарьэнерго" ДЗО  ПАО "Россети"</v>
      </c>
      <c r="B14" s="438"/>
      <c r="C14" s="438"/>
      <c r="D14" s="438"/>
      <c r="E14" s="438"/>
      <c r="F14" s="438"/>
      <c r="G14" s="438"/>
      <c r="H14" s="438"/>
      <c r="I14" s="438"/>
      <c r="J14" s="438"/>
      <c r="K14" s="438"/>
      <c r="L14" s="438"/>
      <c r="M14" s="438"/>
      <c r="N14" s="438"/>
      <c r="O14" s="438"/>
      <c r="P14" s="438"/>
      <c r="Q14" s="438"/>
      <c r="R14" s="438"/>
      <c r="S14" s="438"/>
      <c r="T14" s="8"/>
      <c r="U14" s="8"/>
      <c r="V14" s="8"/>
      <c r="W14" s="8"/>
      <c r="X14" s="8"/>
      <c r="Y14" s="8"/>
      <c r="Z14" s="8"/>
      <c r="AA14" s="8"/>
      <c r="AB14" s="8"/>
    </row>
    <row r="15" spans="1:28" s="3" customFormat="1" ht="15" customHeight="1" x14ac:dyDescent="0.2">
      <c r="A15" s="439" t="str">
        <f>'1. паспорт местоположение'!A15:C15</f>
        <v>Реконструкция ПС 110/15 кВ О-35 "Космодемьянская" (инв.№ РУ 110кВ 514630901, 51430902): реконструкция ОРУ 110 кВ с изменением схемы на 110-5Н (установка двух КРУЭ 110 кВ)</v>
      </c>
      <c r="B15" s="440"/>
      <c r="C15" s="440"/>
      <c r="D15" s="440"/>
      <c r="E15" s="440"/>
      <c r="F15" s="440"/>
      <c r="G15" s="440"/>
      <c r="H15" s="440"/>
      <c r="I15" s="440"/>
      <c r="J15" s="440"/>
      <c r="K15" s="440"/>
      <c r="L15" s="440"/>
      <c r="M15" s="440"/>
      <c r="N15" s="440"/>
      <c r="O15" s="440"/>
      <c r="P15" s="440"/>
      <c r="Q15" s="440"/>
      <c r="R15" s="440"/>
      <c r="S15" s="440"/>
      <c r="T15" s="6"/>
      <c r="U15" s="6"/>
      <c r="V15" s="6"/>
      <c r="W15" s="6"/>
      <c r="X15" s="6"/>
      <c r="Y15" s="6"/>
      <c r="Z15" s="6"/>
      <c r="AA15" s="6"/>
      <c r="AB15" s="6"/>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42" t="s">
        <v>422</v>
      </c>
      <c r="B17" s="442"/>
      <c r="C17" s="442"/>
      <c r="D17" s="442"/>
      <c r="E17" s="442"/>
      <c r="F17" s="442"/>
      <c r="G17" s="442"/>
      <c r="H17" s="442"/>
      <c r="I17" s="442"/>
      <c r="J17" s="442"/>
      <c r="K17" s="442"/>
      <c r="L17" s="442"/>
      <c r="M17" s="442"/>
      <c r="N17" s="442"/>
      <c r="O17" s="442"/>
      <c r="P17" s="442"/>
      <c r="Q17" s="442"/>
      <c r="R17" s="442"/>
      <c r="S17" s="442"/>
      <c r="T17" s="7"/>
      <c r="U17" s="7"/>
      <c r="V17" s="7"/>
      <c r="W17" s="7"/>
      <c r="X17" s="7"/>
      <c r="Y17" s="7"/>
      <c r="Z17" s="7"/>
      <c r="AA17" s="7"/>
      <c r="AB17" s="7"/>
    </row>
    <row r="18" spans="1:28"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
      <c r="U18" s="4"/>
      <c r="V18" s="4"/>
      <c r="W18" s="4"/>
      <c r="X18" s="4"/>
      <c r="Y18" s="4"/>
    </row>
    <row r="19" spans="1:28" s="3" customFormat="1" ht="54" customHeight="1" x14ac:dyDescent="0.2">
      <c r="A19" s="446" t="s">
        <v>4</v>
      </c>
      <c r="B19" s="446" t="s">
        <v>98</v>
      </c>
      <c r="C19" s="447" t="s">
        <v>316</v>
      </c>
      <c r="D19" s="446" t="s">
        <v>315</v>
      </c>
      <c r="E19" s="446" t="s">
        <v>97</v>
      </c>
      <c r="F19" s="446" t="s">
        <v>96</v>
      </c>
      <c r="G19" s="446" t="s">
        <v>311</v>
      </c>
      <c r="H19" s="446" t="s">
        <v>95</v>
      </c>
      <c r="I19" s="446" t="s">
        <v>94</v>
      </c>
      <c r="J19" s="446" t="s">
        <v>93</v>
      </c>
      <c r="K19" s="446" t="s">
        <v>92</v>
      </c>
      <c r="L19" s="446" t="s">
        <v>91</v>
      </c>
      <c r="M19" s="446" t="s">
        <v>90</v>
      </c>
      <c r="N19" s="446" t="s">
        <v>89</v>
      </c>
      <c r="O19" s="446" t="s">
        <v>88</v>
      </c>
      <c r="P19" s="446" t="s">
        <v>87</v>
      </c>
      <c r="Q19" s="446" t="s">
        <v>314</v>
      </c>
      <c r="R19" s="446"/>
      <c r="S19" s="449" t="s">
        <v>416</v>
      </c>
      <c r="T19" s="4"/>
      <c r="U19" s="4"/>
      <c r="V19" s="4"/>
      <c r="W19" s="4"/>
      <c r="X19" s="4"/>
      <c r="Y19" s="4"/>
    </row>
    <row r="20" spans="1:28" s="3" customFormat="1" ht="180.75" customHeight="1" x14ac:dyDescent="0.2">
      <c r="A20" s="446"/>
      <c r="B20" s="446"/>
      <c r="C20" s="448"/>
      <c r="D20" s="446"/>
      <c r="E20" s="446"/>
      <c r="F20" s="446"/>
      <c r="G20" s="446"/>
      <c r="H20" s="446"/>
      <c r="I20" s="446"/>
      <c r="J20" s="446"/>
      <c r="K20" s="446"/>
      <c r="L20" s="446"/>
      <c r="M20" s="446"/>
      <c r="N20" s="446"/>
      <c r="O20" s="446"/>
      <c r="P20" s="446"/>
      <c r="Q20" s="40" t="s">
        <v>312</v>
      </c>
      <c r="R20" s="41" t="s">
        <v>313</v>
      </c>
      <c r="S20" s="449"/>
      <c r="T20" s="31"/>
      <c r="U20" s="31"/>
      <c r="V20" s="31"/>
      <c r="W20" s="31"/>
      <c r="X20" s="31"/>
      <c r="Y20" s="31"/>
      <c r="Z20" s="30"/>
      <c r="AA20" s="30"/>
      <c r="AB20" s="30"/>
    </row>
    <row r="21" spans="1:28" s="3" customFormat="1" ht="18.75" x14ac:dyDescent="0.2">
      <c r="A21" s="40">
        <v>1</v>
      </c>
      <c r="B21" s="45">
        <v>2</v>
      </c>
      <c r="C21" s="40">
        <v>3</v>
      </c>
      <c r="D21" s="45">
        <v>4</v>
      </c>
      <c r="E21" s="40">
        <v>5</v>
      </c>
      <c r="F21" s="45">
        <v>6</v>
      </c>
      <c r="G21" s="143">
        <v>7</v>
      </c>
      <c r="H21" s="144">
        <v>8</v>
      </c>
      <c r="I21" s="143">
        <v>9</v>
      </c>
      <c r="J21" s="144">
        <v>10</v>
      </c>
      <c r="K21" s="143">
        <v>11</v>
      </c>
      <c r="L21" s="144">
        <v>12</v>
      </c>
      <c r="M21" s="143">
        <v>13</v>
      </c>
      <c r="N21" s="144">
        <v>14</v>
      </c>
      <c r="O21" s="143">
        <v>15</v>
      </c>
      <c r="P21" s="144">
        <v>16</v>
      </c>
      <c r="Q21" s="143">
        <v>17</v>
      </c>
      <c r="R21" s="144">
        <v>18</v>
      </c>
      <c r="S21" s="143">
        <v>19</v>
      </c>
      <c r="T21" s="31"/>
      <c r="U21" s="31"/>
      <c r="V21" s="31"/>
      <c r="W21" s="31"/>
      <c r="X21" s="31"/>
      <c r="Y21" s="31"/>
      <c r="Z21" s="30"/>
      <c r="AA21" s="30"/>
      <c r="AB21" s="30"/>
    </row>
    <row r="22" spans="1:28" s="3" customFormat="1" ht="18.75" x14ac:dyDescent="0.2">
      <c r="A22" s="266">
        <v>1</v>
      </c>
      <c r="B22" s="273" t="s">
        <v>310</v>
      </c>
      <c r="C22" s="272" t="s">
        <v>310</v>
      </c>
      <c r="D22" s="272" t="s">
        <v>310</v>
      </c>
      <c r="E22" s="273" t="s">
        <v>310</v>
      </c>
      <c r="F22" s="272" t="s">
        <v>310</v>
      </c>
      <c r="G22" s="273" t="s">
        <v>310</v>
      </c>
      <c r="H22" s="272" t="s">
        <v>310</v>
      </c>
      <c r="I22" s="273" t="s">
        <v>310</v>
      </c>
      <c r="J22" s="272" t="s">
        <v>310</v>
      </c>
      <c r="K22" s="273" t="s">
        <v>310</v>
      </c>
      <c r="L22" s="272" t="s">
        <v>310</v>
      </c>
      <c r="M22" s="273" t="s">
        <v>310</v>
      </c>
      <c r="N22" s="272" t="s">
        <v>310</v>
      </c>
      <c r="O22" s="273" t="s">
        <v>310</v>
      </c>
      <c r="P22" s="272" t="s">
        <v>310</v>
      </c>
      <c r="Q22" s="294" t="s">
        <v>310</v>
      </c>
      <c r="R22" s="350" t="s">
        <v>310</v>
      </c>
      <c r="S22" s="348" t="s">
        <v>310</v>
      </c>
      <c r="W22" s="31"/>
      <c r="X22" s="31"/>
      <c r="Y22" s="31"/>
      <c r="Z22" s="30"/>
      <c r="AA22" s="30"/>
      <c r="AB22" s="30"/>
    </row>
    <row r="23" spans="1:28" ht="20.25" customHeight="1" x14ac:dyDescent="0.25">
      <c r="A23" s="111"/>
      <c r="B23" s="45" t="s">
        <v>309</v>
      </c>
      <c r="C23" s="45"/>
      <c r="D23" s="45"/>
      <c r="E23" s="111" t="s">
        <v>310</v>
      </c>
      <c r="F23" s="111" t="s">
        <v>310</v>
      </c>
      <c r="G23" s="111" t="s">
        <v>310</v>
      </c>
      <c r="H23" s="265" t="str">
        <f>H22</f>
        <v>-</v>
      </c>
      <c r="I23" s="111"/>
      <c r="J23" s="265" t="str">
        <f>J22</f>
        <v>-</v>
      </c>
      <c r="K23" s="111"/>
      <c r="L23" s="111"/>
      <c r="M23" s="111"/>
      <c r="N23" s="111"/>
      <c r="O23" s="111"/>
      <c r="P23" s="111"/>
      <c r="Q23" s="112"/>
      <c r="R23" s="2"/>
      <c r="S23" s="265" t="str">
        <f>S22</f>
        <v>-</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A13" sqref="A13"/>
    </sheetView>
  </sheetViews>
  <sheetFormatPr defaultRowHeight="15" x14ac:dyDescent="0.25"/>
  <cols>
    <col min="1" max="1" width="144.85546875" customWidth="1"/>
  </cols>
  <sheetData>
    <row r="1" spans="1:1" x14ac:dyDescent="0.25">
      <c r="A1" t="s">
        <v>516</v>
      </c>
    </row>
    <row r="2" spans="1:1" x14ac:dyDescent="0.25">
      <c r="A2" t="s">
        <v>614</v>
      </c>
    </row>
    <row r="3" spans="1:1" x14ac:dyDescent="0.25">
      <c r="A3" t="s">
        <v>517</v>
      </c>
    </row>
    <row r="4" spans="1:1" x14ac:dyDescent="0.25">
      <c r="A4" t="s">
        <v>518</v>
      </c>
    </row>
    <row r="5" spans="1:1" x14ac:dyDescent="0.25">
      <c r="A5" t="s">
        <v>519</v>
      </c>
    </row>
    <row r="6" spans="1:1" x14ac:dyDescent="0.25">
      <c r="A6" t="s">
        <v>520</v>
      </c>
    </row>
    <row r="7" spans="1:1" x14ac:dyDescent="0.25">
      <c r="A7" t="s">
        <v>521</v>
      </c>
    </row>
    <row r="8" spans="1:1" x14ac:dyDescent="0.25">
      <c r="A8" t="s">
        <v>522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3" zoomScaleNormal="60" zoomScaleSheetLayoutView="100" workbookViewId="0">
      <selection activeCell="E35" sqref="E35"/>
    </sheetView>
  </sheetViews>
  <sheetFormatPr defaultColWidth="10.7109375" defaultRowHeight="15.75" x14ac:dyDescent="0.25"/>
  <cols>
    <col min="1" max="1" width="9.5703125" style="50" customWidth="1"/>
    <col min="2" max="3" width="20.7109375" style="50" customWidth="1"/>
    <col min="4" max="4" width="20.42578125" style="50" customWidth="1"/>
    <col min="5" max="5" width="17.5703125" style="50" customWidth="1"/>
    <col min="6" max="6" width="22.28515625"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428" t="str">
        <f>'1. паспорт местоположение'!A5:C5</f>
        <v>Год раскрытия информации: 2018 год</v>
      </c>
      <c r="B6" s="428"/>
      <c r="C6" s="428"/>
      <c r="D6" s="428"/>
      <c r="E6" s="428"/>
      <c r="F6" s="428"/>
      <c r="G6" s="428"/>
      <c r="H6" s="428"/>
      <c r="I6" s="428"/>
      <c r="J6" s="428"/>
      <c r="K6" s="428"/>
      <c r="L6" s="428"/>
      <c r="M6" s="428"/>
      <c r="N6" s="428"/>
      <c r="O6" s="428"/>
      <c r="P6" s="428"/>
      <c r="Q6" s="428"/>
      <c r="R6" s="428"/>
      <c r="S6" s="428"/>
      <c r="T6" s="428"/>
    </row>
    <row r="7" spans="1:20" s="12" customFormat="1" x14ac:dyDescent="0.2">
      <c r="A7" s="17"/>
      <c r="H7" s="16"/>
    </row>
    <row r="8" spans="1:20" s="12" customFormat="1" ht="18.75" x14ac:dyDescent="0.2">
      <c r="A8" s="444" t="s">
        <v>8</v>
      </c>
      <c r="B8" s="444"/>
      <c r="C8" s="444"/>
      <c r="D8" s="444"/>
      <c r="E8" s="444"/>
      <c r="F8" s="444"/>
      <c r="G8" s="444"/>
      <c r="H8" s="444"/>
      <c r="I8" s="444"/>
      <c r="J8" s="444"/>
      <c r="K8" s="444"/>
      <c r="L8" s="444"/>
      <c r="M8" s="444"/>
      <c r="N8" s="444"/>
      <c r="O8" s="444"/>
      <c r="P8" s="444"/>
      <c r="Q8" s="444"/>
      <c r="R8" s="444"/>
      <c r="S8" s="444"/>
      <c r="T8" s="444"/>
    </row>
    <row r="9" spans="1:20" s="12" customFormat="1" ht="18.75" x14ac:dyDescent="0.2">
      <c r="A9" s="444"/>
      <c r="B9" s="444"/>
      <c r="C9" s="444"/>
      <c r="D9" s="444"/>
      <c r="E9" s="444"/>
      <c r="F9" s="444"/>
      <c r="G9" s="444"/>
      <c r="H9" s="444"/>
      <c r="I9" s="444"/>
      <c r="J9" s="444"/>
      <c r="K9" s="444"/>
      <c r="L9" s="444"/>
      <c r="M9" s="444"/>
      <c r="N9" s="444"/>
      <c r="O9" s="444"/>
      <c r="P9" s="444"/>
      <c r="Q9" s="444"/>
      <c r="R9" s="444"/>
      <c r="S9" s="444"/>
      <c r="T9" s="444"/>
    </row>
    <row r="10" spans="1:20" s="12" customFormat="1" ht="18.75" customHeight="1" x14ac:dyDescent="0.2">
      <c r="A10" s="438" t="str">
        <f>'1. паспорт местоположение'!A9:C9</f>
        <v>Акционерное общество "Янтарьэнерго" ДЗО  ПАО "Россети"</v>
      </c>
      <c r="B10" s="438"/>
      <c r="C10" s="438"/>
      <c r="D10" s="438"/>
      <c r="E10" s="438"/>
      <c r="F10" s="438"/>
      <c r="G10" s="438"/>
      <c r="H10" s="438"/>
      <c r="I10" s="438"/>
      <c r="J10" s="438"/>
      <c r="K10" s="438"/>
      <c r="L10" s="438"/>
      <c r="M10" s="438"/>
      <c r="N10" s="438"/>
      <c r="O10" s="438"/>
      <c r="P10" s="438"/>
      <c r="Q10" s="438"/>
      <c r="R10" s="438"/>
      <c r="S10" s="438"/>
      <c r="T10" s="438"/>
    </row>
    <row r="11" spans="1:20" s="12" customFormat="1" ht="18.75" customHeight="1" x14ac:dyDescent="0.2">
      <c r="A11" s="440" t="s">
        <v>7</v>
      </c>
      <c r="B11" s="440"/>
      <c r="C11" s="440"/>
      <c r="D11" s="440"/>
      <c r="E11" s="440"/>
      <c r="F11" s="440"/>
      <c r="G11" s="440"/>
      <c r="H11" s="440"/>
      <c r="I11" s="440"/>
      <c r="J11" s="440"/>
      <c r="K11" s="440"/>
      <c r="L11" s="440"/>
      <c r="M11" s="440"/>
      <c r="N11" s="440"/>
      <c r="O11" s="440"/>
      <c r="P11" s="440"/>
      <c r="Q11" s="440"/>
      <c r="R11" s="440"/>
      <c r="S11" s="440"/>
      <c r="T11" s="440"/>
    </row>
    <row r="12" spans="1:20" s="12" customFormat="1" ht="18.75" x14ac:dyDescent="0.2">
      <c r="A12" s="444"/>
      <c r="B12" s="444"/>
      <c r="C12" s="444"/>
      <c r="D12" s="444"/>
      <c r="E12" s="444"/>
      <c r="F12" s="444"/>
      <c r="G12" s="444"/>
      <c r="H12" s="444"/>
      <c r="I12" s="444"/>
      <c r="J12" s="444"/>
      <c r="K12" s="444"/>
      <c r="L12" s="444"/>
      <c r="M12" s="444"/>
      <c r="N12" s="444"/>
      <c r="O12" s="444"/>
      <c r="P12" s="444"/>
      <c r="Q12" s="444"/>
      <c r="R12" s="444"/>
      <c r="S12" s="444"/>
      <c r="T12" s="444"/>
    </row>
    <row r="13" spans="1:20" s="12" customFormat="1" ht="18.75" customHeight="1" x14ac:dyDescent="0.2">
      <c r="A13" s="438" t="str">
        <f>'1. паспорт местоположение'!A12:C12</f>
        <v>I_25</v>
      </c>
      <c r="B13" s="438"/>
      <c r="C13" s="438"/>
      <c r="D13" s="438"/>
      <c r="E13" s="438"/>
      <c r="F13" s="438"/>
      <c r="G13" s="438"/>
      <c r="H13" s="438"/>
      <c r="I13" s="438"/>
      <c r="J13" s="438"/>
      <c r="K13" s="438"/>
      <c r="L13" s="438"/>
      <c r="M13" s="438"/>
      <c r="N13" s="438"/>
      <c r="O13" s="438"/>
      <c r="P13" s="438"/>
      <c r="Q13" s="438"/>
      <c r="R13" s="438"/>
      <c r="S13" s="438"/>
      <c r="T13" s="438"/>
    </row>
    <row r="14" spans="1:20" s="12" customFormat="1" ht="18.75" customHeight="1" x14ac:dyDescent="0.2">
      <c r="A14" s="440" t="s">
        <v>6</v>
      </c>
      <c r="B14" s="440"/>
      <c r="C14" s="440"/>
      <c r="D14" s="440"/>
      <c r="E14" s="440"/>
      <c r="F14" s="440"/>
      <c r="G14" s="440"/>
      <c r="H14" s="440"/>
      <c r="I14" s="440"/>
      <c r="J14" s="440"/>
      <c r="K14" s="440"/>
      <c r="L14" s="440"/>
      <c r="M14" s="440"/>
      <c r="N14" s="440"/>
      <c r="O14" s="440"/>
      <c r="P14" s="440"/>
      <c r="Q14" s="440"/>
      <c r="R14" s="440"/>
      <c r="S14" s="440"/>
      <c r="T14" s="440"/>
    </row>
    <row r="15" spans="1:20" s="9" customFormat="1" ht="15.75" customHeight="1" x14ac:dyDescent="0.2">
      <c r="A15" s="445"/>
      <c r="B15" s="445"/>
      <c r="C15" s="445"/>
      <c r="D15" s="445"/>
      <c r="E15" s="445"/>
      <c r="F15" s="445"/>
      <c r="G15" s="445"/>
      <c r="H15" s="445"/>
      <c r="I15" s="445"/>
      <c r="J15" s="445"/>
      <c r="K15" s="445"/>
      <c r="L15" s="445"/>
      <c r="M15" s="445"/>
      <c r="N15" s="445"/>
      <c r="O15" s="445"/>
      <c r="P15" s="445"/>
      <c r="Q15" s="445"/>
      <c r="R15" s="445"/>
      <c r="S15" s="445"/>
      <c r="T15" s="445"/>
    </row>
    <row r="16" spans="1:20" s="3" customFormat="1" ht="12" x14ac:dyDescent="0.2">
      <c r="A16"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6" s="438"/>
      <c r="C16" s="438"/>
      <c r="D16" s="438"/>
      <c r="E16" s="438"/>
      <c r="F16" s="438"/>
      <c r="G16" s="438"/>
      <c r="H16" s="438"/>
      <c r="I16" s="438"/>
      <c r="J16" s="438"/>
      <c r="K16" s="438"/>
      <c r="L16" s="438"/>
      <c r="M16" s="438"/>
      <c r="N16" s="438"/>
      <c r="O16" s="438"/>
      <c r="P16" s="438"/>
      <c r="Q16" s="438"/>
      <c r="R16" s="438"/>
      <c r="S16" s="438"/>
      <c r="T16" s="438"/>
    </row>
    <row r="17" spans="1:20" s="3" customFormat="1" ht="15" customHeight="1" x14ac:dyDescent="0.2">
      <c r="A17" s="440" t="s">
        <v>5</v>
      </c>
      <c r="B17" s="440"/>
      <c r="C17" s="440"/>
      <c r="D17" s="440"/>
      <c r="E17" s="440"/>
      <c r="F17" s="440"/>
      <c r="G17" s="440"/>
      <c r="H17" s="440"/>
      <c r="I17" s="440"/>
      <c r="J17" s="440"/>
      <c r="K17" s="440"/>
      <c r="L17" s="440"/>
      <c r="M17" s="440"/>
      <c r="N17" s="440"/>
      <c r="O17" s="440"/>
      <c r="P17" s="440"/>
      <c r="Q17" s="440"/>
      <c r="R17" s="440"/>
      <c r="S17" s="440"/>
      <c r="T17" s="440"/>
    </row>
    <row r="18" spans="1:20"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20" s="3" customFormat="1" ht="15" customHeight="1" x14ac:dyDescent="0.2">
      <c r="A19" s="453" t="s">
        <v>427</v>
      </c>
      <c r="B19" s="453"/>
      <c r="C19" s="453"/>
      <c r="D19" s="453"/>
      <c r="E19" s="453"/>
      <c r="F19" s="453"/>
      <c r="G19" s="453"/>
      <c r="H19" s="453"/>
      <c r="I19" s="453"/>
      <c r="J19" s="453"/>
      <c r="K19" s="453"/>
      <c r="L19" s="453"/>
      <c r="M19" s="453"/>
      <c r="N19" s="453"/>
      <c r="O19" s="453"/>
      <c r="P19" s="453"/>
      <c r="Q19" s="453"/>
      <c r="R19" s="453"/>
      <c r="S19" s="453"/>
      <c r="T19" s="453"/>
    </row>
    <row r="20" spans="1:20" s="58" customFormat="1" ht="21" customHeight="1" x14ac:dyDescent="0.25">
      <c r="A20" s="454"/>
      <c r="B20" s="454"/>
      <c r="C20" s="454"/>
      <c r="D20" s="454"/>
      <c r="E20" s="454"/>
      <c r="F20" s="454"/>
      <c r="G20" s="454"/>
      <c r="H20" s="454"/>
      <c r="I20" s="454"/>
      <c r="J20" s="454"/>
      <c r="K20" s="454"/>
      <c r="L20" s="454"/>
      <c r="M20" s="454"/>
      <c r="N20" s="454"/>
      <c r="O20" s="454"/>
      <c r="P20" s="454"/>
      <c r="Q20" s="454"/>
      <c r="R20" s="454"/>
      <c r="S20" s="454"/>
      <c r="T20" s="454"/>
    </row>
    <row r="21" spans="1:20" ht="46.5" customHeight="1" x14ac:dyDescent="0.25">
      <c r="A21" s="472" t="s">
        <v>4</v>
      </c>
      <c r="B21" s="462" t="s">
        <v>223</v>
      </c>
      <c r="C21" s="463"/>
      <c r="D21" s="466" t="s">
        <v>120</v>
      </c>
      <c r="E21" s="462" t="s">
        <v>456</v>
      </c>
      <c r="F21" s="463"/>
      <c r="G21" s="462" t="s">
        <v>243</v>
      </c>
      <c r="H21" s="463"/>
      <c r="I21" s="462" t="s">
        <v>119</v>
      </c>
      <c r="J21" s="463"/>
      <c r="K21" s="466" t="s">
        <v>118</v>
      </c>
      <c r="L21" s="462" t="s">
        <v>117</v>
      </c>
      <c r="M21" s="463"/>
      <c r="N21" s="462" t="s">
        <v>452</v>
      </c>
      <c r="O21" s="463"/>
      <c r="P21" s="466" t="s">
        <v>116</v>
      </c>
      <c r="Q21" s="450" t="s">
        <v>115</v>
      </c>
      <c r="R21" s="451"/>
      <c r="S21" s="450" t="s">
        <v>114</v>
      </c>
      <c r="T21" s="452"/>
    </row>
    <row r="22" spans="1:20" ht="204.75" customHeight="1" x14ac:dyDescent="0.25">
      <c r="A22" s="473"/>
      <c r="B22" s="464"/>
      <c r="C22" s="465"/>
      <c r="D22" s="468"/>
      <c r="E22" s="464"/>
      <c r="F22" s="465"/>
      <c r="G22" s="464"/>
      <c r="H22" s="465"/>
      <c r="I22" s="464"/>
      <c r="J22" s="465"/>
      <c r="K22" s="467"/>
      <c r="L22" s="464"/>
      <c r="M22" s="465"/>
      <c r="N22" s="464"/>
      <c r="O22" s="465"/>
      <c r="P22" s="467"/>
      <c r="Q22" s="99" t="s">
        <v>113</v>
      </c>
      <c r="R22" s="99" t="s">
        <v>426</v>
      </c>
      <c r="S22" s="99" t="s">
        <v>112</v>
      </c>
      <c r="T22" s="99" t="s">
        <v>111</v>
      </c>
    </row>
    <row r="23" spans="1:20" ht="51.75" customHeight="1" x14ac:dyDescent="0.25">
      <c r="A23" s="474"/>
      <c r="B23" s="150" t="s">
        <v>109</v>
      </c>
      <c r="C23" s="150" t="s">
        <v>110</v>
      </c>
      <c r="D23" s="467"/>
      <c r="E23" s="150" t="s">
        <v>109</v>
      </c>
      <c r="F23" s="150" t="s">
        <v>110</v>
      </c>
      <c r="G23" s="150" t="s">
        <v>109</v>
      </c>
      <c r="H23" s="150" t="s">
        <v>110</v>
      </c>
      <c r="I23" s="150" t="s">
        <v>109</v>
      </c>
      <c r="J23" s="150" t="s">
        <v>110</v>
      </c>
      <c r="K23" s="150" t="s">
        <v>109</v>
      </c>
      <c r="L23" s="150" t="s">
        <v>109</v>
      </c>
      <c r="M23" s="150" t="s">
        <v>110</v>
      </c>
      <c r="N23" s="150" t="s">
        <v>109</v>
      </c>
      <c r="O23" s="150" t="s">
        <v>110</v>
      </c>
      <c r="P23" s="151" t="s">
        <v>109</v>
      </c>
      <c r="Q23" s="99" t="s">
        <v>109</v>
      </c>
      <c r="R23" s="99" t="s">
        <v>109</v>
      </c>
      <c r="S23" s="99" t="s">
        <v>109</v>
      </c>
      <c r="T23" s="99" t="s">
        <v>109</v>
      </c>
    </row>
    <row r="24" spans="1:20"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0" s="58" customFormat="1" ht="63" x14ac:dyDescent="0.25">
      <c r="A25" s="455">
        <v>1</v>
      </c>
      <c r="B25" s="458" t="s">
        <v>604</v>
      </c>
      <c r="C25" s="458" t="s">
        <v>604</v>
      </c>
      <c r="D25" s="381" t="s">
        <v>679</v>
      </c>
      <c r="E25" s="381" t="s">
        <v>680</v>
      </c>
      <c r="F25" s="381" t="s">
        <v>681</v>
      </c>
      <c r="G25" s="382" t="s">
        <v>682</v>
      </c>
      <c r="H25" s="382" t="s">
        <v>683</v>
      </c>
      <c r="I25" s="382">
        <v>1980</v>
      </c>
      <c r="J25" s="383" t="s">
        <v>605</v>
      </c>
      <c r="K25" s="383" t="s">
        <v>606</v>
      </c>
      <c r="L25" s="383" t="s">
        <v>607</v>
      </c>
      <c r="M25" s="384">
        <v>110</v>
      </c>
      <c r="N25" s="384" t="s">
        <v>310</v>
      </c>
      <c r="O25" s="384" t="s">
        <v>310</v>
      </c>
      <c r="P25" s="383" t="s">
        <v>612</v>
      </c>
      <c r="Q25" s="469" t="s">
        <v>608</v>
      </c>
      <c r="R25" s="458" t="s">
        <v>610</v>
      </c>
      <c r="S25" s="385" t="s">
        <v>310</v>
      </c>
      <c r="T25" s="385" t="s">
        <v>310</v>
      </c>
    </row>
    <row r="26" spans="1:20" s="58" customFormat="1" ht="63" x14ac:dyDescent="0.25">
      <c r="A26" s="456"/>
      <c r="B26" s="459"/>
      <c r="C26" s="459"/>
      <c r="D26" s="381" t="s">
        <v>679</v>
      </c>
      <c r="E26" s="381" t="s">
        <v>680</v>
      </c>
      <c r="F26" s="381" t="s">
        <v>681</v>
      </c>
      <c r="G26" s="382" t="s">
        <v>684</v>
      </c>
      <c r="H26" s="382" t="s">
        <v>685</v>
      </c>
      <c r="I26" s="382">
        <v>1980</v>
      </c>
      <c r="J26" s="383" t="s">
        <v>605</v>
      </c>
      <c r="K26" s="383" t="s">
        <v>606</v>
      </c>
      <c r="L26" s="383" t="s">
        <v>607</v>
      </c>
      <c r="M26" s="384">
        <v>110</v>
      </c>
      <c r="N26" s="384" t="s">
        <v>310</v>
      </c>
      <c r="O26" s="384" t="s">
        <v>310</v>
      </c>
      <c r="P26" s="383" t="s">
        <v>612</v>
      </c>
      <c r="Q26" s="470"/>
      <c r="R26" s="459"/>
      <c r="S26" s="385" t="s">
        <v>310</v>
      </c>
      <c r="T26" s="385" t="s">
        <v>310</v>
      </c>
    </row>
    <row r="27" spans="1:20" s="58" customFormat="1" ht="31.5" x14ac:dyDescent="0.25">
      <c r="A27" s="456"/>
      <c r="B27" s="459"/>
      <c r="C27" s="459"/>
      <c r="D27" s="386" t="s">
        <v>686</v>
      </c>
      <c r="E27" s="386" t="s">
        <v>687</v>
      </c>
      <c r="F27" s="386" t="s">
        <v>688</v>
      </c>
      <c r="G27" s="387" t="s">
        <v>689</v>
      </c>
      <c r="H27" s="387" t="s">
        <v>689</v>
      </c>
      <c r="I27" s="387">
        <v>1980</v>
      </c>
      <c r="J27" s="388" t="s">
        <v>605</v>
      </c>
      <c r="K27" s="388" t="s">
        <v>606</v>
      </c>
      <c r="L27" s="388" t="s">
        <v>69</v>
      </c>
      <c r="M27" s="389">
        <v>10</v>
      </c>
      <c r="N27" s="389">
        <v>0.1</v>
      </c>
      <c r="O27" s="389">
        <v>0.16</v>
      </c>
      <c r="P27" s="388" t="s">
        <v>310</v>
      </c>
      <c r="Q27" s="470"/>
      <c r="R27" s="459"/>
      <c r="S27" s="385" t="s">
        <v>310</v>
      </c>
      <c r="T27" s="385" t="s">
        <v>310</v>
      </c>
    </row>
    <row r="28" spans="1:20" s="58" customFormat="1" ht="31.5" x14ac:dyDescent="0.25">
      <c r="A28" s="457"/>
      <c r="B28" s="460"/>
      <c r="C28" s="460"/>
      <c r="D28" s="386" t="s">
        <v>686</v>
      </c>
      <c r="E28" s="386" t="s">
        <v>687</v>
      </c>
      <c r="F28" s="386" t="s">
        <v>688</v>
      </c>
      <c r="G28" s="387" t="s">
        <v>690</v>
      </c>
      <c r="H28" s="387" t="s">
        <v>690</v>
      </c>
      <c r="I28" s="387">
        <v>1980</v>
      </c>
      <c r="J28" s="388" t="s">
        <v>605</v>
      </c>
      <c r="K28" s="388" t="s">
        <v>606</v>
      </c>
      <c r="L28" s="388" t="s">
        <v>69</v>
      </c>
      <c r="M28" s="389">
        <v>10</v>
      </c>
      <c r="N28" s="389">
        <v>0.1</v>
      </c>
      <c r="O28" s="389">
        <v>0.16</v>
      </c>
      <c r="P28" s="388" t="s">
        <v>310</v>
      </c>
      <c r="Q28" s="471"/>
      <c r="R28" s="460"/>
      <c r="S28" s="385" t="s">
        <v>310</v>
      </c>
      <c r="T28" s="385" t="s">
        <v>310</v>
      </c>
    </row>
    <row r="30" spans="1:20" s="56" customFormat="1" ht="12.75" x14ac:dyDescent="0.2">
      <c r="B30" s="57"/>
      <c r="C30" s="57"/>
      <c r="K30" s="57"/>
    </row>
    <row r="31" spans="1:20" s="56" customFormat="1" x14ac:dyDescent="0.25">
      <c r="B31" s="54" t="s">
        <v>108</v>
      </c>
      <c r="C31" s="54"/>
      <c r="D31" s="54"/>
      <c r="E31" s="54"/>
      <c r="F31" s="54"/>
      <c r="G31" s="54"/>
      <c r="H31" s="54"/>
      <c r="I31" s="54"/>
      <c r="J31" s="54"/>
      <c r="K31" s="54"/>
      <c r="L31" s="54"/>
      <c r="M31" s="54"/>
      <c r="N31" s="54"/>
      <c r="O31" s="54"/>
      <c r="P31" s="54"/>
      <c r="Q31" s="54"/>
      <c r="R31" s="54"/>
    </row>
    <row r="32" spans="1:20" x14ac:dyDescent="0.25">
      <c r="B32" s="461" t="s">
        <v>462</v>
      </c>
      <c r="C32" s="461"/>
      <c r="D32" s="461"/>
      <c r="E32" s="461"/>
      <c r="F32" s="461"/>
      <c r="G32" s="461"/>
      <c r="H32" s="461"/>
      <c r="I32" s="461"/>
      <c r="J32" s="461"/>
      <c r="K32" s="461"/>
      <c r="L32" s="461"/>
      <c r="M32" s="461"/>
      <c r="N32" s="461"/>
      <c r="O32" s="461"/>
      <c r="P32" s="461"/>
      <c r="Q32" s="461"/>
      <c r="R32" s="461"/>
    </row>
    <row r="33" spans="2:113" x14ac:dyDescent="0.25">
      <c r="B33" s="54"/>
      <c r="C33" s="54"/>
      <c r="D33" s="54"/>
      <c r="E33" s="54"/>
      <c r="F33" s="54"/>
      <c r="G33" s="54"/>
      <c r="H33" s="54"/>
      <c r="I33" s="54"/>
      <c r="J33" s="54"/>
      <c r="K33" s="54"/>
      <c r="L33" s="54"/>
      <c r="M33" s="54"/>
      <c r="N33" s="54"/>
      <c r="O33" s="54"/>
      <c r="P33" s="54"/>
      <c r="Q33" s="54"/>
      <c r="R33" s="54"/>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x14ac:dyDescent="0.25">
      <c r="B34" s="53" t="s">
        <v>425</v>
      </c>
      <c r="C34" s="53"/>
      <c r="D34" s="53"/>
      <c r="E34" s="53"/>
      <c r="F34" s="51"/>
      <c r="G34" s="51"/>
      <c r="H34" s="53"/>
      <c r="I34" s="53"/>
      <c r="J34" s="53"/>
      <c r="K34" s="53"/>
      <c r="L34" s="53"/>
      <c r="M34" s="53"/>
      <c r="N34" s="53"/>
      <c r="O34" s="53"/>
      <c r="P34" s="53"/>
      <c r="Q34" s="53"/>
      <c r="R34" s="53"/>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x14ac:dyDescent="0.25">
      <c r="B35" s="53" t="s">
        <v>107</v>
      </c>
      <c r="C35" s="53"/>
      <c r="D35" s="53"/>
      <c r="E35" s="53"/>
      <c r="F35" s="51"/>
      <c r="G35" s="51"/>
      <c r="H35" s="53"/>
      <c r="I35" s="53"/>
      <c r="J35" s="53"/>
      <c r="K35" s="53"/>
      <c r="L35" s="53"/>
      <c r="M35" s="53"/>
      <c r="N35" s="53"/>
      <c r="O35" s="53"/>
      <c r="P35" s="53"/>
      <c r="Q35" s="53"/>
      <c r="R35" s="53"/>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1" customFormat="1" x14ac:dyDescent="0.25">
      <c r="B36" s="53" t="s">
        <v>106</v>
      </c>
      <c r="C36" s="53"/>
      <c r="D36" s="53"/>
      <c r="E36" s="53"/>
      <c r="H36" s="53"/>
      <c r="I36" s="53"/>
      <c r="J36" s="53"/>
      <c r="K36" s="53"/>
      <c r="L36" s="53"/>
      <c r="M36" s="53"/>
      <c r="N36" s="53"/>
      <c r="O36" s="53"/>
      <c r="P36" s="53"/>
      <c r="Q36" s="53"/>
      <c r="R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101</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100</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B43" s="53" t="s">
        <v>99</v>
      </c>
      <c r="C43" s="53"/>
      <c r="D43" s="53"/>
      <c r="E43" s="53"/>
      <c r="H43" s="53"/>
      <c r="I43" s="53"/>
      <c r="J43" s="53"/>
      <c r="K43" s="53"/>
      <c r="L43" s="53"/>
      <c r="M43" s="53"/>
      <c r="N43" s="53"/>
      <c r="O43" s="53"/>
      <c r="P43" s="53"/>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Q44" s="53"/>
      <c r="R44" s="53"/>
      <c r="S44" s="53"/>
      <c r="T44" s="53"/>
      <c r="U44" s="53"/>
      <c r="V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row r="45" spans="2:113" s="51" customFormat="1" x14ac:dyDescent="0.25">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row>
  </sheetData>
  <mergeCells count="32">
    <mergeCell ref="A25:A28"/>
    <mergeCell ref="B25:B28"/>
    <mergeCell ref="C25:C28"/>
    <mergeCell ref="B32:R32"/>
    <mergeCell ref="L21:M22"/>
    <mergeCell ref="N21:O22"/>
    <mergeCell ref="P21:P22"/>
    <mergeCell ref="D21:D23"/>
    <mergeCell ref="B21:C22"/>
    <mergeCell ref="Q25:Q28"/>
    <mergeCell ref="R25:R28"/>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8" zoomScale="80" zoomScaleSheetLayoutView="80" workbookViewId="0">
      <selection activeCell="O34" sqref="O34"/>
    </sheetView>
  </sheetViews>
  <sheetFormatPr defaultColWidth="10.7109375" defaultRowHeight="15.75" x14ac:dyDescent="0.25"/>
  <cols>
    <col min="1" max="1" width="10.7109375" style="50"/>
    <col min="2" max="2" width="12.7109375" style="50" customWidth="1"/>
    <col min="3" max="3" width="12"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428" t="str">
        <f>'1. паспорт местоположение'!A5:C5</f>
        <v>Год раскрытия информации: 2018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row>
    <row r="6" spans="1:27" s="12" customFormat="1" x14ac:dyDescent="0.2">
      <c r="A6" s="153"/>
      <c r="B6" s="153"/>
      <c r="C6" s="153"/>
      <c r="D6" s="153"/>
      <c r="E6" s="153"/>
      <c r="F6" s="153"/>
      <c r="G6" s="153"/>
      <c r="H6" s="153"/>
      <c r="I6" s="153"/>
      <c r="J6" s="153"/>
      <c r="K6" s="153"/>
      <c r="L6" s="153"/>
      <c r="M6" s="153"/>
      <c r="N6" s="153"/>
      <c r="O6" s="153"/>
      <c r="P6" s="153"/>
      <c r="Q6" s="153"/>
      <c r="R6" s="153"/>
      <c r="S6" s="153"/>
      <c r="T6" s="153"/>
    </row>
    <row r="7" spans="1:27" s="12" customFormat="1" ht="18.75" x14ac:dyDescent="0.2">
      <c r="E7" s="444" t="s">
        <v>8</v>
      </c>
      <c r="F7" s="444"/>
      <c r="G7" s="444"/>
      <c r="H7" s="444"/>
      <c r="I7" s="444"/>
      <c r="J7" s="444"/>
      <c r="K7" s="444"/>
      <c r="L7" s="444"/>
      <c r="M7" s="444"/>
      <c r="N7" s="444"/>
      <c r="O7" s="444"/>
      <c r="P7" s="444"/>
      <c r="Q7" s="444"/>
      <c r="R7" s="444"/>
      <c r="S7" s="444"/>
      <c r="T7" s="444"/>
      <c r="U7" s="444"/>
      <c r="V7" s="444"/>
      <c r="W7" s="444"/>
      <c r="X7" s="444"/>
      <c r="Y7" s="44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8" t="str">
        <f>'1. паспорт местоположение'!A9</f>
        <v>Акционерное общество "Янтарьэнерго" ДЗО  ПАО "Россети"</v>
      </c>
      <c r="F9" s="438"/>
      <c r="G9" s="438"/>
      <c r="H9" s="438"/>
      <c r="I9" s="438"/>
      <c r="J9" s="438"/>
      <c r="K9" s="438"/>
      <c r="L9" s="438"/>
      <c r="M9" s="438"/>
      <c r="N9" s="438"/>
      <c r="O9" s="438"/>
      <c r="P9" s="438"/>
      <c r="Q9" s="438"/>
      <c r="R9" s="438"/>
      <c r="S9" s="438"/>
      <c r="T9" s="438"/>
      <c r="U9" s="438"/>
      <c r="V9" s="438"/>
      <c r="W9" s="438"/>
      <c r="X9" s="438"/>
      <c r="Y9" s="438"/>
    </row>
    <row r="10" spans="1:27" s="12" customFormat="1" ht="18.75" customHeight="1" x14ac:dyDescent="0.2">
      <c r="E10" s="440" t="s">
        <v>7</v>
      </c>
      <c r="F10" s="440"/>
      <c r="G10" s="440"/>
      <c r="H10" s="440"/>
      <c r="I10" s="440"/>
      <c r="J10" s="440"/>
      <c r="K10" s="440"/>
      <c r="L10" s="440"/>
      <c r="M10" s="440"/>
      <c r="N10" s="440"/>
      <c r="O10" s="440"/>
      <c r="P10" s="440"/>
      <c r="Q10" s="440"/>
      <c r="R10" s="440"/>
      <c r="S10" s="440"/>
      <c r="T10" s="440"/>
      <c r="U10" s="440"/>
      <c r="V10" s="440"/>
      <c r="W10" s="440"/>
      <c r="X10" s="440"/>
      <c r="Y10" s="44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8" t="str">
        <f>'1. паспорт местоположение'!A12</f>
        <v>I_25</v>
      </c>
      <c r="F12" s="438"/>
      <c r="G12" s="438"/>
      <c r="H12" s="438"/>
      <c r="I12" s="438"/>
      <c r="J12" s="438"/>
      <c r="K12" s="438"/>
      <c r="L12" s="438"/>
      <c r="M12" s="438"/>
      <c r="N12" s="438"/>
      <c r="O12" s="438"/>
      <c r="P12" s="438"/>
      <c r="Q12" s="438"/>
      <c r="R12" s="438"/>
      <c r="S12" s="438"/>
      <c r="T12" s="438"/>
      <c r="U12" s="438"/>
      <c r="V12" s="438"/>
      <c r="W12" s="438"/>
      <c r="X12" s="438"/>
      <c r="Y12" s="438"/>
    </row>
    <row r="13" spans="1:27" s="12" customFormat="1" ht="18.75" customHeight="1" x14ac:dyDescent="0.2">
      <c r="E13" s="440" t="s">
        <v>6</v>
      </c>
      <c r="F13" s="440"/>
      <c r="G13" s="440"/>
      <c r="H13" s="440"/>
      <c r="I13" s="440"/>
      <c r="J13" s="440"/>
      <c r="K13" s="440"/>
      <c r="L13" s="440"/>
      <c r="M13" s="440"/>
      <c r="N13" s="440"/>
      <c r="O13" s="440"/>
      <c r="P13" s="440"/>
      <c r="Q13" s="440"/>
      <c r="R13" s="440"/>
      <c r="S13" s="440"/>
      <c r="T13" s="440"/>
      <c r="U13" s="440"/>
      <c r="V13" s="440"/>
      <c r="W13" s="440"/>
      <c r="X13" s="440"/>
      <c r="Y13" s="44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F15" s="438"/>
      <c r="G15" s="438"/>
      <c r="H15" s="438"/>
      <c r="I15" s="438"/>
      <c r="J15" s="438"/>
      <c r="K15" s="438"/>
      <c r="L15" s="438"/>
      <c r="M15" s="438"/>
      <c r="N15" s="438"/>
      <c r="O15" s="438"/>
      <c r="P15" s="438"/>
      <c r="Q15" s="438"/>
      <c r="R15" s="438"/>
      <c r="S15" s="438"/>
      <c r="T15" s="438"/>
      <c r="U15" s="438"/>
      <c r="V15" s="438"/>
      <c r="W15" s="438"/>
      <c r="X15" s="438"/>
      <c r="Y15" s="438"/>
    </row>
    <row r="16" spans="1:27" s="3" customFormat="1" ht="15" customHeight="1" x14ac:dyDescent="0.2">
      <c r="E16" s="440" t="s">
        <v>5</v>
      </c>
      <c r="F16" s="440"/>
      <c r="G16" s="440"/>
      <c r="H16" s="440"/>
      <c r="I16" s="440"/>
      <c r="J16" s="440"/>
      <c r="K16" s="440"/>
      <c r="L16" s="440"/>
      <c r="M16" s="440"/>
      <c r="N16" s="440"/>
      <c r="O16" s="440"/>
      <c r="P16" s="440"/>
      <c r="Q16" s="440"/>
      <c r="R16" s="440"/>
      <c r="S16" s="440"/>
      <c r="T16" s="440"/>
      <c r="U16" s="440"/>
      <c r="V16" s="440"/>
      <c r="W16" s="440"/>
      <c r="X16" s="440"/>
      <c r="Y16" s="44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3"/>
      <c r="F18" s="453"/>
      <c r="G18" s="453"/>
      <c r="H18" s="453"/>
      <c r="I18" s="453"/>
      <c r="J18" s="453"/>
      <c r="K18" s="453"/>
      <c r="L18" s="453"/>
      <c r="M18" s="453"/>
      <c r="N18" s="453"/>
      <c r="O18" s="453"/>
      <c r="P18" s="453"/>
      <c r="Q18" s="453"/>
      <c r="R18" s="453"/>
      <c r="S18" s="453"/>
      <c r="T18" s="453"/>
      <c r="U18" s="453"/>
      <c r="V18" s="453"/>
      <c r="W18" s="453"/>
      <c r="X18" s="453"/>
      <c r="Y18" s="453"/>
    </row>
    <row r="19" spans="1:27" ht="25.5" customHeight="1" x14ac:dyDescent="0.25">
      <c r="A19" s="453" t="s">
        <v>429</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row>
    <row r="20" spans="1:27" s="58" customFormat="1" ht="21" customHeight="1" x14ac:dyDescent="0.25"/>
    <row r="21" spans="1:27" ht="15.75" customHeight="1" x14ac:dyDescent="0.25">
      <c r="A21" s="475" t="s">
        <v>4</v>
      </c>
      <c r="B21" s="477" t="s">
        <v>436</v>
      </c>
      <c r="C21" s="478"/>
      <c r="D21" s="477" t="s">
        <v>438</v>
      </c>
      <c r="E21" s="478"/>
      <c r="F21" s="450" t="s">
        <v>92</v>
      </c>
      <c r="G21" s="452"/>
      <c r="H21" s="452"/>
      <c r="I21" s="451"/>
      <c r="J21" s="475" t="s">
        <v>439</v>
      </c>
      <c r="K21" s="477" t="s">
        <v>440</v>
      </c>
      <c r="L21" s="478"/>
      <c r="M21" s="477" t="s">
        <v>441</v>
      </c>
      <c r="N21" s="478"/>
      <c r="O21" s="477" t="s">
        <v>428</v>
      </c>
      <c r="P21" s="478"/>
      <c r="Q21" s="477" t="s">
        <v>125</v>
      </c>
      <c r="R21" s="478"/>
      <c r="S21" s="475" t="s">
        <v>124</v>
      </c>
      <c r="T21" s="475" t="s">
        <v>442</v>
      </c>
      <c r="U21" s="475" t="s">
        <v>437</v>
      </c>
      <c r="V21" s="477" t="s">
        <v>123</v>
      </c>
      <c r="W21" s="478"/>
      <c r="X21" s="450" t="s">
        <v>115</v>
      </c>
      <c r="Y21" s="452"/>
      <c r="Z21" s="450" t="s">
        <v>114</v>
      </c>
      <c r="AA21" s="452"/>
    </row>
    <row r="22" spans="1:27" ht="216" customHeight="1" x14ac:dyDescent="0.25">
      <c r="A22" s="481"/>
      <c r="B22" s="479"/>
      <c r="C22" s="480"/>
      <c r="D22" s="479"/>
      <c r="E22" s="480"/>
      <c r="F22" s="450" t="s">
        <v>122</v>
      </c>
      <c r="G22" s="451"/>
      <c r="H22" s="450" t="s">
        <v>121</v>
      </c>
      <c r="I22" s="451"/>
      <c r="J22" s="476"/>
      <c r="K22" s="479"/>
      <c r="L22" s="480"/>
      <c r="M22" s="479"/>
      <c r="N22" s="480"/>
      <c r="O22" s="479"/>
      <c r="P22" s="480"/>
      <c r="Q22" s="479"/>
      <c r="R22" s="480"/>
      <c r="S22" s="476"/>
      <c r="T22" s="476"/>
      <c r="U22" s="476"/>
      <c r="V22" s="479"/>
      <c r="W22" s="480"/>
      <c r="X22" s="99" t="s">
        <v>113</v>
      </c>
      <c r="Y22" s="99" t="s">
        <v>426</v>
      </c>
      <c r="Z22" s="99" t="s">
        <v>112</v>
      </c>
      <c r="AA22" s="99" t="s">
        <v>111</v>
      </c>
    </row>
    <row r="23" spans="1:27" ht="60" customHeight="1" x14ac:dyDescent="0.25">
      <c r="A23" s="476"/>
      <c r="B23" s="148" t="s">
        <v>109</v>
      </c>
      <c r="C23" s="148" t="s">
        <v>110</v>
      </c>
      <c r="D23" s="100" t="s">
        <v>109</v>
      </c>
      <c r="E23" s="100" t="s">
        <v>110</v>
      </c>
      <c r="F23" s="100" t="s">
        <v>109</v>
      </c>
      <c r="G23" s="100" t="s">
        <v>110</v>
      </c>
      <c r="H23" s="100" t="s">
        <v>109</v>
      </c>
      <c r="I23" s="100" t="s">
        <v>110</v>
      </c>
      <c r="J23" s="100" t="s">
        <v>109</v>
      </c>
      <c r="K23" s="100" t="s">
        <v>109</v>
      </c>
      <c r="L23" s="100" t="s">
        <v>110</v>
      </c>
      <c r="M23" s="100" t="s">
        <v>109</v>
      </c>
      <c r="N23" s="100" t="s">
        <v>110</v>
      </c>
      <c r="O23" s="100" t="s">
        <v>109</v>
      </c>
      <c r="P23" s="100" t="s">
        <v>110</v>
      </c>
      <c r="Q23" s="100" t="s">
        <v>109</v>
      </c>
      <c r="R23" s="100" t="s">
        <v>110</v>
      </c>
      <c r="S23" s="100" t="s">
        <v>109</v>
      </c>
      <c r="T23" s="100" t="s">
        <v>109</v>
      </c>
      <c r="U23" s="100" t="s">
        <v>109</v>
      </c>
      <c r="V23" s="100" t="s">
        <v>109</v>
      </c>
      <c r="W23" s="100" t="s">
        <v>110</v>
      </c>
      <c r="X23" s="100" t="s">
        <v>109</v>
      </c>
      <c r="Y23" s="100" t="s">
        <v>109</v>
      </c>
      <c r="Z23" s="99" t="s">
        <v>109</v>
      </c>
      <c r="AA23" s="99" t="s">
        <v>109</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8" customFormat="1" x14ac:dyDescent="0.25">
      <c r="A25" s="60"/>
      <c r="B25" s="59"/>
      <c r="C25" s="59"/>
      <c r="D25" s="60"/>
      <c r="E25" s="59"/>
      <c r="F25" s="60"/>
      <c r="G25" s="60"/>
      <c r="H25" s="60"/>
      <c r="I25" s="60"/>
      <c r="J25" s="60"/>
      <c r="K25" s="60"/>
      <c r="L25" s="60"/>
      <c r="M25" s="60"/>
      <c r="N25" s="60"/>
      <c r="O25" s="60"/>
      <c r="P25" s="60"/>
      <c r="Q25" s="60"/>
      <c r="R25" s="60"/>
      <c r="S25" s="60"/>
      <c r="T25" s="60"/>
      <c r="U25" s="60"/>
      <c r="V25" s="60"/>
      <c r="W25" s="60"/>
      <c r="X25" s="60"/>
      <c r="Y25" s="60"/>
      <c r="Z25" s="60"/>
      <c r="AA25" s="60"/>
    </row>
    <row r="26" spans="1:27" s="58" customFormat="1" x14ac:dyDescent="0.25">
      <c r="A26" s="60"/>
      <c r="B26" s="59"/>
      <c r="C26" s="59"/>
      <c r="D26" s="60"/>
      <c r="E26" s="59"/>
      <c r="F26" s="60"/>
      <c r="G26" s="60"/>
      <c r="H26" s="60"/>
      <c r="I26" s="60"/>
      <c r="J26" s="60"/>
      <c r="K26" s="60"/>
      <c r="L26" s="60"/>
      <c r="M26" s="60"/>
      <c r="N26" s="60"/>
      <c r="O26" s="60"/>
      <c r="P26" s="60"/>
      <c r="Q26" s="60"/>
      <c r="R26" s="60"/>
      <c r="S26" s="60"/>
      <c r="T26" s="60"/>
      <c r="U26" s="60"/>
      <c r="V26" s="60"/>
      <c r="W26" s="60"/>
      <c r="X26" s="60"/>
      <c r="Y26" s="60"/>
      <c r="Z26" s="60"/>
      <c r="AA26" s="60"/>
    </row>
    <row r="27" spans="1:27" ht="3" customHeight="1" x14ac:dyDescent="0.25">
      <c r="X27" s="101"/>
      <c r="Y27" s="102"/>
      <c r="Z27" s="51"/>
      <c r="AA27" s="51"/>
    </row>
    <row r="28" spans="1:27" s="56" customFormat="1" ht="12.75" x14ac:dyDescent="0.2">
      <c r="A28" s="57"/>
      <c r="B28" s="57"/>
      <c r="C28" s="57"/>
      <c r="E28" s="57"/>
      <c r="X28" s="103"/>
      <c r="Y28" s="103"/>
      <c r="Z28" s="103"/>
      <c r="AA28" s="103"/>
    </row>
    <row r="29" spans="1:27" s="56" customFormat="1" ht="12.75" x14ac:dyDescent="0.2">
      <c r="A29" s="57"/>
      <c r="B29" s="57"/>
      <c r="C29"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428" t="str">
        <f>'1. паспорт местоположение'!A5:C5</f>
        <v>Год раскрытия информации: 2018 год</v>
      </c>
      <c r="B5" s="428"/>
      <c r="C5" s="428"/>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75" x14ac:dyDescent="0.3">
      <c r="A6" s="17"/>
      <c r="E6" s="16"/>
      <c r="F6" s="16"/>
      <c r="G6" s="15"/>
    </row>
    <row r="7" spans="1:29" s="12" customFormat="1" ht="18.75" x14ac:dyDescent="0.2">
      <c r="A7" s="444" t="s">
        <v>8</v>
      </c>
      <c r="B7" s="444"/>
      <c r="C7" s="444"/>
      <c r="D7" s="13"/>
      <c r="E7" s="13"/>
      <c r="F7" s="13"/>
      <c r="G7" s="13"/>
      <c r="H7" s="13"/>
      <c r="I7" s="13"/>
      <c r="J7" s="13"/>
      <c r="K7" s="13"/>
      <c r="L7" s="13"/>
      <c r="M7" s="13"/>
      <c r="N7" s="13"/>
      <c r="O7" s="13"/>
      <c r="P7" s="13"/>
      <c r="Q7" s="13"/>
      <c r="R7" s="13"/>
      <c r="S7" s="13"/>
      <c r="T7" s="13"/>
      <c r="U7" s="13"/>
    </row>
    <row r="8" spans="1:29" s="12" customFormat="1" ht="18.75" x14ac:dyDescent="0.2">
      <c r="A8" s="444"/>
      <c r="B8" s="444"/>
      <c r="C8" s="444"/>
      <c r="D8" s="14"/>
      <c r="E8" s="14"/>
      <c r="F8" s="14"/>
      <c r="G8" s="14"/>
      <c r="H8" s="13"/>
      <c r="I8" s="13"/>
      <c r="J8" s="13"/>
      <c r="K8" s="13"/>
      <c r="L8" s="13"/>
      <c r="M8" s="13"/>
      <c r="N8" s="13"/>
      <c r="O8" s="13"/>
      <c r="P8" s="13"/>
      <c r="Q8" s="13"/>
      <c r="R8" s="13"/>
      <c r="S8" s="13"/>
      <c r="T8" s="13"/>
      <c r="U8" s="13"/>
    </row>
    <row r="9" spans="1:29" s="12" customFormat="1" ht="18.75" x14ac:dyDescent="0.2">
      <c r="A9" s="438" t="str">
        <f>'1. паспорт местоположение'!A9:C9</f>
        <v>Акционерное общество "Янтарьэнерго" ДЗО  ПАО "Россети"</v>
      </c>
      <c r="B9" s="438"/>
      <c r="C9" s="438"/>
      <c r="D9" s="8"/>
      <c r="E9" s="8"/>
      <c r="F9" s="8"/>
      <c r="G9" s="8"/>
      <c r="H9" s="13"/>
      <c r="I9" s="13"/>
      <c r="J9" s="13"/>
      <c r="K9" s="13"/>
      <c r="L9" s="13"/>
      <c r="M9" s="13"/>
      <c r="N9" s="13"/>
      <c r="O9" s="13"/>
      <c r="P9" s="13"/>
      <c r="Q9" s="13"/>
      <c r="R9" s="13"/>
      <c r="S9" s="13"/>
      <c r="T9" s="13"/>
      <c r="U9" s="13"/>
    </row>
    <row r="10" spans="1:29" s="12" customFormat="1" ht="18.75" x14ac:dyDescent="0.2">
      <c r="A10" s="440" t="s">
        <v>7</v>
      </c>
      <c r="B10" s="440"/>
      <c r="C10" s="440"/>
      <c r="D10" s="6"/>
      <c r="E10" s="6"/>
      <c r="F10" s="6"/>
      <c r="G10" s="6"/>
      <c r="H10" s="13"/>
      <c r="I10" s="13"/>
      <c r="J10" s="13"/>
      <c r="K10" s="13"/>
      <c r="L10" s="13"/>
      <c r="M10" s="13"/>
      <c r="N10" s="13"/>
      <c r="O10" s="13"/>
      <c r="P10" s="13"/>
      <c r="Q10" s="13"/>
      <c r="R10" s="13"/>
      <c r="S10" s="13"/>
      <c r="T10" s="13"/>
      <c r="U10" s="13"/>
    </row>
    <row r="11" spans="1:29" s="12" customFormat="1" ht="18.75" x14ac:dyDescent="0.2">
      <c r="A11" s="444"/>
      <c r="B11" s="444"/>
      <c r="C11" s="444"/>
      <c r="D11" s="14"/>
      <c r="E11" s="14"/>
      <c r="F11" s="14"/>
      <c r="G11" s="14"/>
      <c r="H11" s="13"/>
      <c r="I11" s="13"/>
      <c r="J11" s="13"/>
      <c r="K11" s="13"/>
      <c r="L11" s="13"/>
      <c r="M11" s="13"/>
      <c r="N11" s="13"/>
      <c r="O11" s="13"/>
      <c r="P11" s="13"/>
      <c r="Q11" s="13"/>
      <c r="R11" s="13"/>
      <c r="S11" s="13"/>
      <c r="T11" s="13"/>
      <c r="U11" s="13"/>
    </row>
    <row r="12" spans="1:29" s="12" customFormat="1" ht="18.75" x14ac:dyDescent="0.2">
      <c r="A12" s="438" t="str">
        <f>'1. паспорт местоположение'!A12:C12</f>
        <v>I_25</v>
      </c>
      <c r="B12" s="438"/>
      <c r="C12" s="438"/>
      <c r="D12" s="8"/>
      <c r="E12" s="8"/>
      <c r="F12" s="8"/>
      <c r="G12" s="8"/>
      <c r="H12" s="13"/>
      <c r="I12" s="13"/>
      <c r="J12" s="13"/>
      <c r="K12" s="13"/>
      <c r="L12" s="13"/>
      <c r="M12" s="13"/>
      <c r="N12" s="13"/>
      <c r="O12" s="13"/>
      <c r="P12" s="13"/>
      <c r="Q12" s="13"/>
      <c r="R12" s="13"/>
      <c r="S12" s="13"/>
      <c r="T12" s="13"/>
      <c r="U12" s="13"/>
    </row>
    <row r="13" spans="1:29" s="12" customFormat="1" ht="18.75" x14ac:dyDescent="0.2">
      <c r="A13" s="440" t="s">
        <v>6</v>
      </c>
      <c r="B13" s="440"/>
      <c r="C13" s="44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5"/>
      <c r="B14" s="445"/>
      <c r="C14" s="445"/>
      <c r="D14" s="10"/>
      <c r="E14" s="10"/>
      <c r="F14" s="10"/>
      <c r="G14" s="10"/>
      <c r="H14" s="10"/>
      <c r="I14" s="10"/>
      <c r="J14" s="10"/>
      <c r="K14" s="10"/>
      <c r="L14" s="10"/>
      <c r="M14" s="10"/>
      <c r="N14" s="10"/>
      <c r="O14" s="10"/>
      <c r="P14" s="10"/>
      <c r="Q14" s="10"/>
      <c r="R14" s="10"/>
      <c r="S14" s="10"/>
      <c r="T14" s="10"/>
      <c r="U14" s="10"/>
    </row>
    <row r="15" spans="1:29" s="3" customFormat="1" ht="12" x14ac:dyDescent="0.2">
      <c r="A15"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5" s="438"/>
      <c r="C15" s="438"/>
      <c r="D15" s="8"/>
      <c r="E15" s="8"/>
      <c r="F15" s="8"/>
      <c r="G15" s="8"/>
      <c r="H15" s="8"/>
      <c r="I15" s="8"/>
      <c r="J15" s="8"/>
      <c r="K15" s="8"/>
      <c r="L15" s="8"/>
      <c r="M15" s="8"/>
      <c r="N15" s="8"/>
      <c r="O15" s="8"/>
      <c r="P15" s="8"/>
      <c r="Q15" s="8"/>
      <c r="R15" s="8"/>
      <c r="S15" s="8"/>
      <c r="T15" s="8"/>
      <c r="U15" s="8"/>
    </row>
    <row r="16" spans="1:29" s="3" customFormat="1" ht="15" customHeight="1" x14ac:dyDescent="0.2">
      <c r="A16" s="440" t="s">
        <v>5</v>
      </c>
      <c r="B16" s="440"/>
      <c r="C16" s="440"/>
      <c r="D16" s="6"/>
      <c r="E16" s="6"/>
      <c r="F16" s="6"/>
      <c r="G16" s="6"/>
      <c r="H16" s="6"/>
      <c r="I16" s="6"/>
      <c r="J16" s="6"/>
      <c r="K16" s="6"/>
      <c r="L16" s="6"/>
      <c r="M16" s="6"/>
      <c r="N16" s="6"/>
      <c r="O16" s="6"/>
      <c r="P16" s="6"/>
      <c r="Q16" s="6"/>
      <c r="R16" s="6"/>
      <c r="S16" s="6"/>
      <c r="T16" s="6"/>
      <c r="U16" s="6"/>
    </row>
    <row r="17" spans="1:21" s="3" customFormat="1" ht="15" customHeight="1" x14ac:dyDescent="0.2">
      <c r="A17" s="441"/>
      <c r="B17" s="441"/>
      <c r="C17" s="441"/>
      <c r="D17" s="4"/>
      <c r="E17" s="4"/>
      <c r="F17" s="4"/>
      <c r="G17" s="4"/>
      <c r="H17" s="4"/>
      <c r="I17" s="4"/>
      <c r="J17" s="4"/>
      <c r="K17" s="4"/>
      <c r="L17" s="4"/>
      <c r="M17" s="4"/>
      <c r="N17" s="4"/>
      <c r="O17" s="4"/>
      <c r="P17" s="4"/>
      <c r="Q17" s="4"/>
      <c r="R17" s="4"/>
    </row>
    <row r="18" spans="1:21" s="3" customFormat="1" ht="27.75" customHeight="1" x14ac:dyDescent="0.2">
      <c r="A18" s="442" t="s">
        <v>421</v>
      </c>
      <c r="B18" s="442"/>
      <c r="C18" s="44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4</v>
      </c>
      <c r="B20" s="37" t="s">
        <v>65</v>
      </c>
      <c r="C20" s="36" t="s">
        <v>64</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110.25" x14ac:dyDescent="0.2">
      <c r="A22" s="27" t="s">
        <v>63</v>
      </c>
      <c r="B22" s="33" t="s">
        <v>434</v>
      </c>
      <c r="C22" s="377" t="s">
        <v>662</v>
      </c>
      <c r="D22" s="32"/>
      <c r="E22" s="32"/>
      <c r="F22" s="31"/>
      <c r="G22" s="31"/>
      <c r="H22" s="31"/>
      <c r="I22" s="31"/>
      <c r="J22" s="31"/>
      <c r="K22" s="31"/>
      <c r="L22" s="31"/>
      <c r="M22" s="31"/>
      <c r="N22" s="31"/>
      <c r="O22" s="31"/>
      <c r="P22" s="31"/>
      <c r="Q22" s="30"/>
      <c r="R22" s="30"/>
      <c r="S22" s="30"/>
      <c r="T22" s="30"/>
      <c r="U22" s="30"/>
    </row>
    <row r="23" spans="1:21" ht="47.25" x14ac:dyDescent="0.25">
      <c r="A23" s="27" t="s">
        <v>62</v>
      </c>
      <c r="B23" s="29" t="s">
        <v>59</v>
      </c>
      <c r="C23" s="349" t="s">
        <v>643</v>
      </c>
      <c r="D23" s="26"/>
      <c r="E23" s="26"/>
      <c r="F23" s="26"/>
      <c r="G23" s="26"/>
      <c r="H23" s="26"/>
      <c r="I23" s="26"/>
      <c r="J23" s="26"/>
      <c r="K23" s="26"/>
      <c r="L23" s="26"/>
      <c r="M23" s="26"/>
      <c r="N23" s="26"/>
      <c r="O23" s="26"/>
      <c r="P23" s="26"/>
      <c r="Q23" s="26"/>
      <c r="R23" s="26"/>
      <c r="S23" s="26"/>
      <c r="T23" s="26"/>
      <c r="U23" s="26"/>
    </row>
    <row r="24" spans="1:21" ht="63" x14ac:dyDescent="0.25">
      <c r="A24" s="27" t="s">
        <v>61</v>
      </c>
      <c r="B24" s="29" t="s">
        <v>454</v>
      </c>
      <c r="C24" s="28" t="s">
        <v>613</v>
      </c>
      <c r="D24" s="26"/>
      <c r="E24" s="26"/>
      <c r="F24" s="26"/>
      <c r="G24" s="26"/>
      <c r="H24" s="26"/>
      <c r="I24" s="26"/>
      <c r="J24" s="26"/>
      <c r="K24" s="26"/>
      <c r="L24" s="26"/>
      <c r="M24" s="26"/>
      <c r="N24" s="26"/>
      <c r="O24" s="26"/>
      <c r="P24" s="26"/>
      <c r="Q24" s="26"/>
      <c r="R24" s="26"/>
      <c r="S24" s="26"/>
      <c r="T24" s="26"/>
      <c r="U24" s="26"/>
    </row>
    <row r="25" spans="1:21" ht="63" customHeight="1" x14ac:dyDescent="0.25">
      <c r="A25" s="27" t="s">
        <v>60</v>
      </c>
      <c r="B25" s="29" t="s">
        <v>455</v>
      </c>
      <c r="C25" s="334">
        <f>'6.2. Паспорт фин осв ввод'!D30</f>
        <v>171.05834146628786</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231</v>
      </c>
      <c r="C26" s="28" t="s">
        <v>609</v>
      </c>
      <c r="D26" s="26"/>
      <c r="E26" s="26"/>
      <c r="F26" s="26"/>
      <c r="G26" s="26"/>
      <c r="H26" s="26"/>
      <c r="I26" s="26"/>
      <c r="J26" s="26"/>
      <c r="K26" s="26"/>
      <c r="L26" s="26"/>
      <c r="M26" s="26"/>
      <c r="N26" s="26"/>
      <c r="O26" s="26"/>
      <c r="P26" s="26"/>
      <c r="Q26" s="26"/>
      <c r="R26" s="26"/>
      <c r="S26" s="26"/>
      <c r="T26" s="26"/>
      <c r="U26" s="26"/>
    </row>
    <row r="27" spans="1:21" ht="157.5" x14ac:dyDescent="0.25">
      <c r="A27" s="27" t="s">
        <v>57</v>
      </c>
      <c r="B27" s="29" t="s">
        <v>435</v>
      </c>
      <c r="C27" s="28" t="s">
        <v>611</v>
      </c>
      <c r="D27" s="26"/>
      <c r="E27" s="26"/>
      <c r="F27" s="26"/>
      <c r="G27" s="26"/>
      <c r="H27" s="26"/>
      <c r="I27" s="26"/>
      <c r="J27" s="26"/>
      <c r="K27" s="26"/>
      <c r="L27" s="26"/>
      <c r="M27" s="26"/>
      <c r="N27" s="26"/>
      <c r="O27" s="26"/>
      <c r="P27" s="26"/>
      <c r="Q27" s="26"/>
      <c r="R27" s="26"/>
      <c r="S27" s="26"/>
      <c r="T27" s="26"/>
      <c r="U27" s="26"/>
    </row>
    <row r="28" spans="1:21" ht="42.75" customHeight="1" x14ac:dyDescent="0.25">
      <c r="A28" s="27" t="s">
        <v>55</v>
      </c>
      <c r="B28" s="29" t="s">
        <v>56</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53</v>
      </c>
      <c r="B29" s="28" t="s">
        <v>54</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71</v>
      </c>
      <c r="B30" s="28" t="s">
        <v>52</v>
      </c>
      <c r="C30" s="28" t="s">
        <v>603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9" zoomScale="80" zoomScaleNormal="80" zoomScaleSheetLayoutView="80" workbookViewId="0">
      <selection activeCell="A30" sqref="A30: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67</v>
      </c>
    </row>
    <row r="2" spans="1:28" ht="18.75" x14ac:dyDescent="0.3">
      <c r="Z2" s="15" t="s">
        <v>9</v>
      </c>
    </row>
    <row r="3" spans="1:28" ht="18.75" x14ac:dyDescent="0.3">
      <c r="Z3" s="15" t="s">
        <v>66</v>
      </c>
    </row>
    <row r="4" spans="1:28" ht="18.75" customHeight="1" x14ac:dyDescent="0.25">
      <c r="A4" s="428" t="str">
        <f>'1. паспорт местоположение'!A5:C5</f>
        <v>Год раскрытия информации: 2018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row>
    <row r="6" spans="1:28" ht="18.75" x14ac:dyDescent="0.25">
      <c r="A6" s="444" t="s">
        <v>8</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145"/>
      <c r="AB6" s="145"/>
    </row>
    <row r="7" spans="1:28" ht="18.75" x14ac:dyDescent="0.25">
      <c r="A7" s="444"/>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145"/>
      <c r="AB7" s="145"/>
    </row>
    <row r="8" spans="1:28" x14ac:dyDescent="0.25">
      <c r="A8" s="438" t="str">
        <f>'1. паспорт местоположение'!A9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146"/>
      <c r="AB8" s="146"/>
    </row>
    <row r="9" spans="1:28" ht="15.75" x14ac:dyDescent="0.25">
      <c r="A9" s="440" t="s">
        <v>7</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147"/>
      <c r="AB9" s="147"/>
    </row>
    <row r="10" spans="1:28" ht="18.75"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145"/>
      <c r="AB10" s="145"/>
    </row>
    <row r="11" spans="1:28" x14ac:dyDescent="0.25">
      <c r="A11" s="438" t="str">
        <f>'1. паспорт местоположение'!A12:C12</f>
        <v>I_25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146"/>
      <c r="AB11" s="146"/>
    </row>
    <row r="12" spans="1:28" ht="15.75" x14ac:dyDescent="0.25">
      <c r="A12" s="440" t="s">
        <v>6</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147"/>
      <c r="AB12" s="147"/>
    </row>
    <row r="13" spans="1:28" ht="18.75" x14ac:dyDescent="0.25">
      <c r="A13" s="445"/>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11"/>
      <c r="AB13" s="11"/>
    </row>
    <row r="14" spans="1:28" x14ac:dyDescent="0.25">
      <c r="A14"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146"/>
      <c r="AB14" s="146"/>
    </row>
    <row r="15" spans="1:28" ht="15.75" x14ac:dyDescent="0.25">
      <c r="A15" s="440" t="s">
        <v>5</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147"/>
      <c r="AB15" s="147"/>
    </row>
    <row r="16" spans="1:28"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155"/>
      <c r="AB16" s="155"/>
    </row>
    <row r="17" spans="1:2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155"/>
      <c r="AB17" s="155"/>
    </row>
    <row r="18" spans="1:28"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155"/>
      <c r="AB18" s="155"/>
    </row>
    <row r="19" spans="1:2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155"/>
      <c r="AB19" s="155"/>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156"/>
      <c r="AB20" s="156"/>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156"/>
      <c r="AB21" s="156"/>
    </row>
    <row r="22" spans="1:28" x14ac:dyDescent="0.25">
      <c r="A22" s="484" t="s">
        <v>453</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157"/>
      <c r="AB22" s="157"/>
    </row>
    <row r="23" spans="1:28" ht="32.25" customHeight="1" x14ac:dyDescent="0.25">
      <c r="A23" s="486" t="s">
        <v>307</v>
      </c>
      <c r="B23" s="487"/>
      <c r="C23" s="487"/>
      <c r="D23" s="487"/>
      <c r="E23" s="487"/>
      <c r="F23" s="487"/>
      <c r="G23" s="487"/>
      <c r="H23" s="487"/>
      <c r="I23" s="487"/>
      <c r="J23" s="487"/>
      <c r="K23" s="487"/>
      <c r="L23" s="488"/>
      <c r="M23" s="485" t="s">
        <v>308</v>
      </c>
      <c r="N23" s="485"/>
      <c r="O23" s="485"/>
      <c r="P23" s="485"/>
      <c r="Q23" s="485"/>
      <c r="R23" s="485"/>
      <c r="S23" s="485"/>
      <c r="T23" s="485"/>
      <c r="U23" s="485"/>
      <c r="V23" s="485"/>
      <c r="W23" s="485"/>
      <c r="X23" s="485"/>
      <c r="Y23" s="485"/>
      <c r="Z23" s="485"/>
    </row>
    <row r="24" spans="1:28" ht="151.5" customHeight="1" x14ac:dyDescent="0.25">
      <c r="A24" s="96" t="s">
        <v>234</v>
      </c>
      <c r="B24" s="97" t="s">
        <v>241</v>
      </c>
      <c r="C24" s="96" t="s">
        <v>301</v>
      </c>
      <c r="D24" s="96" t="s">
        <v>235</v>
      </c>
      <c r="E24" s="96" t="s">
        <v>302</v>
      </c>
      <c r="F24" s="96" t="s">
        <v>304</v>
      </c>
      <c r="G24" s="96" t="s">
        <v>303</v>
      </c>
      <c r="H24" s="96" t="s">
        <v>236</v>
      </c>
      <c r="I24" s="96" t="s">
        <v>305</v>
      </c>
      <c r="J24" s="96" t="s">
        <v>242</v>
      </c>
      <c r="K24" s="97" t="s">
        <v>240</v>
      </c>
      <c r="L24" s="97" t="s">
        <v>237</v>
      </c>
      <c r="M24" s="98" t="s">
        <v>249</v>
      </c>
      <c r="N24" s="97" t="s">
        <v>464</v>
      </c>
      <c r="O24" s="96" t="s">
        <v>247</v>
      </c>
      <c r="P24" s="96" t="s">
        <v>248</v>
      </c>
      <c r="Q24" s="96" t="s">
        <v>246</v>
      </c>
      <c r="R24" s="96" t="s">
        <v>236</v>
      </c>
      <c r="S24" s="96" t="s">
        <v>245</v>
      </c>
      <c r="T24" s="96" t="s">
        <v>244</v>
      </c>
      <c r="U24" s="96" t="s">
        <v>300</v>
      </c>
      <c r="V24" s="96" t="s">
        <v>246</v>
      </c>
      <c r="W24" s="105" t="s">
        <v>239</v>
      </c>
      <c r="X24" s="105" t="s">
        <v>251</v>
      </c>
      <c r="Y24" s="105" t="s">
        <v>252</v>
      </c>
      <c r="Z24" s="107" t="s">
        <v>250</v>
      </c>
    </row>
    <row r="25" spans="1:28" ht="16.5" customHeight="1" x14ac:dyDescent="0.25">
      <c r="A25" s="96">
        <v>1</v>
      </c>
      <c r="B25" s="97">
        <v>2</v>
      </c>
      <c r="C25" s="96">
        <v>3</v>
      </c>
      <c r="D25" s="97">
        <v>4</v>
      </c>
      <c r="E25" s="96">
        <v>5</v>
      </c>
      <c r="F25" s="97">
        <v>6</v>
      </c>
      <c r="G25" s="96">
        <v>7</v>
      </c>
      <c r="H25" s="97">
        <v>8</v>
      </c>
      <c r="I25" s="96">
        <v>9</v>
      </c>
      <c r="J25" s="97">
        <v>10</v>
      </c>
      <c r="K25" s="158">
        <v>11</v>
      </c>
      <c r="L25" s="97">
        <v>12</v>
      </c>
      <c r="M25" s="158">
        <v>13</v>
      </c>
      <c r="N25" s="97">
        <v>14</v>
      </c>
      <c r="O25" s="158">
        <v>15</v>
      </c>
      <c r="P25" s="97">
        <v>16</v>
      </c>
      <c r="Q25" s="158">
        <v>17</v>
      </c>
      <c r="R25" s="97">
        <v>18</v>
      </c>
      <c r="S25" s="158">
        <v>19</v>
      </c>
      <c r="T25" s="97">
        <v>20</v>
      </c>
      <c r="U25" s="158">
        <v>21</v>
      </c>
      <c r="V25" s="97">
        <v>22</v>
      </c>
      <c r="W25" s="158">
        <v>23</v>
      </c>
      <c r="X25" s="97">
        <v>24</v>
      </c>
      <c r="Y25" s="158">
        <v>25</v>
      </c>
      <c r="Z25" s="97">
        <v>26</v>
      </c>
    </row>
    <row r="26" spans="1:28" ht="180" x14ac:dyDescent="0.25">
      <c r="A26" s="335" t="s">
        <v>637</v>
      </c>
      <c r="B26" s="336"/>
      <c r="C26" s="337">
        <v>0</v>
      </c>
      <c r="D26" s="337">
        <v>0</v>
      </c>
      <c r="E26" s="337">
        <v>0</v>
      </c>
      <c r="F26" s="337">
        <v>0</v>
      </c>
      <c r="G26" s="337">
        <v>0</v>
      </c>
      <c r="H26" s="337">
        <v>99264</v>
      </c>
      <c r="I26" s="337">
        <v>0</v>
      </c>
      <c r="J26" s="337">
        <v>0</v>
      </c>
      <c r="K26" s="337"/>
      <c r="L26" s="338"/>
      <c r="M26" s="339">
        <v>2019</v>
      </c>
      <c r="N26" s="337"/>
      <c r="O26" s="340">
        <v>0</v>
      </c>
      <c r="P26" s="340">
        <v>0</v>
      </c>
      <c r="Q26" s="340">
        <v>0</v>
      </c>
      <c r="R26" s="340">
        <v>99264</v>
      </c>
      <c r="S26" s="340">
        <v>0</v>
      </c>
      <c r="T26" s="340">
        <v>0</v>
      </c>
      <c r="U26" s="340">
        <v>0</v>
      </c>
      <c r="V26" s="340">
        <v>0</v>
      </c>
      <c r="W26" s="340">
        <v>0</v>
      </c>
      <c r="X26" s="340">
        <v>0</v>
      </c>
      <c r="Y26" s="341" t="s">
        <v>638</v>
      </c>
      <c r="Z26" s="342" t="s">
        <v>639</v>
      </c>
    </row>
    <row r="27" spans="1:28" ht="30" x14ac:dyDescent="0.25">
      <c r="A27" s="337">
        <v>2016</v>
      </c>
      <c r="B27" s="335" t="s">
        <v>640</v>
      </c>
      <c r="C27" s="337">
        <v>0</v>
      </c>
      <c r="D27" s="337">
        <v>0</v>
      </c>
      <c r="E27" s="337">
        <v>0</v>
      </c>
      <c r="F27" s="337">
        <v>0</v>
      </c>
      <c r="G27" s="337">
        <v>0</v>
      </c>
      <c r="H27" s="337">
        <v>99264</v>
      </c>
      <c r="I27" s="337">
        <v>0</v>
      </c>
      <c r="J27" s="337">
        <v>0</v>
      </c>
      <c r="K27" s="338"/>
      <c r="L27" s="337"/>
      <c r="M27" s="338"/>
      <c r="N27" s="337"/>
      <c r="O27" s="337"/>
      <c r="P27" s="337"/>
      <c r="Q27" s="337"/>
      <c r="R27" s="337"/>
      <c r="S27" s="337"/>
      <c r="T27" s="337"/>
      <c r="U27" s="337"/>
      <c r="V27" s="337"/>
      <c r="W27" s="337"/>
      <c r="X27" s="337"/>
      <c r="Y27" s="337"/>
      <c r="Z27" s="343"/>
    </row>
    <row r="28" spans="1:28" ht="30" x14ac:dyDescent="0.25">
      <c r="A28" s="336" t="s">
        <v>641</v>
      </c>
      <c r="B28" s="336"/>
      <c r="C28" s="337">
        <v>0</v>
      </c>
      <c r="D28" s="337">
        <v>0</v>
      </c>
      <c r="E28" s="337">
        <v>0</v>
      </c>
      <c r="F28" s="337">
        <v>0</v>
      </c>
      <c r="G28" s="337">
        <v>0</v>
      </c>
      <c r="H28" s="337">
        <v>85140</v>
      </c>
      <c r="I28" s="337">
        <v>0</v>
      </c>
      <c r="J28" s="337">
        <v>0</v>
      </c>
      <c r="K28" s="337"/>
      <c r="L28" s="337"/>
      <c r="M28" s="337"/>
      <c r="N28" s="337"/>
      <c r="O28" s="337"/>
      <c r="P28" s="337"/>
      <c r="Q28" s="337"/>
      <c r="R28" s="337"/>
      <c r="S28" s="337"/>
      <c r="T28" s="337"/>
      <c r="U28" s="337"/>
      <c r="V28" s="337"/>
      <c r="W28" s="337"/>
      <c r="X28" s="337"/>
      <c r="Y28" s="337"/>
      <c r="Z28" s="344"/>
    </row>
    <row r="29" spans="1:28" ht="30" x14ac:dyDescent="0.25">
      <c r="A29" s="337">
        <v>2015</v>
      </c>
      <c r="B29" s="335" t="s">
        <v>640</v>
      </c>
      <c r="C29" s="337">
        <v>0</v>
      </c>
      <c r="D29" s="337">
        <v>0</v>
      </c>
      <c r="E29" s="337">
        <v>0</v>
      </c>
      <c r="F29" s="337">
        <v>0</v>
      </c>
      <c r="G29" s="337">
        <v>0</v>
      </c>
      <c r="H29" s="337">
        <v>85140</v>
      </c>
      <c r="I29" s="337">
        <v>0</v>
      </c>
      <c r="J29" s="337">
        <v>0</v>
      </c>
      <c r="K29" s="337"/>
      <c r="L29" s="337"/>
      <c r="M29" s="337"/>
      <c r="N29" s="337"/>
      <c r="O29" s="337"/>
      <c r="P29" s="337"/>
      <c r="Q29" s="337"/>
      <c r="R29" s="337"/>
      <c r="S29" s="337"/>
      <c r="T29" s="337"/>
      <c r="U29" s="337"/>
      <c r="V29" s="337"/>
      <c r="W29" s="337"/>
      <c r="X29" s="337"/>
      <c r="Y29" s="337"/>
      <c r="Z29" s="343"/>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D30" sqref="D3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428" t="str">
        <f>'1. паспорт местоположение'!A5:C5</f>
        <v>Год раскрытия информации: 2018 год</v>
      </c>
      <c r="B5" s="428"/>
      <c r="C5" s="428"/>
      <c r="D5" s="428"/>
      <c r="E5" s="428"/>
      <c r="F5" s="428"/>
      <c r="G5" s="428"/>
      <c r="H5" s="428"/>
      <c r="I5" s="428"/>
      <c r="J5" s="428"/>
      <c r="K5" s="428"/>
      <c r="L5" s="428"/>
      <c r="M5" s="428"/>
      <c r="N5" s="428"/>
      <c r="O5" s="428"/>
      <c r="P5" s="154"/>
      <c r="Q5" s="154"/>
      <c r="R5" s="154"/>
      <c r="S5" s="154"/>
      <c r="T5" s="154"/>
      <c r="U5" s="154"/>
      <c r="V5" s="154"/>
      <c r="W5" s="154"/>
      <c r="X5" s="154"/>
      <c r="Y5" s="154"/>
      <c r="Z5" s="154"/>
      <c r="AA5" s="154"/>
      <c r="AB5" s="154"/>
    </row>
    <row r="6" spans="1:28" s="12" customFormat="1" ht="18.75" x14ac:dyDescent="0.3">
      <c r="A6" s="17"/>
      <c r="B6" s="17"/>
      <c r="L6" s="15"/>
    </row>
    <row r="7" spans="1:28" s="12" customFormat="1" ht="18.75" x14ac:dyDescent="0.2">
      <c r="A7" s="444" t="s">
        <v>8</v>
      </c>
      <c r="B7" s="444"/>
      <c r="C7" s="444"/>
      <c r="D7" s="444"/>
      <c r="E7" s="444"/>
      <c r="F7" s="444"/>
      <c r="G7" s="444"/>
      <c r="H7" s="444"/>
      <c r="I7" s="444"/>
      <c r="J7" s="444"/>
      <c r="K7" s="444"/>
      <c r="L7" s="444"/>
      <c r="M7" s="444"/>
      <c r="N7" s="444"/>
      <c r="O7" s="444"/>
      <c r="P7" s="13"/>
      <c r="Q7" s="13"/>
      <c r="R7" s="13"/>
      <c r="S7" s="13"/>
      <c r="T7" s="13"/>
      <c r="U7" s="13"/>
      <c r="V7" s="13"/>
      <c r="W7" s="13"/>
      <c r="X7" s="13"/>
      <c r="Y7" s="13"/>
      <c r="Z7" s="13"/>
    </row>
    <row r="8" spans="1:28" s="12" customFormat="1" ht="18.75" x14ac:dyDescent="0.2">
      <c r="A8" s="444"/>
      <c r="B8" s="444"/>
      <c r="C8" s="444"/>
      <c r="D8" s="444"/>
      <c r="E8" s="444"/>
      <c r="F8" s="444"/>
      <c r="G8" s="444"/>
      <c r="H8" s="444"/>
      <c r="I8" s="444"/>
      <c r="J8" s="444"/>
      <c r="K8" s="444"/>
      <c r="L8" s="444"/>
      <c r="M8" s="444"/>
      <c r="N8" s="444"/>
      <c r="O8" s="444"/>
      <c r="P8" s="13"/>
      <c r="Q8" s="13"/>
      <c r="R8" s="13"/>
      <c r="S8" s="13"/>
      <c r="T8" s="13"/>
      <c r="U8" s="13"/>
      <c r="V8" s="13"/>
      <c r="W8" s="13"/>
      <c r="X8" s="13"/>
      <c r="Y8" s="13"/>
      <c r="Z8" s="13"/>
    </row>
    <row r="9" spans="1:28" s="12" customFormat="1" ht="18.75" x14ac:dyDescent="0.2">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c r="M9" s="438"/>
      <c r="N9" s="438"/>
      <c r="O9" s="438"/>
      <c r="P9" s="13"/>
      <c r="Q9" s="13"/>
      <c r="R9" s="13"/>
      <c r="S9" s="13"/>
      <c r="T9" s="13"/>
      <c r="U9" s="13"/>
      <c r="V9" s="13"/>
      <c r="W9" s="13"/>
      <c r="X9" s="13"/>
      <c r="Y9" s="13"/>
      <c r="Z9" s="13"/>
    </row>
    <row r="10" spans="1:28" s="12" customFormat="1" ht="18.75" x14ac:dyDescent="0.2">
      <c r="A10" s="440" t="s">
        <v>7</v>
      </c>
      <c r="B10" s="440"/>
      <c r="C10" s="440"/>
      <c r="D10" s="440"/>
      <c r="E10" s="440"/>
      <c r="F10" s="440"/>
      <c r="G10" s="440"/>
      <c r="H10" s="440"/>
      <c r="I10" s="440"/>
      <c r="J10" s="440"/>
      <c r="K10" s="440"/>
      <c r="L10" s="440"/>
      <c r="M10" s="440"/>
      <c r="N10" s="440"/>
      <c r="O10" s="440"/>
      <c r="P10" s="13"/>
      <c r="Q10" s="13"/>
      <c r="R10" s="13"/>
      <c r="S10" s="13"/>
      <c r="T10" s="13"/>
      <c r="U10" s="13"/>
      <c r="V10" s="13"/>
      <c r="W10" s="13"/>
      <c r="X10" s="13"/>
      <c r="Y10" s="13"/>
      <c r="Z10" s="13"/>
    </row>
    <row r="11" spans="1:28" s="12" customFormat="1" ht="18.75" x14ac:dyDescent="0.2">
      <c r="A11" s="444"/>
      <c r="B11" s="444"/>
      <c r="C11" s="444"/>
      <c r="D11" s="444"/>
      <c r="E11" s="444"/>
      <c r="F11" s="444"/>
      <c r="G11" s="444"/>
      <c r="H11" s="444"/>
      <c r="I11" s="444"/>
      <c r="J11" s="444"/>
      <c r="K11" s="444"/>
      <c r="L11" s="444"/>
      <c r="M11" s="444"/>
      <c r="N11" s="444"/>
      <c r="O11" s="444"/>
      <c r="P11" s="13"/>
      <c r="Q11" s="13"/>
      <c r="R11" s="13"/>
      <c r="S11" s="13"/>
      <c r="T11" s="13"/>
      <c r="U11" s="13"/>
      <c r="V11" s="13"/>
      <c r="W11" s="13"/>
      <c r="X11" s="13"/>
      <c r="Y11" s="13"/>
      <c r="Z11" s="13"/>
    </row>
    <row r="12" spans="1:28" s="12" customFormat="1" ht="18.75" x14ac:dyDescent="0.2">
      <c r="A12" s="438" t="str">
        <f>'1. паспорт местоположение'!A12:C12</f>
        <v>I_25</v>
      </c>
      <c r="B12" s="438"/>
      <c r="C12" s="438"/>
      <c r="D12" s="438"/>
      <c r="E12" s="438"/>
      <c r="F12" s="438"/>
      <c r="G12" s="438"/>
      <c r="H12" s="438"/>
      <c r="I12" s="438"/>
      <c r="J12" s="438"/>
      <c r="K12" s="438"/>
      <c r="L12" s="438"/>
      <c r="M12" s="438"/>
      <c r="N12" s="438"/>
      <c r="O12" s="438"/>
      <c r="P12" s="13"/>
      <c r="Q12" s="13"/>
      <c r="R12" s="13"/>
      <c r="S12" s="13"/>
      <c r="T12" s="13"/>
      <c r="U12" s="13"/>
      <c r="V12" s="13"/>
      <c r="W12" s="13"/>
      <c r="X12" s="13"/>
      <c r="Y12" s="13"/>
      <c r="Z12" s="13"/>
    </row>
    <row r="13" spans="1:28" s="12" customFormat="1" ht="18.75" x14ac:dyDescent="0.2">
      <c r="A13" s="440" t="s">
        <v>6</v>
      </c>
      <c r="B13" s="440"/>
      <c r="C13" s="440"/>
      <c r="D13" s="440"/>
      <c r="E13" s="440"/>
      <c r="F13" s="440"/>
      <c r="G13" s="440"/>
      <c r="H13" s="440"/>
      <c r="I13" s="440"/>
      <c r="J13" s="440"/>
      <c r="K13" s="440"/>
      <c r="L13" s="440"/>
      <c r="M13" s="440"/>
      <c r="N13" s="440"/>
      <c r="O13" s="440"/>
      <c r="P13" s="13"/>
      <c r="Q13" s="13"/>
      <c r="R13" s="13"/>
      <c r="S13" s="13"/>
      <c r="T13" s="13"/>
      <c r="U13" s="13"/>
      <c r="V13" s="13"/>
      <c r="W13" s="13"/>
      <c r="X13" s="13"/>
      <c r="Y13" s="13"/>
      <c r="Z13" s="13"/>
    </row>
    <row r="14" spans="1:28" s="9" customFormat="1" ht="15.75" customHeight="1" x14ac:dyDescent="0.2">
      <c r="A14" s="445"/>
      <c r="B14" s="445"/>
      <c r="C14" s="445"/>
      <c r="D14" s="445"/>
      <c r="E14" s="445"/>
      <c r="F14" s="445"/>
      <c r="G14" s="445"/>
      <c r="H14" s="445"/>
      <c r="I14" s="445"/>
      <c r="J14" s="445"/>
      <c r="K14" s="445"/>
      <c r="L14" s="445"/>
      <c r="M14" s="445"/>
      <c r="N14" s="445"/>
      <c r="O14" s="445"/>
      <c r="P14" s="10"/>
      <c r="Q14" s="10"/>
      <c r="R14" s="10"/>
      <c r="S14" s="10"/>
      <c r="T14" s="10"/>
      <c r="U14" s="10"/>
      <c r="V14" s="10"/>
      <c r="W14" s="10"/>
      <c r="X14" s="10"/>
      <c r="Y14" s="10"/>
      <c r="Z14" s="10"/>
    </row>
    <row r="15" spans="1:28" s="3" customFormat="1" ht="12" x14ac:dyDescent="0.2">
      <c r="A15"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5" s="438"/>
      <c r="C15" s="438"/>
      <c r="D15" s="438"/>
      <c r="E15" s="438"/>
      <c r="F15" s="438"/>
      <c r="G15" s="438"/>
      <c r="H15" s="438"/>
      <c r="I15" s="438"/>
      <c r="J15" s="438"/>
      <c r="K15" s="438"/>
      <c r="L15" s="438"/>
      <c r="M15" s="438"/>
      <c r="N15" s="438"/>
      <c r="O15" s="438"/>
      <c r="P15" s="8"/>
      <c r="Q15" s="8"/>
      <c r="R15" s="8"/>
      <c r="S15" s="8"/>
      <c r="T15" s="8"/>
      <c r="U15" s="8"/>
      <c r="V15" s="8"/>
      <c r="W15" s="8"/>
      <c r="X15" s="8"/>
      <c r="Y15" s="8"/>
      <c r="Z15" s="8"/>
    </row>
    <row r="16" spans="1:28" s="3" customFormat="1" ht="15" customHeight="1" x14ac:dyDescent="0.2">
      <c r="A16" s="440" t="s">
        <v>5</v>
      </c>
      <c r="B16" s="440"/>
      <c r="C16" s="440"/>
      <c r="D16" s="440"/>
      <c r="E16" s="440"/>
      <c r="F16" s="440"/>
      <c r="G16" s="440"/>
      <c r="H16" s="440"/>
      <c r="I16" s="440"/>
      <c r="J16" s="440"/>
      <c r="K16" s="440"/>
      <c r="L16" s="440"/>
      <c r="M16" s="440"/>
      <c r="N16" s="440"/>
      <c r="O16" s="440"/>
      <c r="P16" s="6"/>
      <c r="Q16" s="6"/>
      <c r="R16" s="6"/>
      <c r="S16" s="6"/>
      <c r="T16" s="6"/>
      <c r="U16" s="6"/>
      <c r="V16" s="6"/>
      <c r="W16" s="6"/>
      <c r="X16" s="6"/>
      <c r="Y16" s="6"/>
      <c r="Z16" s="6"/>
    </row>
    <row r="17" spans="1:26" s="3" customFormat="1" ht="15" customHeight="1" x14ac:dyDescent="0.2">
      <c r="A17" s="441"/>
      <c r="B17" s="441"/>
      <c r="C17" s="441"/>
      <c r="D17" s="441"/>
      <c r="E17" s="441"/>
      <c r="F17" s="441"/>
      <c r="G17" s="441"/>
      <c r="H17" s="441"/>
      <c r="I17" s="441"/>
      <c r="J17" s="441"/>
      <c r="K17" s="441"/>
      <c r="L17" s="441"/>
      <c r="M17" s="441"/>
      <c r="N17" s="441"/>
      <c r="O17" s="441"/>
      <c r="P17" s="4"/>
      <c r="Q17" s="4"/>
      <c r="R17" s="4"/>
      <c r="S17" s="4"/>
      <c r="T17" s="4"/>
      <c r="U17" s="4"/>
      <c r="V17" s="4"/>
      <c r="W17" s="4"/>
    </row>
    <row r="18" spans="1:26" s="3" customFormat="1" ht="91.5" customHeight="1" x14ac:dyDescent="0.2">
      <c r="A18" s="492" t="s">
        <v>430</v>
      </c>
      <c r="B18" s="492"/>
      <c r="C18" s="492"/>
      <c r="D18" s="492"/>
      <c r="E18" s="492"/>
      <c r="F18" s="492"/>
      <c r="G18" s="492"/>
      <c r="H18" s="492"/>
      <c r="I18" s="492"/>
      <c r="J18" s="492"/>
      <c r="K18" s="492"/>
      <c r="L18" s="492"/>
      <c r="M18" s="492"/>
      <c r="N18" s="492"/>
      <c r="O18" s="492"/>
      <c r="P18" s="7"/>
      <c r="Q18" s="7"/>
      <c r="R18" s="7"/>
      <c r="S18" s="7"/>
      <c r="T18" s="7"/>
      <c r="U18" s="7"/>
      <c r="V18" s="7"/>
      <c r="W18" s="7"/>
      <c r="X18" s="7"/>
      <c r="Y18" s="7"/>
      <c r="Z18" s="7"/>
    </row>
    <row r="19" spans="1:26" s="3" customFormat="1" ht="78" customHeight="1" x14ac:dyDescent="0.2">
      <c r="A19" s="446" t="s">
        <v>4</v>
      </c>
      <c r="B19" s="446" t="s">
        <v>86</v>
      </c>
      <c r="C19" s="446" t="s">
        <v>85</v>
      </c>
      <c r="D19" s="446" t="s">
        <v>74</v>
      </c>
      <c r="E19" s="489" t="s">
        <v>84</v>
      </c>
      <c r="F19" s="490"/>
      <c r="G19" s="490"/>
      <c r="H19" s="490"/>
      <c r="I19" s="491"/>
      <c r="J19" s="446" t="s">
        <v>83</v>
      </c>
      <c r="K19" s="446"/>
      <c r="L19" s="446"/>
      <c r="M19" s="446"/>
      <c r="N19" s="446"/>
      <c r="O19" s="446"/>
      <c r="P19" s="4"/>
      <c r="Q19" s="4"/>
      <c r="R19" s="4"/>
      <c r="S19" s="4"/>
      <c r="T19" s="4"/>
      <c r="U19" s="4"/>
      <c r="V19" s="4"/>
      <c r="W19" s="4"/>
    </row>
    <row r="20" spans="1:26" s="3" customFormat="1" ht="51" customHeight="1" x14ac:dyDescent="0.2">
      <c r="A20" s="446"/>
      <c r="B20" s="446"/>
      <c r="C20" s="446"/>
      <c r="D20" s="446"/>
      <c r="E20" s="40" t="s">
        <v>82</v>
      </c>
      <c r="F20" s="40" t="s">
        <v>81</v>
      </c>
      <c r="G20" s="40" t="s">
        <v>80</v>
      </c>
      <c r="H20" s="40" t="s">
        <v>79</v>
      </c>
      <c r="I20" s="40" t="s">
        <v>78</v>
      </c>
      <c r="J20" s="40" t="s">
        <v>77</v>
      </c>
      <c r="K20" s="40" t="s">
        <v>3</v>
      </c>
      <c r="L20" s="48" t="s">
        <v>2</v>
      </c>
      <c r="M20" s="47" t="s">
        <v>232</v>
      </c>
      <c r="N20" s="47" t="s">
        <v>76</v>
      </c>
      <c r="O20" s="47" t="s">
        <v>75</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63</v>
      </c>
      <c r="B22" s="46" t="s">
        <v>692</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C31" sqref="C31"/>
    </sheetView>
  </sheetViews>
  <sheetFormatPr defaultColWidth="9.140625" defaultRowHeight="15.75" x14ac:dyDescent="0.2"/>
  <cols>
    <col min="1" max="1" width="61.7109375" style="175" customWidth="1"/>
    <col min="2" max="2" width="18.5703125" style="160" customWidth="1"/>
    <col min="3" max="11" width="16.85546875" style="160" customWidth="1"/>
    <col min="12" max="42" width="16.42578125" style="160" customWidth="1"/>
    <col min="43" max="45" width="16.42578125" style="161" customWidth="1"/>
    <col min="46" max="46" width="16.42578125" style="162" customWidth="1"/>
    <col min="47" max="51" width="16.85546875" style="162" customWidth="1"/>
    <col min="52" max="256" width="9.140625" style="162"/>
    <col min="257" max="257" width="61.7109375" style="162" customWidth="1"/>
    <col min="258" max="258" width="18.5703125" style="162" customWidth="1"/>
    <col min="259" max="298" width="16.85546875" style="162" customWidth="1"/>
    <col min="299" max="300" width="18.5703125" style="162" customWidth="1"/>
    <col min="301" max="301" width="21.7109375" style="162" customWidth="1"/>
    <col min="302" max="512" width="9.140625" style="162"/>
    <col min="513" max="513" width="61.7109375" style="162" customWidth="1"/>
    <col min="514" max="514" width="18.5703125" style="162" customWidth="1"/>
    <col min="515" max="554" width="16.85546875" style="162" customWidth="1"/>
    <col min="555" max="556" width="18.5703125" style="162" customWidth="1"/>
    <col min="557" max="557" width="21.7109375" style="162" customWidth="1"/>
    <col min="558" max="768" width="9.140625" style="162"/>
    <col min="769" max="769" width="61.7109375" style="162" customWidth="1"/>
    <col min="770" max="770" width="18.5703125" style="162" customWidth="1"/>
    <col min="771" max="810" width="16.85546875" style="162" customWidth="1"/>
    <col min="811" max="812" width="18.5703125" style="162" customWidth="1"/>
    <col min="813" max="813" width="21.7109375" style="162" customWidth="1"/>
    <col min="814" max="1024" width="9.140625" style="162"/>
    <col min="1025" max="1025" width="61.7109375" style="162" customWidth="1"/>
    <col min="1026" max="1026" width="18.5703125" style="162" customWidth="1"/>
    <col min="1027" max="1066" width="16.85546875" style="162" customWidth="1"/>
    <col min="1067" max="1068" width="18.5703125" style="162" customWidth="1"/>
    <col min="1069" max="1069" width="21.7109375" style="162" customWidth="1"/>
    <col min="1070" max="1280" width="9.140625" style="162"/>
    <col min="1281" max="1281" width="61.7109375" style="162" customWidth="1"/>
    <col min="1282" max="1282" width="18.5703125" style="162" customWidth="1"/>
    <col min="1283" max="1322" width="16.85546875" style="162" customWidth="1"/>
    <col min="1323" max="1324" width="18.5703125" style="162" customWidth="1"/>
    <col min="1325" max="1325" width="21.7109375" style="162" customWidth="1"/>
    <col min="1326" max="1536" width="9.140625" style="162"/>
    <col min="1537" max="1537" width="61.7109375" style="162" customWidth="1"/>
    <col min="1538" max="1538" width="18.5703125" style="162" customWidth="1"/>
    <col min="1539" max="1578" width="16.85546875" style="162" customWidth="1"/>
    <col min="1579" max="1580" width="18.5703125" style="162" customWidth="1"/>
    <col min="1581" max="1581" width="21.7109375" style="162" customWidth="1"/>
    <col min="1582" max="1792" width="9.140625" style="162"/>
    <col min="1793" max="1793" width="61.7109375" style="162" customWidth="1"/>
    <col min="1794" max="1794" width="18.5703125" style="162" customWidth="1"/>
    <col min="1795" max="1834" width="16.85546875" style="162" customWidth="1"/>
    <col min="1835" max="1836" width="18.5703125" style="162" customWidth="1"/>
    <col min="1837" max="1837" width="21.7109375" style="162" customWidth="1"/>
    <col min="1838" max="2048" width="9.140625" style="162"/>
    <col min="2049" max="2049" width="61.7109375" style="162" customWidth="1"/>
    <col min="2050" max="2050" width="18.5703125" style="162" customWidth="1"/>
    <col min="2051" max="2090" width="16.85546875" style="162" customWidth="1"/>
    <col min="2091" max="2092" width="18.5703125" style="162" customWidth="1"/>
    <col min="2093" max="2093" width="21.7109375" style="162" customWidth="1"/>
    <col min="2094" max="2304" width="9.140625" style="162"/>
    <col min="2305" max="2305" width="61.7109375" style="162" customWidth="1"/>
    <col min="2306" max="2306" width="18.5703125" style="162" customWidth="1"/>
    <col min="2307" max="2346" width="16.85546875" style="162" customWidth="1"/>
    <col min="2347" max="2348" width="18.5703125" style="162" customWidth="1"/>
    <col min="2349" max="2349" width="21.7109375" style="162" customWidth="1"/>
    <col min="2350" max="2560" width="9.140625" style="162"/>
    <col min="2561" max="2561" width="61.7109375" style="162" customWidth="1"/>
    <col min="2562" max="2562" width="18.5703125" style="162" customWidth="1"/>
    <col min="2563" max="2602" width="16.85546875" style="162" customWidth="1"/>
    <col min="2603" max="2604" width="18.5703125" style="162" customWidth="1"/>
    <col min="2605" max="2605" width="21.7109375" style="162" customWidth="1"/>
    <col min="2606" max="2816" width="9.140625" style="162"/>
    <col min="2817" max="2817" width="61.7109375" style="162" customWidth="1"/>
    <col min="2818" max="2818" width="18.5703125" style="162" customWidth="1"/>
    <col min="2819" max="2858" width="16.85546875" style="162" customWidth="1"/>
    <col min="2859" max="2860" width="18.5703125" style="162" customWidth="1"/>
    <col min="2861" max="2861" width="21.7109375" style="162" customWidth="1"/>
    <col min="2862" max="3072" width="9.140625" style="162"/>
    <col min="3073" max="3073" width="61.7109375" style="162" customWidth="1"/>
    <col min="3074" max="3074" width="18.5703125" style="162" customWidth="1"/>
    <col min="3075" max="3114" width="16.85546875" style="162" customWidth="1"/>
    <col min="3115" max="3116" width="18.5703125" style="162" customWidth="1"/>
    <col min="3117" max="3117" width="21.7109375" style="162" customWidth="1"/>
    <col min="3118" max="3328" width="9.140625" style="162"/>
    <col min="3329" max="3329" width="61.7109375" style="162" customWidth="1"/>
    <col min="3330" max="3330" width="18.5703125" style="162" customWidth="1"/>
    <col min="3331" max="3370" width="16.85546875" style="162" customWidth="1"/>
    <col min="3371" max="3372" width="18.5703125" style="162" customWidth="1"/>
    <col min="3373" max="3373" width="21.7109375" style="162" customWidth="1"/>
    <col min="3374" max="3584" width="9.140625" style="162"/>
    <col min="3585" max="3585" width="61.7109375" style="162" customWidth="1"/>
    <col min="3586" max="3586" width="18.5703125" style="162" customWidth="1"/>
    <col min="3587" max="3626" width="16.85546875" style="162" customWidth="1"/>
    <col min="3627" max="3628" width="18.5703125" style="162" customWidth="1"/>
    <col min="3629" max="3629" width="21.7109375" style="162" customWidth="1"/>
    <col min="3630" max="3840" width="9.140625" style="162"/>
    <col min="3841" max="3841" width="61.7109375" style="162" customWidth="1"/>
    <col min="3842" max="3842" width="18.5703125" style="162" customWidth="1"/>
    <col min="3843" max="3882" width="16.85546875" style="162" customWidth="1"/>
    <col min="3883" max="3884" width="18.5703125" style="162" customWidth="1"/>
    <col min="3885" max="3885" width="21.7109375" style="162" customWidth="1"/>
    <col min="3886" max="4096" width="9.140625" style="162"/>
    <col min="4097" max="4097" width="61.7109375" style="162" customWidth="1"/>
    <col min="4098" max="4098" width="18.5703125" style="162" customWidth="1"/>
    <col min="4099" max="4138" width="16.85546875" style="162" customWidth="1"/>
    <col min="4139" max="4140" width="18.5703125" style="162" customWidth="1"/>
    <col min="4141" max="4141" width="21.7109375" style="162" customWidth="1"/>
    <col min="4142" max="4352" width="9.140625" style="162"/>
    <col min="4353" max="4353" width="61.7109375" style="162" customWidth="1"/>
    <col min="4354" max="4354" width="18.5703125" style="162" customWidth="1"/>
    <col min="4355" max="4394" width="16.85546875" style="162" customWidth="1"/>
    <col min="4395" max="4396" width="18.5703125" style="162" customWidth="1"/>
    <col min="4397" max="4397" width="21.7109375" style="162" customWidth="1"/>
    <col min="4398" max="4608" width="9.140625" style="162"/>
    <col min="4609" max="4609" width="61.7109375" style="162" customWidth="1"/>
    <col min="4610" max="4610" width="18.5703125" style="162" customWidth="1"/>
    <col min="4611" max="4650" width="16.85546875" style="162" customWidth="1"/>
    <col min="4651" max="4652" width="18.5703125" style="162" customWidth="1"/>
    <col min="4653" max="4653" width="21.7109375" style="162" customWidth="1"/>
    <col min="4654" max="4864" width="9.140625" style="162"/>
    <col min="4865" max="4865" width="61.7109375" style="162" customWidth="1"/>
    <col min="4866" max="4866" width="18.5703125" style="162" customWidth="1"/>
    <col min="4867" max="4906" width="16.85546875" style="162" customWidth="1"/>
    <col min="4907" max="4908" width="18.5703125" style="162" customWidth="1"/>
    <col min="4909" max="4909" width="21.7109375" style="162" customWidth="1"/>
    <col min="4910" max="5120" width="9.140625" style="162"/>
    <col min="5121" max="5121" width="61.7109375" style="162" customWidth="1"/>
    <col min="5122" max="5122" width="18.5703125" style="162" customWidth="1"/>
    <col min="5123" max="5162" width="16.85546875" style="162" customWidth="1"/>
    <col min="5163" max="5164" width="18.5703125" style="162" customWidth="1"/>
    <col min="5165" max="5165" width="21.7109375" style="162" customWidth="1"/>
    <col min="5166" max="5376" width="9.140625" style="162"/>
    <col min="5377" max="5377" width="61.7109375" style="162" customWidth="1"/>
    <col min="5378" max="5378" width="18.5703125" style="162" customWidth="1"/>
    <col min="5379" max="5418" width="16.85546875" style="162" customWidth="1"/>
    <col min="5419" max="5420" width="18.5703125" style="162" customWidth="1"/>
    <col min="5421" max="5421" width="21.7109375" style="162" customWidth="1"/>
    <col min="5422" max="5632" width="9.140625" style="162"/>
    <col min="5633" max="5633" width="61.7109375" style="162" customWidth="1"/>
    <col min="5634" max="5634" width="18.5703125" style="162" customWidth="1"/>
    <col min="5635" max="5674" width="16.85546875" style="162" customWidth="1"/>
    <col min="5675" max="5676" width="18.5703125" style="162" customWidth="1"/>
    <col min="5677" max="5677" width="21.7109375" style="162" customWidth="1"/>
    <col min="5678" max="5888" width="9.140625" style="162"/>
    <col min="5889" max="5889" width="61.7109375" style="162" customWidth="1"/>
    <col min="5890" max="5890" width="18.5703125" style="162" customWidth="1"/>
    <col min="5891" max="5930" width="16.85546875" style="162" customWidth="1"/>
    <col min="5931" max="5932" width="18.5703125" style="162" customWidth="1"/>
    <col min="5933" max="5933" width="21.7109375" style="162" customWidth="1"/>
    <col min="5934" max="6144" width="9.140625" style="162"/>
    <col min="6145" max="6145" width="61.7109375" style="162" customWidth="1"/>
    <col min="6146" max="6146" width="18.5703125" style="162" customWidth="1"/>
    <col min="6147" max="6186" width="16.85546875" style="162" customWidth="1"/>
    <col min="6187" max="6188" width="18.5703125" style="162" customWidth="1"/>
    <col min="6189" max="6189" width="21.7109375" style="162" customWidth="1"/>
    <col min="6190" max="6400" width="9.140625" style="162"/>
    <col min="6401" max="6401" width="61.7109375" style="162" customWidth="1"/>
    <col min="6402" max="6402" width="18.5703125" style="162" customWidth="1"/>
    <col min="6403" max="6442" width="16.85546875" style="162" customWidth="1"/>
    <col min="6443" max="6444" width="18.5703125" style="162" customWidth="1"/>
    <col min="6445" max="6445" width="21.7109375" style="162" customWidth="1"/>
    <col min="6446" max="6656" width="9.140625" style="162"/>
    <col min="6657" max="6657" width="61.7109375" style="162" customWidth="1"/>
    <col min="6658" max="6658" width="18.5703125" style="162" customWidth="1"/>
    <col min="6659" max="6698" width="16.85546875" style="162" customWidth="1"/>
    <col min="6699" max="6700" width="18.5703125" style="162" customWidth="1"/>
    <col min="6701" max="6701" width="21.7109375" style="162" customWidth="1"/>
    <col min="6702" max="6912" width="9.140625" style="162"/>
    <col min="6913" max="6913" width="61.7109375" style="162" customWidth="1"/>
    <col min="6914" max="6914" width="18.5703125" style="162" customWidth="1"/>
    <col min="6915" max="6954" width="16.85546875" style="162" customWidth="1"/>
    <col min="6955" max="6956" width="18.5703125" style="162" customWidth="1"/>
    <col min="6957" max="6957" width="21.7109375" style="162" customWidth="1"/>
    <col min="6958" max="7168" width="9.140625" style="162"/>
    <col min="7169" max="7169" width="61.7109375" style="162" customWidth="1"/>
    <col min="7170" max="7170" width="18.5703125" style="162" customWidth="1"/>
    <col min="7171" max="7210" width="16.85546875" style="162" customWidth="1"/>
    <col min="7211" max="7212" width="18.5703125" style="162" customWidth="1"/>
    <col min="7213" max="7213" width="21.7109375" style="162" customWidth="1"/>
    <col min="7214" max="7424" width="9.140625" style="162"/>
    <col min="7425" max="7425" width="61.7109375" style="162" customWidth="1"/>
    <col min="7426" max="7426" width="18.5703125" style="162" customWidth="1"/>
    <col min="7427" max="7466" width="16.85546875" style="162" customWidth="1"/>
    <col min="7467" max="7468" width="18.5703125" style="162" customWidth="1"/>
    <col min="7469" max="7469" width="21.7109375" style="162" customWidth="1"/>
    <col min="7470" max="7680" width="9.140625" style="162"/>
    <col min="7681" max="7681" width="61.7109375" style="162" customWidth="1"/>
    <col min="7682" max="7682" width="18.5703125" style="162" customWidth="1"/>
    <col min="7683" max="7722" width="16.85546875" style="162" customWidth="1"/>
    <col min="7723" max="7724" width="18.5703125" style="162" customWidth="1"/>
    <col min="7725" max="7725" width="21.7109375" style="162" customWidth="1"/>
    <col min="7726" max="7936" width="9.140625" style="162"/>
    <col min="7937" max="7937" width="61.7109375" style="162" customWidth="1"/>
    <col min="7938" max="7938" width="18.5703125" style="162" customWidth="1"/>
    <col min="7939" max="7978" width="16.85546875" style="162" customWidth="1"/>
    <col min="7979" max="7980" width="18.5703125" style="162" customWidth="1"/>
    <col min="7981" max="7981" width="21.7109375" style="162" customWidth="1"/>
    <col min="7982" max="8192" width="9.140625" style="162"/>
    <col min="8193" max="8193" width="61.7109375" style="162" customWidth="1"/>
    <col min="8194" max="8194" width="18.5703125" style="162" customWidth="1"/>
    <col min="8195" max="8234" width="16.85546875" style="162" customWidth="1"/>
    <col min="8235" max="8236" width="18.5703125" style="162" customWidth="1"/>
    <col min="8237" max="8237" width="21.7109375" style="162" customWidth="1"/>
    <col min="8238" max="8448" width="9.140625" style="162"/>
    <col min="8449" max="8449" width="61.7109375" style="162" customWidth="1"/>
    <col min="8450" max="8450" width="18.5703125" style="162" customWidth="1"/>
    <col min="8451" max="8490" width="16.85546875" style="162" customWidth="1"/>
    <col min="8491" max="8492" width="18.5703125" style="162" customWidth="1"/>
    <col min="8493" max="8493" width="21.7109375" style="162" customWidth="1"/>
    <col min="8494" max="8704" width="9.140625" style="162"/>
    <col min="8705" max="8705" width="61.7109375" style="162" customWidth="1"/>
    <col min="8706" max="8706" width="18.5703125" style="162" customWidth="1"/>
    <col min="8707" max="8746" width="16.85546875" style="162" customWidth="1"/>
    <col min="8747" max="8748" width="18.5703125" style="162" customWidth="1"/>
    <col min="8749" max="8749" width="21.7109375" style="162" customWidth="1"/>
    <col min="8750" max="8960" width="9.140625" style="162"/>
    <col min="8961" max="8961" width="61.7109375" style="162" customWidth="1"/>
    <col min="8962" max="8962" width="18.5703125" style="162" customWidth="1"/>
    <col min="8963" max="9002" width="16.85546875" style="162" customWidth="1"/>
    <col min="9003" max="9004" width="18.5703125" style="162" customWidth="1"/>
    <col min="9005" max="9005" width="21.7109375" style="162" customWidth="1"/>
    <col min="9006" max="9216" width="9.140625" style="162"/>
    <col min="9217" max="9217" width="61.7109375" style="162" customWidth="1"/>
    <col min="9218" max="9218" width="18.5703125" style="162" customWidth="1"/>
    <col min="9219" max="9258" width="16.85546875" style="162" customWidth="1"/>
    <col min="9259" max="9260" width="18.5703125" style="162" customWidth="1"/>
    <col min="9261" max="9261" width="21.7109375" style="162" customWidth="1"/>
    <col min="9262" max="9472" width="9.140625" style="162"/>
    <col min="9473" max="9473" width="61.7109375" style="162" customWidth="1"/>
    <col min="9474" max="9474" width="18.5703125" style="162" customWidth="1"/>
    <col min="9475" max="9514" width="16.85546875" style="162" customWidth="1"/>
    <col min="9515" max="9516" width="18.5703125" style="162" customWidth="1"/>
    <col min="9517" max="9517" width="21.7109375" style="162" customWidth="1"/>
    <col min="9518" max="9728" width="9.140625" style="162"/>
    <col min="9729" max="9729" width="61.7109375" style="162" customWidth="1"/>
    <col min="9730" max="9730" width="18.5703125" style="162" customWidth="1"/>
    <col min="9731" max="9770" width="16.85546875" style="162" customWidth="1"/>
    <col min="9771" max="9772" width="18.5703125" style="162" customWidth="1"/>
    <col min="9773" max="9773" width="21.7109375" style="162" customWidth="1"/>
    <col min="9774" max="9984" width="9.140625" style="162"/>
    <col min="9985" max="9985" width="61.7109375" style="162" customWidth="1"/>
    <col min="9986" max="9986" width="18.5703125" style="162" customWidth="1"/>
    <col min="9987" max="10026" width="16.85546875" style="162" customWidth="1"/>
    <col min="10027" max="10028" width="18.5703125" style="162" customWidth="1"/>
    <col min="10029" max="10029" width="21.7109375" style="162" customWidth="1"/>
    <col min="10030" max="10240" width="9.140625" style="162"/>
    <col min="10241" max="10241" width="61.7109375" style="162" customWidth="1"/>
    <col min="10242" max="10242" width="18.5703125" style="162" customWidth="1"/>
    <col min="10243" max="10282" width="16.85546875" style="162" customWidth="1"/>
    <col min="10283" max="10284" width="18.5703125" style="162" customWidth="1"/>
    <col min="10285" max="10285" width="21.7109375" style="162" customWidth="1"/>
    <col min="10286" max="10496" width="9.140625" style="162"/>
    <col min="10497" max="10497" width="61.7109375" style="162" customWidth="1"/>
    <col min="10498" max="10498" width="18.5703125" style="162" customWidth="1"/>
    <col min="10499" max="10538" width="16.85546875" style="162" customWidth="1"/>
    <col min="10539" max="10540" width="18.5703125" style="162" customWidth="1"/>
    <col min="10541" max="10541" width="21.7109375" style="162" customWidth="1"/>
    <col min="10542" max="10752" width="9.140625" style="162"/>
    <col min="10753" max="10753" width="61.7109375" style="162" customWidth="1"/>
    <col min="10754" max="10754" width="18.5703125" style="162" customWidth="1"/>
    <col min="10755" max="10794" width="16.85546875" style="162" customWidth="1"/>
    <col min="10795" max="10796" width="18.5703125" style="162" customWidth="1"/>
    <col min="10797" max="10797" width="21.7109375" style="162" customWidth="1"/>
    <col min="10798" max="11008" width="9.140625" style="162"/>
    <col min="11009" max="11009" width="61.7109375" style="162" customWidth="1"/>
    <col min="11010" max="11010" width="18.5703125" style="162" customWidth="1"/>
    <col min="11011" max="11050" width="16.85546875" style="162" customWidth="1"/>
    <col min="11051" max="11052" width="18.5703125" style="162" customWidth="1"/>
    <col min="11053" max="11053" width="21.7109375" style="162" customWidth="1"/>
    <col min="11054" max="11264" width="9.140625" style="162"/>
    <col min="11265" max="11265" width="61.7109375" style="162" customWidth="1"/>
    <col min="11266" max="11266" width="18.5703125" style="162" customWidth="1"/>
    <col min="11267" max="11306" width="16.85546875" style="162" customWidth="1"/>
    <col min="11307" max="11308" width="18.5703125" style="162" customWidth="1"/>
    <col min="11309" max="11309" width="21.7109375" style="162" customWidth="1"/>
    <col min="11310" max="11520" width="9.140625" style="162"/>
    <col min="11521" max="11521" width="61.7109375" style="162" customWidth="1"/>
    <col min="11522" max="11522" width="18.5703125" style="162" customWidth="1"/>
    <col min="11523" max="11562" width="16.85546875" style="162" customWidth="1"/>
    <col min="11563" max="11564" width="18.5703125" style="162" customWidth="1"/>
    <col min="11565" max="11565" width="21.7109375" style="162" customWidth="1"/>
    <col min="11566" max="11776" width="9.140625" style="162"/>
    <col min="11777" max="11777" width="61.7109375" style="162" customWidth="1"/>
    <col min="11778" max="11778" width="18.5703125" style="162" customWidth="1"/>
    <col min="11779" max="11818" width="16.85546875" style="162" customWidth="1"/>
    <col min="11819" max="11820" width="18.5703125" style="162" customWidth="1"/>
    <col min="11821" max="11821" width="21.7109375" style="162" customWidth="1"/>
    <col min="11822" max="12032" width="9.140625" style="162"/>
    <col min="12033" max="12033" width="61.7109375" style="162" customWidth="1"/>
    <col min="12034" max="12034" width="18.5703125" style="162" customWidth="1"/>
    <col min="12035" max="12074" width="16.85546875" style="162" customWidth="1"/>
    <col min="12075" max="12076" width="18.5703125" style="162" customWidth="1"/>
    <col min="12077" max="12077" width="21.7109375" style="162" customWidth="1"/>
    <col min="12078" max="12288" width="9.140625" style="162"/>
    <col min="12289" max="12289" width="61.7109375" style="162" customWidth="1"/>
    <col min="12290" max="12290" width="18.5703125" style="162" customWidth="1"/>
    <col min="12291" max="12330" width="16.85546875" style="162" customWidth="1"/>
    <col min="12331" max="12332" width="18.5703125" style="162" customWidth="1"/>
    <col min="12333" max="12333" width="21.7109375" style="162" customWidth="1"/>
    <col min="12334" max="12544" width="9.140625" style="162"/>
    <col min="12545" max="12545" width="61.7109375" style="162" customWidth="1"/>
    <col min="12546" max="12546" width="18.5703125" style="162" customWidth="1"/>
    <col min="12547" max="12586" width="16.85546875" style="162" customWidth="1"/>
    <col min="12587" max="12588" width="18.5703125" style="162" customWidth="1"/>
    <col min="12589" max="12589" width="21.7109375" style="162" customWidth="1"/>
    <col min="12590" max="12800" width="9.140625" style="162"/>
    <col min="12801" max="12801" width="61.7109375" style="162" customWidth="1"/>
    <col min="12802" max="12802" width="18.5703125" style="162" customWidth="1"/>
    <col min="12803" max="12842" width="16.85546875" style="162" customWidth="1"/>
    <col min="12843" max="12844" width="18.5703125" style="162" customWidth="1"/>
    <col min="12845" max="12845" width="21.7109375" style="162" customWidth="1"/>
    <col min="12846" max="13056" width="9.140625" style="162"/>
    <col min="13057" max="13057" width="61.7109375" style="162" customWidth="1"/>
    <col min="13058" max="13058" width="18.5703125" style="162" customWidth="1"/>
    <col min="13059" max="13098" width="16.85546875" style="162" customWidth="1"/>
    <col min="13099" max="13100" width="18.5703125" style="162" customWidth="1"/>
    <col min="13101" max="13101" width="21.7109375" style="162" customWidth="1"/>
    <col min="13102" max="13312" width="9.140625" style="162"/>
    <col min="13313" max="13313" width="61.7109375" style="162" customWidth="1"/>
    <col min="13314" max="13314" width="18.5703125" style="162" customWidth="1"/>
    <col min="13315" max="13354" width="16.85546875" style="162" customWidth="1"/>
    <col min="13355" max="13356" width="18.5703125" style="162" customWidth="1"/>
    <col min="13357" max="13357" width="21.7109375" style="162" customWidth="1"/>
    <col min="13358" max="13568" width="9.140625" style="162"/>
    <col min="13569" max="13569" width="61.7109375" style="162" customWidth="1"/>
    <col min="13570" max="13570" width="18.5703125" style="162" customWidth="1"/>
    <col min="13571" max="13610" width="16.85546875" style="162" customWidth="1"/>
    <col min="13611" max="13612" width="18.5703125" style="162" customWidth="1"/>
    <col min="13613" max="13613" width="21.7109375" style="162" customWidth="1"/>
    <col min="13614" max="13824" width="9.140625" style="162"/>
    <col min="13825" max="13825" width="61.7109375" style="162" customWidth="1"/>
    <col min="13826" max="13826" width="18.5703125" style="162" customWidth="1"/>
    <col min="13827" max="13866" width="16.85546875" style="162" customWidth="1"/>
    <col min="13867" max="13868" width="18.5703125" style="162" customWidth="1"/>
    <col min="13869" max="13869" width="21.7109375" style="162" customWidth="1"/>
    <col min="13870" max="14080" width="9.140625" style="162"/>
    <col min="14081" max="14081" width="61.7109375" style="162" customWidth="1"/>
    <col min="14082" max="14082" width="18.5703125" style="162" customWidth="1"/>
    <col min="14083" max="14122" width="16.85546875" style="162" customWidth="1"/>
    <col min="14123" max="14124" width="18.5703125" style="162" customWidth="1"/>
    <col min="14125" max="14125" width="21.7109375" style="162" customWidth="1"/>
    <col min="14126" max="14336" width="9.140625" style="162"/>
    <col min="14337" max="14337" width="61.7109375" style="162" customWidth="1"/>
    <col min="14338" max="14338" width="18.5703125" style="162" customWidth="1"/>
    <col min="14339" max="14378" width="16.85546875" style="162" customWidth="1"/>
    <col min="14379" max="14380" width="18.5703125" style="162" customWidth="1"/>
    <col min="14381" max="14381" width="21.7109375" style="162" customWidth="1"/>
    <col min="14382" max="14592" width="9.140625" style="162"/>
    <col min="14593" max="14593" width="61.7109375" style="162" customWidth="1"/>
    <col min="14594" max="14594" width="18.5703125" style="162" customWidth="1"/>
    <col min="14595" max="14634" width="16.85546875" style="162" customWidth="1"/>
    <col min="14635" max="14636" width="18.5703125" style="162" customWidth="1"/>
    <col min="14637" max="14637" width="21.7109375" style="162" customWidth="1"/>
    <col min="14638" max="14848" width="9.140625" style="162"/>
    <col min="14849" max="14849" width="61.7109375" style="162" customWidth="1"/>
    <col min="14850" max="14850" width="18.5703125" style="162" customWidth="1"/>
    <col min="14851" max="14890" width="16.85546875" style="162" customWidth="1"/>
    <col min="14891" max="14892" width="18.5703125" style="162" customWidth="1"/>
    <col min="14893" max="14893" width="21.7109375" style="162" customWidth="1"/>
    <col min="14894" max="15104" width="9.140625" style="162"/>
    <col min="15105" max="15105" width="61.7109375" style="162" customWidth="1"/>
    <col min="15106" max="15106" width="18.5703125" style="162" customWidth="1"/>
    <col min="15107" max="15146" width="16.85546875" style="162" customWidth="1"/>
    <col min="15147" max="15148" width="18.5703125" style="162" customWidth="1"/>
    <col min="15149" max="15149" width="21.7109375" style="162" customWidth="1"/>
    <col min="15150" max="15360" width="9.140625" style="162"/>
    <col min="15361" max="15361" width="61.7109375" style="162" customWidth="1"/>
    <col min="15362" max="15362" width="18.5703125" style="162" customWidth="1"/>
    <col min="15363" max="15402" width="16.85546875" style="162" customWidth="1"/>
    <col min="15403" max="15404" width="18.5703125" style="162" customWidth="1"/>
    <col min="15405" max="15405" width="21.7109375" style="162" customWidth="1"/>
    <col min="15406" max="15616" width="9.140625" style="162"/>
    <col min="15617" max="15617" width="61.7109375" style="162" customWidth="1"/>
    <col min="15618" max="15618" width="18.5703125" style="162" customWidth="1"/>
    <col min="15619" max="15658" width="16.85546875" style="162" customWidth="1"/>
    <col min="15659" max="15660" width="18.5703125" style="162" customWidth="1"/>
    <col min="15661" max="15661" width="21.7109375" style="162" customWidth="1"/>
    <col min="15662" max="15872" width="9.140625" style="162"/>
    <col min="15873" max="15873" width="61.7109375" style="162" customWidth="1"/>
    <col min="15874" max="15874" width="18.5703125" style="162" customWidth="1"/>
    <col min="15875" max="15914" width="16.85546875" style="162" customWidth="1"/>
    <col min="15915" max="15916" width="18.5703125" style="162" customWidth="1"/>
    <col min="15917" max="15917" width="21.7109375" style="162" customWidth="1"/>
    <col min="15918" max="16128" width="9.140625" style="162"/>
    <col min="16129" max="16129" width="61.7109375" style="162" customWidth="1"/>
    <col min="16130" max="16130" width="18.5703125" style="162" customWidth="1"/>
    <col min="16131" max="16170" width="16.85546875" style="162" customWidth="1"/>
    <col min="16171" max="16172" width="18.5703125" style="162" customWidth="1"/>
    <col min="16173" max="16173" width="21.7109375" style="162" customWidth="1"/>
    <col min="16174" max="16384" width="9.140625" style="162"/>
  </cols>
  <sheetData>
    <row r="1" spans="1:44" ht="18.75" x14ac:dyDescent="0.2">
      <c r="A1" s="18"/>
      <c r="B1" s="12"/>
      <c r="C1" s="12"/>
      <c r="D1" s="12"/>
      <c r="G1" s="12"/>
      <c r="H1" s="38" t="s">
        <v>67</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2"/>
      <c r="F2" s="162"/>
      <c r="G2" s="12"/>
      <c r="H2" s="15" t="s">
        <v>9</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3"/>
      <c r="AR2" s="163"/>
    </row>
    <row r="3" spans="1:44" ht="18.75" x14ac:dyDescent="0.3">
      <c r="A3" s="17"/>
      <c r="B3" s="12"/>
      <c r="C3" s="12"/>
      <c r="D3" s="12"/>
      <c r="E3" s="162"/>
      <c r="F3" s="162"/>
      <c r="G3" s="12"/>
      <c r="H3" s="15" t="s">
        <v>297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3"/>
      <c r="AR3" s="16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4"/>
      <c r="AR4" s="164"/>
    </row>
    <row r="5" spans="1:44" x14ac:dyDescent="0.2">
      <c r="A5" s="493" t="str">
        <f>'4. паспортбюджет'!A5:O5</f>
        <v>Год раскрытия информации: 2018 год</v>
      </c>
      <c r="B5" s="493"/>
      <c r="C5" s="493"/>
      <c r="D5" s="493"/>
      <c r="E5" s="493"/>
      <c r="F5" s="493"/>
      <c r="G5" s="493"/>
      <c r="H5" s="493"/>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6"/>
      <c r="AR5" s="16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4"/>
      <c r="AR6" s="164"/>
    </row>
    <row r="7" spans="1:44" ht="18.75" x14ac:dyDescent="0.2">
      <c r="A7" s="444" t="str">
        <f>'[2]1. паспорт местоположение'!A7:C7</f>
        <v xml:space="preserve">Паспорт инвестиционного проекта </v>
      </c>
      <c r="B7" s="444"/>
      <c r="C7" s="444"/>
      <c r="D7" s="444"/>
      <c r="E7" s="444"/>
      <c r="F7" s="444"/>
      <c r="G7" s="444"/>
      <c r="H7" s="444"/>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67"/>
      <c r="AR7" s="167"/>
    </row>
    <row r="8" spans="1:44" ht="18.75" x14ac:dyDescent="0.2">
      <c r="A8" s="220"/>
      <c r="B8" s="220"/>
      <c r="C8" s="220"/>
      <c r="D8" s="220"/>
      <c r="E8" s="220"/>
      <c r="F8" s="220"/>
      <c r="G8" s="220"/>
      <c r="H8" s="220"/>
      <c r="I8" s="220"/>
      <c r="J8" s="220"/>
      <c r="K8" s="220"/>
      <c r="L8" s="145"/>
      <c r="M8" s="145"/>
      <c r="N8" s="145"/>
      <c r="O8" s="145"/>
      <c r="P8" s="145"/>
      <c r="Q8" s="145"/>
      <c r="R8" s="145"/>
      <c r="S8" s="145"/>
      <c r="T8" s="145"/>
      <c r="U8" s="145"/>
      <c r="V8" s="145"/>
      <c r="W8" s="145"/>
      <c r="X8" s="145"/>
      <c r="Y8" s="145"/>
      <c r="Z8" s="12"/>
      <c r="AA8" s="12"/>
      <c r="AB8" s="12"/>
      <c r="AC8" s="12"/>
      <c r="AD8" s="12"/>
      <c r="AE8" s="12"/>
      <c r="AF8" s="12"/>
      <c r="AG8" s="12"/>
      <c r="AH8" s="12"/>
      <c r="AI8" s="12"/>
      <c r="AJ8" s="12"/>
      <c r="AK8" s="12"/>
      <c r="AL8" s="12"/>
      <c r="AM8" s="12"/>
      <c r="AN8" s="12"/>
      <c r="AO8" s="12"/>
      <c r="AP8" s="12"/>
      <c r="AQ8" s="164"/>
      <c r="AR8" s="164"/>
    </row>
    <row r="9" spans="1:44" ht="18.75" x14ac:dyDescent="0.2">
      <c r="A9" s="453" t="str">
        <f>'[2]1. паспорт местоположение'!A9:C9</f>
        <v xml:space="preserve">                         АО "Янтарьэнерго"                         </v>
      </c>
      <c r="B9" s="453"/>
      <c r="C9" s="453"/>
      <c r="D9" s="453"/>
      <c r="E9" s="453"/>
      <c r="F9" s="453"/>
      <c r="G9" s="453"/>
      <c r="H9" s="453"/>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68"/>
      <c r="AR9" s="168"/>
    </row>
    <row r="10" spans="1:44" x14ac:dyDescent="0.2">
      <c r="A10" s="440" t="s">
        <v>7</v>
      </c>
      <c r="B10" s="440"/>
      <c r="C10" s="440"/>
      <c r="D10" s="440"/>
      <c r="E10" s="440"/>
      <c r="F10" s="440"/>
      <c r="G10" s="440"/>
      <c r="H10" s="440"/>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69"/>
      <c r="AR10" s="169"/>
    </row>
    <row r="11" spans="1:44" ht="18.75" x14ac:dyDescent="0.2">
      <c r="A11" s="220"/>
      <c r="B11" s="220"/>
      <c r="C11" s="220"/>
      <c r="D11" s="220"/>
      <c r="E11" s="220"/>
      <c r="F11" s="220"/>
      <c r="G11" s="220"/>
      <c r="H11" s="220"/>
      <c r="I11" s="220"/>
      <c r="J11" s="220"/>
      <c r="K11" s="220"/>
      <c r="L11" s="145"/>
      <c r="M11" s="145"/>
      <c r="N11" s="145"/>
      <c r="O11" s="145"/>
      <c r="P11" s="145"/>
      <c r="Q11" s="145"/>
      <c r="R11" s="145"/>
      <c r="S11" s="145"/>
      <c r="T11" s="145"/>
      <c r="U11" s="145"/>
      <c r="V11" s="145"/>
      <c r="W11" s="145"/>
      <c r="X11" s="145"/>
      <c r="Y11" s="145"/>
      <c r="Z11" s="12"/>
      <c r="AA11" s="12"/>
      <c r="AB11" s="12"/>
      <c r="AC11" s="12"/>
      <c r="AD11" s="12"/>
      <c r="AE11" s="12"/>
      <c r="AF11" s="12"/>
      <c r="AG11" s="12"/>
      <c r="AH11" s="12"/>
      <c r="AI11" s="12"/>
      <c r="AJ11" s="12"/>
      <c r="AK11" s="12"/>
      <c r="AL11" s="12"/>
      <c r="AM11" s="12"/>
      <c r="AN11" s="12"/>
      <c r="AO11" s="12"/>
      <c r="AP11" s="12"/>
      <c r="AQ11" s="164"/>
      <c r="AR11" s="164"/>
    </row>
    <row r="12" spans="1:44" ht="18.75" x14ac:dyDescent="0.2">
      <c r="A12" s="453" t="str">
        <f>'1. паспорт местоположение'!A12:C12</f>
        <v>I_25</v>
      </c>
      <c r="B12" s="453"/>
      <c r="C12" s="453"/>
      <c r="D12" s="453"/>
      <c r="E12" s="453"/>
      <c r="F12" s="453"/>
      <c r="G12" s="453"/>
      <c r="H12" s="453"/>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68"/>
      <c r="AR12" s="168"/>
    </row>
    <row r="13" spans="1:44" x14ac:dyDescent="0.2">
      <c r="A13" s="440" t="s">
        <v>6</v>
      </c>
      <c r="B13" s="440"/>
      <c r="C13" s="440"/>
      <c r="D13" s="440"/>
      <c r="E13" s="440"/>
      <c r="F13" s="440"/>
      <c r="G13" s="440"/>
      <c r="H13" s="440"/>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69"/>
      <c r="AR13" s="169"/>
    </row>
    <row r="14" spans="1:44" ht="18.75"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9"/>
      <c r="AA14" s="9"/>
      <c r="AB14" s="9"/>
      <c r="AC14" s="9"/>
      <c r="AD14" s="9"/>
      <c r="AE14" s="9"/>
      <c r="AF14" s="9"/>
      <c r="AG14" s="9"/>
      <c r="AH14" s="9"/>
      <c r="AI14" s="9"/>
      <c r="AJ14" s="9"/>
      <c r="AK14" s="9"/>
      <c r="AL14" s="9"/>
      <c r="AM14" s="9"/>
      <c r="AN14" s="9"/>
      <c r="AO14" s="9"/>
      <c r="AP14" s="9"/>
      <c r="AQ14" s="170"/>
      <c r="AR14" s="170"/>
    </row>
    <row r="15" spans="1:44" ht="18.75" x14ac:dyDescent="0.2">
      <c r="A15" s="496" t="str">
        <f>'1. паспорт местоположение'!A15:C15</f>
        <v>Реконструкция ПС 110/15 кВ О-35 "Космодемьянская" (инв.№ РУ 110кВ 514630901, 51430902): реконструкция ОРУ 110 кВ с изменением схемы на 110-5Н (установка двух КРУЭ 110 кВ)</v>
      </c>
      <c r="B15" s="442"/>
      <c r="C15" s="442"/>
      <c r="D15" s="442"/>
      <c r="E15" s="442"/>
      <c r="F15" s="442"/>
      <c r="G15" s="442"/>
      <c r="H15" s="442"/>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68"/>
      <c r="AR15" s="168"/>
    </row>
    <row r="16" spans="1:44" x14ac:dyDescent="0.2">
      <c r="A16" s="440" t="s">
        <v>5</v>
      </c>
      <c r="B16" s="440"/>
      <c r="C16" s="440"/>
      <c r="D16" s="440"/>
      <c r="E16" s="440"/>
      <c r="F16" s="440"/>
      <c r="G16" s="440"/>
      <c r="H16" s="440"/>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69"/>
      <c r="AR16" s="169"/>
    </row>
    <row r="17" spans="1:44" ht="18.75" x14ac:dyDescent="0.2">
      <c r="A17" s="222"/>
      <c r="B17" s="222"/>
      <c r="C17" s="222"/>
      <c r="D17" s="222"/>
      <c r="E17" s="222"/>
      <c r="F17" s="222"/>
      <c r="G17" s="222"/>
      <c r="H17" s="222"/>
      <c r="I17" s="222"/>
      <c r="J17" s="222"/>
      <c r="K17" s="222"/>
      <c r="L17" s="222"/>
      <c r="M17" s="222"/>
      <c r="N17" s="222"/>
      <c r="O17" s="222"/>
      <c r="P17" s="222"/>
      <c r="Q17" s="222"/>
      <c r="R17" s="222"/>
      <c r="S17" s="222"/>
      <c r="T17" s="222"/>
      <c r="U17" s="222"/>
      <c r="V17" s="222"/>
      <c r="W17" s="3"/>
      <c r="X17" s="3"/>
      <c r="Y17" s="3"/>
      <c r="Z17" s="3"/>
      <c r="AA17" s="3"/>
      <c r="AB17" s="3"/>
      <c r="AC17" s="3"/>
      <c r="AD17" s="3"/>
      <c r="AE17" s="3"/>
      <c r="AF17" s="3"/>
      <c r="AG17" s="3"/>
      <c r="AH17" s="3"/>
      <c r="AI17" s="3"/>
      <c r="AJ17" s="3"/>
      <c r="AK17" s="3"/>
      <c r="AL17" s="3"/>
      <c r="AM17" s="3"/>
      <c r="AN17" s="3"/>
      <c r="AO17" s="3"/>
      <c r="AP17" s="3"/>
      <c r="AQ17" s="171"/>
      <c r="AR17" s="171"/>
    </row>
    <row r="18" spans="1:44" ht="18.75" x14ac:dyDescent="0.2">
      <c r="A18" s="453" t="s">
        <v>431</v>
      </c>
      <c r="B18" s="453"/>
      <c r="C18" s="453"/>
      <c r="D18" s="453"/>
      <c r="E18" s="453"/>
      <c r="F18" s="453"/>
      <c r="G18" s="453"/>
      <c r="H18" s="4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2"/>
      <c r="AR18" s="172"/>
    </row>
    <row r="19" spans="1:44" x14ac:dyDescent="0.2">
      <c r="A19" s="173"/>
      <c r="Q19" s="174"/>
    </row>
    <row r="20" spans="1:44" x14ac:dyDescent="0.2">
      <c r="A20" s="173"/>
      <c r="Q20" s="174"/>
    </row>
    <row r="21" spans="1:44" x14ac:dyDescent="0.2">
      <c r="A21" s="333"/>
      <c r="B21" s="311"/>
      <c r="C21" s="311"/>
      <c r="D21" s="311"/>
      <c r="E21" s="311"/>
      <c r="F21" s="311"/>
      <c r="G21" s="311"/>
      <c r="H21" s="311"/>
      <c r="I21" s="311"/>
      <c r="J21" s="311"/>
      <c r="K21" s="311"/>
      <c r="L21" s="311"/>
      <c r="M21" s="311"/>
      <c r="N21" s="311"/>
      <c r="O21" s="311"/>
      <c r="P21" s="311"/>
      <c r="Q21" s="313"/>
      <c r="R21" s="311"/>
      <c r="S21" s="311"/>
      <c r="T21" s="311"/>
      <c r="U21" s="311"/>
      <c r="V21" s="311"/>
      <c r="W21" s="311"/>
      <c r="X21" s="311"/>
      <c r="Y21" s="311"/>
      <c r="Z21" s="311"/>
      <c r="AA21" s="311"/>
    </row>
    <row r="22" spans="1:44" x14ac:dyDescent="0.2">
      <c r="A22" s="333"/>
      <c r="B22" s="311"/>
      <c r="C22" s="311"/>
      <c r="D22" s="311"/>
      <c r="E22" s="311"/>
      <c r="F22" s="311"/>
      <c r="G22" s="311"/>
      <c r="H22" s="311"/>
      <c r="I22" s="311"/>
      <c r="J22" s="311"/>
      <c r="K22" s="311"/>
      <c r="L22" s="311"/>
      <c r="M22" s="311"/>
      <c r="N22" s="311"/>
      <c r="O22" s="311"/>
      <c r="P22" s="311"/>
      <c r="Q22" s="313"/>
      <c r="R22" s="311"/>
      <c r="S22" s="311"/>
      <c r="T22" s="311"/>
      <c r="U22" s="311"/>
      <c r="V22" s="311"/>
      <c r="W22" s="311"/>
      <c r="X22" s="311"/>
      <c r="Y22" s="311"/>
      <c r="Z22" s="311"/>
      <c r="AA22" s="311"/>
    </row>
    <row r="23" spans="1:44" s="400" customFormat="1" ht="16.5" thickBot="1" x14ac:dyDescent="0.25">
      <c r="A23" s="314" t="s">
        <v>296</v>
      </c>
      <c r="B23" s="314" t="s">
        <v>0</v>
      </c>
      <c r="C23" s="311"/>
      <c r="D23" s="315"/>
      <c r="E23" s="316"/>
      <c r="F23" s="316"/>
      <c r="G23" s="316"/>
      <c r="H23" s="316"/>
      <c r="I23" s="311"/>
      <c r="J23" s="311"/>
      <c r="K23" s="311"/>
      <c r="L23" s="311"/>
      <c r="M23" s="311"/>
      <c r="N23" s="311"/>
      <c r="O23" s="311"/>
      <c r="P23" s="311"/>
      <c r="Q23" s="311"/>
      <c r="R23" s="311"/>
      <c r="S23" s="311"/>
      <c r="T23" s="311"/>
      <c r="U23" s="311"/>
      <c r="V23" s="311"/>
      <c r="W23" s="311"/>
      <c r="X23" s="311"/>
      <c r="Y23" s="311"/>
      <c r="Z23" s="311"/>
      <c r="AA23" s="311"/>
      <c r="AB23" s="311"/>
    </row>
    <row r="24" spans="1:44" s="400" customFormat="1" x14ac:dyDescent="0.2">
      <c r="A24" s="401" t="s">
        <v>470</v>
      </c>
      <c r="B24" s="176">
        <v>171058341.466288</v>
      </c>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row>
    <row r="25" spans="1:44" s="400" customFormat="1" x14ac:dyDescent="0.2">
      <c r="A25" s="402" t="s">
        <v>294</v>
      </c>
      <c r="B25" s="177">
        <v>0</v>
      </c>
      <c r="C25" s="311"/>
      <c r="D25" s="311"/>
      <c r="E25" s="311"/>
      <c r="F25" s="311"/>
      <c r="G25" s="311"/>
      <c r="H25" s="311"/>
      <c r="I25" s="311"/>
      <c r="J25" s="311"/>
      <c r="K25" s="311"/>
      <c r="L25" s="311"/>
      <c r="M25" s="311"/>
      <c r="N25" s="311"/>
      <c r="O25" s="311"/>
      <c r="P25" s="311"/>
      <c r="Q25" s="311"/>
      <c r="R25" s="311"/>
      <c r="S25" s="311"/>
      <c r="T25" s="311"/>
      <c r="U25" s="311"/>
      <c r="V25" s="311"/>
      <c r="W25" s="311"/>
      <c r="X25" s="311"/>
      <c r="Y25" s="311"/>
      <c r="Z25" s="311"/>
      <c r="AA25" s="311"/>
      <c r="AB25" s="311"/>
    </row>
    <row r="26" spans="1:44" s="400" customFormat="1" x14ac:dyDescent="0.2">
      <c r="A26" s="402" t="s">
        <v>292</v>
      </c>
      <c r="B26" s="177">
        <v>30</v>
      </c>
      <c r="C26" s="311"/>
      <c r="D26" s="312" t="s">
        <v>295</v>
      </c>
      <c r="E26" s="311"/>
      <c r="F26" s="311"/>
      <c r="G26" s="403"/>
      <c r="H26" s="311"/>
      <c r="I26" s="311"/>
      <c r="J26" s="311"/>
      <c r="K26" s="311"/>
      <c r="L26" s="311"/>
      <c r="M26" s="311"/>
      <c r="N26" s="311"/>
      <c r="O26" s="311"/>
      <c r="P26" s="311"/>
      <c r="Q26" s="311"/>
      <c r="R26" s="311"/>
      <c r="S26" s="311"/>
      <c r="T26" s="311"/>
      <c r="U26" s="311"/>
      <c r="V26" s="311"/>
      <c r="W26" s="311"/>
      <c r="X26" s="311"/>
      <c r="Y26" s="311"/>
      <c r="Z26" s="311"/>
      <c r="AA26" s="311"/>
      <c r="AB26" s="311"/>
    </row>
    <row r="27" spans="1:44" s="400" customFormat="1" ht="16.5" thickBot="1" x14ac:dyDescent="0.25">
      <c r="A27" s="404" t="s">
        <v>290</v>
      </c>
      <c r="B27" s="178">
        <v>1</v>
      </c>
      <c r="C27" s="311"/>
      <c r="D27" s="497" t="s">
        <v>293</v>
      </c>
      <c r="E27" s="498"/>
      <c r="F27" s="499"/>
      <c r="G27" s="319" t="s">
        <v>622</v>
      </c>
      <c r="H27" s="311"/>
      <c r="I27" s="311"/>
      <c r="J27" s="311"/>
      <c r="K27" s="311"/>
      <c r="L27" s="311"/>
      <c r="M27" s="311"/>
      <c r="N27" s="311"/>
      <c r="O27" s="311"/>
      <c r="P27" s="311"/>
      <c r="Q27" s="311"/>
      <c r="R27" s="311"/>
      <c r="S27" s="311"/>
      <c r="T27" s="311"/>
      <c r="U27" s="311"/>
      <c r="V27" s="311"/>
      <c r="W27" s="311"/>
      <c r="X27" s="311"/>
      <c r="Y27" s="311"/>
      <c r="Z27" s="311"/>
      <c r="AA27" s="311"/>
      <c r="AB27" s="311"/>
    </row>
    <row r="28" spans="1:44" s="400" customFormat="1" x14ac:dyDescent="0.2">
      <c r="A28" s="401" t="s">
        <v>289</v>
      </c>
      <c r="B28" s="176">
        <v>0</v>
      </c>
      <c r="C28" s="311"/>
      <c r="D28" s="497" t="s">
        <v>291</v>
      </c>
      <c r="E28" s="498"/>
      <c r="F28" s="499"/>
      <c r="G28" s="319" t="s">
        <v>622</v>
      </c>
      <c r="H28" s="311"/>
      <c r="I28" s="311"/>
      <c r="J28" s="311"/>
      <c r="K28" s="311"/>
      <c r="L28" s="311"/>
      <c r="M28" s="311"/>
      <c r="N28" s="311"/>
      <c r="O28" s="311"/>
      <c r="P28" s="311"/>
      <c r="Q28" s="311"/>
      <c r="R28" s="311"/>
      <c r="S28" s="311"/>
      <c r="T28" s="311"/>
      <c r="U28" s="311"/>
      <c r="V28" s="311"/>
      <c r="W28" s="311"/>
      <c r="X28" s="311"/>
      <c r="Y28" s="311"/>
      <c r="Z28" s="311"/>
      <c r="AA28" s="311"/>
      <c r="AB28" s="311"/>
    </row>
    <row r="29" spans="1:44" s="400" customFormat="1" x14ac:dyDescent="0.2">
      <c r="A29" s="402" t="s">
        <v>471</v>
      </c>
      <c r="B29" s="177">
        <v>3</v>
      </c>
      <c r="C29" s="311"/>
      <c r="D29" s="497" t="s">
        <v>623</v>
      </c>
      <c r="E29" s="498"/>
      <c r="F29" s="499"/>
      <c r="G29" s="320">
        <v>-36575231.247461922</v>
      </c>
      <c r="H29" s="311"/>
      <c r="I29" s="311"/>
      <c r="J29" s="311"/>
      <c r="K29" s="311"/>
      <c r="L29" s="311"/>
      <c r="M29" s="311"/>
      <c r="N29" s="311"/>
      <c r="O29" s="311"/>
      <c r="P29" s="311"/>
      <c r="Q29" s="311"/>
      <c r="R29" s="311"/>
      <c r="S29" s="311"/>
      <c r="T29" s="311"/>
      <c r="U29" s="311"/>
      <c r="V29" s="311"/>
      <c r="W29" s="311"/>
      <c r="X29" s="311"/>
      <c r="Y29" s="311"/>
      <c r="Z29" s="311"/>
      <c r="AA29" s="311"/>
      <c r="AB29" s="311"/>
    </row>
    <row r="30" spans="1:44" s="400" customFormat="1" x14ac:dyDescent="0.2">
      <c r="A30" s="402" t="s">
        <v>288</v>
      </c>
      <c r="B30" s="177">
        <v>3</v>
      </c>
      <c r="C30" s="311"/>
      <c r="D30" s="497" t="s">
        <v>624</v>
      </c>
      <c r="E30" s="498"/>
      <c r="F30" s="499"/>
      <c r="G30" s="321" t="s">
        <v>588</v>
      </c>
      <c r="H30" s="311"/>
      <c r="I30" s="311"/>
      <c r="J30" s="311"/>
      <c r="K30" s="311"/>
      <c r="L30" s="311"/>
      <c r="M30" s="311"/>
      <c r="N30" s="311"/>
      <c r="O30" s="311"/>
      <c r="P30" s="311"/>
      <c r="Q30" s="311"/>
      <c r="R30" s="311"/>
      <c r="S30" s="311"/>
      <c r="T30" s="311"/>
      <c r="U30" s="311"/>
      <c r="V30" s="311"/>
      <c r="W30" s="311"/>
      <c r="X30" s="311"/>
      <c r="Y30" s="311"/>
      <c r="Z30" s="311"/>
      <c r="AA30" s="311"/>
      <c r="AB30" s="311"/>
    </row>
    <row r="31" spans="1:44" s="400" customFormat="1" x14ac:dyDescent="0.2">
      <c r="A31" s="402" t="s">
        <v>268</v>
      </c>
      <c r="B31" s="177">
        <v>672829.47643406608</v>
      </c>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row>
    <row r="32" spans="1:44" s="400" customFormat="1" x14ac:dyDescent="0.2">
      <c r="A32" s="402" t="s">
        <v>287</v>
      </c>
      <c r="B32" s="177">
        <v>1</v>
      </c>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row>
    <row r="33" spans="1:28" s="400" customFormat="1" x14ac:dyDescent="0.2">
      <c r="A33" s="402" t="s">
        <v>286</v>
      </c>
      <c r="B33" s="177">
        <v>1</v>
      </c>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row>
    <row r="34" spans="1:28" s="400" customFormat="1" x14ac:dyDescent="0.2">
      <c r="A34" s="405" t="s">
        <v>625</v>
      </c>
      <c r="B34" s="177">
        <v>0</v>
      </c>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row>
    <row r="35" spans="1:28" s="400" customFormat="1" ht="16.5" thickBot="1" x14ac:dyDescent="0.25">
      <c r="A35" s="404" t="s">
        <v>262</v>
      </c>
      <c r="B35" s="179">
        <v>0.2</v>
      </c>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row>
    <row r="36" spans="1:28" s="400" customFormat="1" x14ac:dyDescent="0.2">
      <c r="A36" s="401" t="s">
        <v>472</v>
      </c>
      <c r="B36" s="176">
        <v>0</v>
      </c>
      <c r="C36" s="31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row>
    <row r="37" spans="1:28" s="400" customFormat="1" x14ac:dyDescent="0.2">
      <c r="A37" s="402" t="s">
        <v>285</v>
      </c>
      <c r="B37" s="177"/>
      <c r="C37" s="311"/>
      <c r="D37" s="311"/>
      <c r="E37" s="311"/>
      <c r="F37" s="311"/>
      <c r="G37" s="311"/>
      <c r="H37" s="311"/>
      <c r="I37" s="311"/>
      <c r="J37" s="311"/>
      <c r="K37" s="311"/>
      <c r="L37" s="311"/>
      <c r="M37" s="311"/>
      <c r="N37" s="311"/>
      <c r="O37" s="311"/>
      <c r="P37" s="311"/>
      <c r="Q37" s="311"/>
      <c r="R37" s="311"/>
      <c r="S37" s="311"/>
      <c r="T37" s="311"/>
      <c r="U37" s="311"/>
      <c r="V37" s="311"/>
      <c r="W37" s="311"/>
      <c r="X37" s="311"/>
      <c r="Y37" s="311"/>
      <c r="Z37" s="311"/>
      <c r="AA37" s="311"/>
      <c r="AB37" s="311"/>
    </row>
    <row r="38" spans="1:28" s="400" customFormat="1" ht="16.5" thickBot="1" x14ac:dyDescent="0.25">
      <c r="A38" s="405" t="s">
        <v>284</v>
      </c>
      <c r="B38" s="180"/>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row>
    <row r="39" spans="1:28" s="400" customFormat="1" x14ac:dyDescent="0.2">
      <c r="A39" s="406" t="s">
        <v>473</v>
      </c>
      <c r="B39" s="181">
        <v>1</v>
      </c>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row>
    <row r="40" spans="1:28" s="400" customFormat="1" x14ac:dyDescent="0.2">
      <c r="A40" s="407" t="s">
        <v>283</v>
      </c>
      <c r="B40" s="182"/>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row>
    <row r="41" spans="1:28" s="400" customFormat="1" x14ac:dyDescent="0.2">
      <c r="A41" s="407" t="s">
        <v>282</v>
      </c>
      <c r="B41" s="183"/>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row>
    <row r="42" spans="1:28" s="400" customFormat="1" x14ac:dyDescent="0.2">
      <c r="A42" s="407" t="s">
        <v>281</v>
      </c>
      <c r="B42" s="183">
        <v>0</v>
      </c>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row>
    <row r="43" spans="1:28" s="400" customFormat="1" x14ac:dyDescent="0.2">
      <c r="A43" s="407" t="s">
        <v>280</v>
      </c>
      <c r="B43" s="183">
        <v>0.20499999999999999</v>
      </c>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row>
    <row r="44" spans="1:28" s="400" customFormat="1" x14ac:dyDescent="0.2">
      <c r="A44" s="407" t="s">
        <v>279</v>
      </c>
      <c r="B44" s="183">
        <v>1</v>
      </c>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row>
    <row r="45" spans="1:28" s="400" customFormat="1" ht="16.5" thickBot="1" x14ac:dyDescent="0.25">
      <c r="A45" s="408" t="s">
        <v>626</v>
      </c>
      <c r="B45" s="322">
        <v>0.20499999999999999</v>
      </c>
      <c r="C45" s="317"/>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row>
    <row r="46" spans="1:28" s="400" customFormat="1" x14ac:dyDescent="0.2">
      <c r="A46" s="409" t="s">
        <v>278</v>
      </c>
      <c r="B46" s="185">
        <v>1</v>
      </c>
      <c r="C46" s="185">
        <v>2</v>
      </c>
      <c r="D46" s="185">
        <v>3</v>
      </c>
      <c r="E46" s="185">
        <v>4</v>
      </c>
      <c r="F46" s="185">
        <v>5</v>
      </c>
      <c r="G46" s="185">
        <v>6</v>
      </c>
      <c r="H46" s="185">
        <v>7</v>
      </c>
      <c r="I46" s="185">
        <v>8</v>
      </c>
      <c r="J46" s="185">
        <v>9</v>
      </c>
      <c r="K46" s="185">
        <v>10</v>
      </c>
      <c r="L46" s="185">
        <v>11</v>
      </c>
      <c r="M46" s="185">
        <v>12</v>
      </c>
      <c r="N46" s="185">
        <v>13</v>
      </c>
      <c r="O46" s="185">
        <v>14</v>
      </c>
      <c r="P46" s="185">
        <v>15</v>
      </c>
      <c r="Q46" s="185">
        <v>16</v>
      </c>
      <c r="R46" s="185">
        <v>17</v>
      </c>
      <c r="S46" s="185">
        <v>18</v>
      </c>
      <c r="T46" s="185">
        <v>19</v>
      </c>
      <c r="U46" s="185">
        <v>20</v>
      </c>
      <c r="V46" s="185">
        <v>21</v>
      </c>
      <c r="W46" s="185">
        <v>22</v>
      </c>
      <c r="X46" s="185">
        <v>23</v>
      </c>
      <c r="Y46" s="185">
        <v>24</v>
      </c>
      <c r="Z46" s="185">
        <v>25</v>
      </c>
      <c r="AA46" s="185">
        <v>26</v>
      </c>
      <c r="AB46" s="185">
        <v>27</v>
      </c>
    </row>
    <row r="47" spans="1:28" s="400" customFormat="1" x14ac:dyDescent="0.2">
      <c r="A47" s="410" t="s">
        <v>277</v>
      </c>
      <c r="B47" s="318">
        <v>0</v>
      </c>
      <c r="C47" s="318">
        <v>4.5999999999999999E-2</v>
      </c>
      <c r="D47" s="318">
        <v>4.3999999999999997E-2</v>
      </c>
      <c r="E47" s="318">
        <v>4.2000000000000003E-2</v>
      </c>
      <c r="F47" s="318">
        <v>4.2000000000000003E-2</v>
      </c>
      <c r="G47" s="318">
        <v>4.2000000000000003E-2</v>
      </c>
      <c r="H47" s="318">
        <v>4.2000000000000003E-2</v>
      </c>
      <c r="I47" s="318">
        <v>4.2000000000000003E-2</v>
      </c>
      <c r="J47" s="318">
        <v>4.2000000000000003E-2</v>
      </c>
      <c r="K47" s="318">
        <v>4.2000000000000003E-2</v>
      </c>
      <c r="L47" s="318">
        <v>4.2000000000000003E-2</v>
      </c>
      <c r="M47" s="318">
        <v>4.2000000000000003E-2</v>
      </c>
      <c r="N47" s="318">
        <v>4.2000000000000003E-2</v>
      </c>
      <c r="O47" s="318">
        <v>4.2000000000000003E-2</v>
      </c>
      <c r="P47" s="318">
        <v>4.2000000000000003E-2</v>
      </c>
      <c r="Q47" s="318">
        <v>4.2000000000000003E-2</v>
      </c>
      <c r="R47" s="318">
        <v>4.2000000000000003E-2</v>
      </c>
      <c r="S47" s="318">
        <v>4.2000000000000003E-2</v>
      </c>
      <c r="T47" s="318">
        <v>4.2000000000000003E-2</v>
      </c>
      <c r="U47" s="318">
        <v>4.2000000000000003E-2</v>
      </c>
      <c r="V47" s="318">
        <v>4.2000000000000003E-2</v>
      </c>
      <c r="W47" s="318">
        <v>4.2000000000000003E-2</v>
      </c>
      <c r="X47" s="318">
        <v>4.2000000000000003E-2</v>
      </c>
      <c r="Y47" s="318">
        <v>4.2000000000000003E-2</v>
      </c>
      <c r="Z47" s="318">
        <v>4.2000000000000003E-2</v>
      </c>
      <c r="AA47" s="318">
        <v>4.2000000000000003E-2</v>
      </c>
      <c r="AB47" s="318">
        <v>4.2000000000000003E-2</v>
      </c>
    </row>
    <row r="48" spans="1:28" s="400" customFormat="1" x14ac:dyDescent="0.2">
      <c r="A48" s="410" t="s">
        <v>276</v>
      </c>
      <c r="B48" s="318">
        <v>0</v>
      </c>
      <c r="C48" s="318">
        <v>4.6000000000000041E-2</v>
      </c>
      <c r="D48" s="318">
        <v>9.2024000000000106E-2</v>
      </c>
      <c r="E48" s="318">
        <v>0.13788900800000015</v>
      </c>
      <c r="F48" s="318">
        <v>0.18568034633600017</v>
      </c>
      <c r="G48" s="318">
        <v>0.2354789208821122</v>
      </c>
      <c r="H48" s="318">
        <v>0.28736903555916093</v>
      </c>
      <c r="I48" s="318">
        <v>0.34143853505264565</v>
      </c>
      <c r="J48" s="318">
        <v>0.39777895352485682</v>
      </c>
      <c r="K48" s="318">
        <v>0.45648566957290093</v>
      </c>
      <c r="L48" s="318">
        <v>0.51765806769496292</v>
      </c>
      <c r="M48" s="318">
        <v>0.58139970653815132</v>
      </c>
      <c r="N48" s="318">
        <v>0.64781849421275384</v>
      </c>
      <c r="O48" s="318">
        <v>0.71702687096968964</v>
      </c>
      <c r="P48" s="318">
        <v>0.78914199955041675</v>
      </c>
      <c r="Q48" s="318">
        <v>0.86428596353153431</v>
      </c>
      <c r="R48" s="318">
        <v>0.94258597399985877</v>
      </c>
      <c r="S48" s="318">
        <v>1.0241745849078527</v>
      </c>
      <c r="T48" s="318">
        <v>1.1091899174739828</v>
      </c>
      <c r="U48" s="318">
        <v>1.19777589400789</v>
      </c>
      <c r="V48" s="318">
        <v>1.2900824815562215</v>
      </c>
      <c r="W48" s="318">
        <v>1.3862659457815827</v>
      </c>
      <c r="X48" s="318">
        <v>1.4864891155044093</v>
      </c>
      <c r="Y48" s="318">
        <v>1.5909216583555947</v>
      </c>
      <c r="Z48" s="318">
        <v>1.6997403680065299</v>
      </c>
      <c r="AA48" s="318">
        <v>1.8131294634628041</v>
      </c>
      <c r="AB48" s="318">
        <v>1.9312809009282419</v>
      </c>
    </row>
    <row r="49" spans="1:28" s="400" customFormat="1" ht="16.5" thickBot="1" x14ac:dyDescent="0.25">
      <c r="A49" s="411" t="s">
        <v>474</v>
      </c>
      <c r="B49" s="187">
        <v>106821046.96208601</v>
      </c>
      <c r="C49" s="187">
        <v>94392310.274399996</v>
      </c>
      <c r="D49" s="187">
        <v>-0.05</v>
      </c>
      <c r="E49" s="187">
        <v>-0.05</v>
      </c>
      <c r="F49" s="187">
        <v>-0.05</v>
      </c>
      <c r="G49" s="187">
        <v>-0.05</v>
      </c>
      <c r="H49" s="187">
        <v>-0.05</v>
      </c>
      <c r="I49" s="187">
        <v>-0.05</v>
      </c>
      <c r="J49" s="187">
        <v>-0.05</v>
      </c>
      <c r="K49" s="187">
        <v>-0.05</v>
      </c>
      <c r="L49" s="187">
        <v>-0.05</v>
      </c>
      <c r="M49" s="187">
        <v>-0.05</v>
      </c>
      <c r="N49" s="187">
        <v>-0.05</v>
      </c>
      <c r="O49" s="187">
        <v>-0.05</v>
      </c>
      <c r="P49" s="187">
        <v>-0.05</v>
      </c>
      <c r="Q49" s="187">
        <v>-0.05</v>
      </c>
      <c r="R49" s="187">
        <v>-0.05</v>
      </c>
      <c r="S49" s="187">
        <v>-0.05</v>
      </c>
      <c r="T49" s="187">
        <v>-0.05</v>
      </c>
      <c r="U49" s="187">
        <v>-0.05</v>
      </c>
      <c r="V49" s="187">
        <v>-0.05</v>
      </c>
      <c r="W49" s="187">
        <v>-0.05</v>
      </c>
      <c r="X49" s="187">
        <v>-0.05</v>
      </c>
      <c r="Y49" s="187">
        <v>-0.05</v>
      </c>
      <c r="Z49" s="187">
        <v>-0.05</v>
      </c>
      <c r="AA49" s="187">
        <v>-0.05</v>
      </c>
      <c r="AB49" s="187">
        <v>-0.05</v>
      </c>
    </row>
    <row r="50" spans="1:28" s="400" customFormat="1" ht="16.5" thickBot="1" x14ac:dyDescent="0.25">
      <c r="A50" s="412"/>
      <c r="B50" s="311"/>
      <c r="C50" s="311"/>
      <c r="D50" s="311"/>
      <c r="E50" s="311"/>
      <c r="F50" s="311"/>
      <c r="G50" s="311"/>
      <c r="H50" s="311"/>
      <c r="I50" s="311"/>
      <c r="J50" s="311"/>
      <c r="K50" s="311"/>
      <c r="L50" s="311"/>
      <c r="M50" s="311"/>
      <c r="N50" s="311"/>
      <c r="O50" s="311"/>
      <c r="P50" s="311"/>
      <c r="Q50" s="311"/>
      <c r="R50" s="311"/>
      <c r="S50" s="311"/>
      <c r="T50" s="311"/>
      <c r="U50" s="311"/>
      <c r="V50" s="311"/>
      <c r="W50" s="311"/>
      <c r="X50" s="311"/>
      <c r="Y50" s="311"/>
      <c r="Z50" s="311"/>
      <c r="AA50" s="311"/>
      <c r="AB50" s="311"/>
    </row>
    <row r="51" spans="1:28" s="400" customFormat="1" x14ac:dyDescent="0.2">
      <c r="A51" s="413" t="s">
        <v>275</v>
      </c>
      <c r="B51" s="185">
        <v>1</v>
      </c>
      <c r="C51" s="185">
        <v>2</v>
      </c>
      <c r="D51" s="185">
        <v>3</v>
      </c>
      <c r="E51" s="185">
        <v>4</v>
      </c>
      <c r="F51" s="185">
        <v>5</v>
      </c>
      <c r="G51" s="185">
        <v>6</v>
      </c>
      <c r="H51" s="185">
        <v>7</v>
      </c>
      <c r="I51" s="185">
        <v>8</v>
      </c>
      <c r="J51" s="185">
        <v>9</v>
      </c>
      <c r="K51" s="185">
        <v>10</v>
      </c>
      <c r="L51" s="185">
        <v>11</v>
      </c>
      <c r="M51" s="185">
        <v>12</v>
      </c>
      <c r="N51" s="185">
        <v>13</v>
      </c>
      <c r="O51" s="185">
        <v>14</v>
      </c>
      <c r="P51" s="185">
        <v>15</v>
      </c>
      <c r="Q51" s="185">
        <v>16</v>
      </c>
      <c r="R51" s="185">
        <v>17</v>
      </c>
      <c r="S51" s="185">
        <v>18</v>
      </c>
      <c r="T51" s="185">
        <v>19</v>
      </c>
      <c r="U51" s="185">
        <v>20</v>
      </c>
      <c r="V51" s="185">
        <v>21</v>
      </c>
      <c r="W51" s="185">
        <v>22</v>
      </c>
      <c r="X51" s="185">
        <v>23</v>
      </c>
      <c r="Y51" s="185">
        <v>24</v>
      </c>
      <c r="Z51" s="185">
        <v>25</v>
      </c>
      <c r="AA51" s="185">
        <v>26</v>
      </c>
      <c r="AB51" s="185">
        <v>27</v>
      </c>
    </row>
    <row r="52" spans="1:28" s="400" customFormat="1" x14ac:dyDescent="0.2">
      <c r="A52" s="410" t="s">
        <v>274</v>
      </c>
      <c r="B52" s="323">
        <v>0</v>
      </c>
      <c r="C52" s="323">
        <v>0</v>
      </c>
      <c r="D52" s="323">
        <v>0</v>
      </c>
      <c r="E52" s="323">
        <v>0</v>
      </c>
      <c r="F52" s="323">
        <v>0</v>
      </c>
      <c r="G52" s="323">
        <v>0</v>
      </c>
      <c r="H52" s="323">
        <v>0</v>
      </c>
      <c r="I52" s="323">
        <v>0</v>
      </c>
      <c r="J52" s="323">
        <v>0</v>
      </c>
      <c r="K52" s="323">
        <v>0</v>
      </c>
      <c r="L52" s="323">
        <v>0</v>
      </c>
      <c r="M52" s="323">
        <v>0</v>
      </c>
      <c r="N52" s="323">
        <v>0</v>
      </c>
      <c r="O52" s="323">
        <v>0</v>
      </c>
      <c r="P52" s="323">
        <v>0</v>
      </c>
      <c r="Q52" s="323">
        <v>0</v>
      </c>
      <c r="R52" s="323">
        <v>0</v>
      </c>
      <c r="S52" s="323">
        <v>0</v>
      </c>
      <c r="T52" s="323">
        <v>0</v>
      </c>
      <c r="U52" s="323">
        <v>0</v>
      </c>
      <c r="V52" s="323">
        <v>0</v>
      </c>
      <c r="W52" s="323">
        <v>0</v>
      </c>
      <c r="X52" s="323">
        <v>0</v>
      </c>
      <c r="Y52" s="323">
        <v>0</v>
      </c>
      <c r="Z52" s="323">
        <v>0</v>
      </c>
      <c r="AA52" s="323">
        <v>0</v>
      </c>
      <c r="AB52" s="323">
        <v>0</v>
      </c>
    </row>
    <row r="53" spans="1:28" s="400" customFormat="1" x14ac:dyDescent="0.2">
      <c r="A53" s="410" t="s">
        <v>273</v>
      </c>
      <c r="B53" s="323">
        <v>0</v>
      </c>
      <c r="C53" s="323">
        <v>0</v>
      </c>
      <c r="D53" s="323">
        <v>0</v>
      </c>
      <c r="E53" s="323">
        <v>0</v>
      </c>
      <c r="F53" s="323">
        <v>0</v>
      </c>
      <c r="G53" s="323">
        <v>0</v>
      </c>
      <c r="H53" s="323">
        <v>0</v>
      </c>
      <c r="I53" s="323">
        <v>0</v>
      </c>
      <c r="J53" s="323">
        <v>0</v>
      </c>
      <c r="K53" s="323">
        <v>0</v>
      </c>
      <c r="L53" s="323">
        <v>0</v>
      </c>
      <c r="M53" s="323">
        <v>0</v>
      </c>
      <c r="N53" s="323">
        <v>0</v>
      </c>
      <c r="O53" s="323">
        <v>0</v>
      </c>
      <c r="P53" s="323">
        <v>0</v>
      </c>
      <c r="Q53" s="323">
        <v>0</v>
      </c>
      <c r="R53" s="323">
        <v>0</v>
      </c>
      <c r="S53" s="323">
        <v>0</v>
      </c>
      <c r="T53" s="323">
        <v>0</v>
      </c>
      <c r="U53" s="323">
        <v>0</v>
      </c>
      <c r="V53" s="323">
        <v>0</v>
      </c>
      <c r="W53" s="323">
        <v>0</v>
      </c>
      <c r="X53" s="323">
        <v>0</v>
      </c>
      <c r="Y53" s="323">
        <v>0</v>
      </c>
      <c r="Z53" s="323">
        <v>0</v>
      </c>
      <c r="AA53" s="323">
        <v>0</v>
      </c>
      <c r="AB53" s="323">
        <v>0</v>
      </c>
    </row>
    <row r="54" spans="1:28" s="400" customFormat="1" x14ac:dyDescent="0.2">
      <c r="A54" s="410" t="s">
        <v>272</v>
      </c>
      <c r="B54" s="323">
        <v>0</v>
      </c>
      <c r="C54" s="323">
        <v>0</v>
      </c>
      <c r="D54" s="323">
        <v>0</v>
      </c>
      <c r="E54" s="323">
        <v>0</v>
      </c>
      <c r="F54" s="323">
        <v>0</v>
      </c>
      <c r="G54" s="323">
        <v>0</v>
      </c>
      <c r="H54" s="323">
        <v>0</v>
      </c>
      <c r="I54" s="323">
        <v>0</v>
      </c>
      <c r="J54" s="323">
        <v>0</v>
      </c>
      <c r="K54" s="323">
        <v>0</v>
      </c>
      <c r="L54" s="323">
        <v>0</v>
      </c>
      <c r="M54" s="323">
        <v>0</v>
      </c>
      <c r="N54" s="323">
        <v>0</v>
      </c>
      <c r="O54" s="323">
        <v>0</v>
      </c>
      <c r="P54" s="323">
        <v>0</v>
      </c>
      <c r="Q54" s="323">
        <v>0</v>
      </c>
      <c r="R54" s="323">
        <v>0</v>
      </c>
      <c r="S54" s="323">
        <v>0</v>
      </c>
      <c r="T54" s="323">
        <v>0</v>
      </c>
      <c r="U54" s="323">
        <v>0</v>
      </c>
      <c r="V54" s="323">
        <v>0</v>
      </c>
      <c r="W54" s="323">
        <v>0</v>
      </c>
      <c r="X54" s="323">
        <v>0</v>
      </c>
      <c r="Y54" s="323">
        <v>0</v>
      </c>
      <c r="Z54" s="323">
        <v>0</v>
      </c>
      <c r="AA54" s="323">
        <v>0</v>
      </c>
      <c r="AB54" s="323">
        <v>0</v>
      </c>
    </row>
    <row r="55" spans="1:28" s="400" customFormat="1" ht="16.5" thickBot="1" x14ac:dyDescent="0.25">
      <c r="A55" s="411" t="s">
        <v>271</v>
      </c>
      <c r="B55" s="187">
        <v>0</v>
      </c>
      <c r="C55" s="187">
        <v>0</v>
      </c>
      <c r="D55" s="187">
        <v>0</v>
      </c>
      <c r="E55" s="187">
        <v>0</v>
      </c>
      <c r="F55" s="187">
        <v>0</v>
      </c>
      <c r="G55" s="187">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7">
        <v>0</v>
      </c>
    </row>
    <row r="56" spans="1:28" s="400" customFormat="1" ht="16.5" thickBot="1" x14ac:dyDescent="0.25">
      <c r="A56" s="412"/>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row>
    <row r="57" spans="1:28" s="400" customFormat="1" x14ac:dyDescent="0.2">
      <c r="A57" s="413" t="s">
        <v>475</v>
      </c>
      <c r="B57" s="185">
        <v>1</v>
      </c>
      <c r="C57" s="185">
        <v>2</v>
      </c>
      <c r="D57" s="185">
        <v>3</v>
      </c>
      <c r="E57" s="185">
        <v>4</v>
      </c>
      <c r="F57" s="185">
        <v>5</v>
      </c>
      <c r="G57" s="185">
        <v>6</v>
      </c>
      <c r="H57" s="185">
        <v>7</v>
      </c>
      <c r="I57" s="185">
        <v>8</v>
      </c>
      <c r="J57" s="185">
        <v>9</v>
      </c>
      <c r="K57" s="185">
        <v>10</v>
      </c>
      <c r="L57" s="185">
        <v>11</v>
      </c>
      <c r="M57" s="185">
        <v>12</v>
      </c>
      <c r="N57" s="185">
        <v>13</v>
      </c>
      <c r="O57" s="185">
        <v>14</v>
      </c>
      <c r="P57" s="185">
        <v>15</v>
      </c>
      <c r="Q57" s="185">
        <v>16</v>
      </c>
      <c r="R57" s="185">
        <v>17</v>
      </c>
      <c r="S57" s="185">
        <v>18</v>
      </c>
      <c r="T57" s="185">
        <v>19</v>
      </c>
      <c r="U57" s="185">
        <v>20</v>
      </c>
      <c r="V57" s="185">
        <v>21</v>
      </c>
      <c r="W57" s="185">
        <v>22</v>
      </c>
      <c r="X57" s="185">
        <v>23</v>
      </c>
      <c r="Y57" s="185">
        <v>24</v>
      </c>
      <c r="Z57" s="185">
        <v>25</v>
      </c>
      <c r="AA57" s="185">
        <v>26</v>
      </c>
      <c r="AB57" s="185">
        <v>27</v>
      </c>
    </row>
    <row r="58" spans="1:28" s="400" customFormat="1" ht="14.25" x14ac:dyDescent="0.2">
      <c r="A58" s="414" t="s">
        <v>270</v>
      </c>
      <c r="B58" s="325">
        <v>106821046.96208601</v>
      </c>
      <c r="C58" s="325">
        <v>94392310.274399996</v>
      </c>
      <c r="D58" s="325">
        <v>-0.05</v>
      </c>
      <c r="E58" s="325">
        <v>-0.05</v>
      </c>
      <c r="F58" s="325">
        <v>-0.05</v>
      </c>
      <c r="G58" s="325">
        <v>-0.05</v>
      </c>
      <c r="H58" s="325">
        <v>-0.05</v>
      </c>
      <c r="I58" s="325">
        <v>-0.05</v>
      </c>
      <c r="J58" s="325">
        <v>-0.05</v>
      </c>
      <c r="K58" s="325">
        <v>-0.05</v>
      </c>
      <c r="L58" s="325">
        <v>-0.05</v>
      </c>
      <c r="M58" s="325">
        <v>-0.05</v>
      </c>
      <c r="N58" s="325">
        <v>-0.05</v>
      </c>
      <c r="O58" s="325">
        <v>-0.05</v>
      </c>
      <c r="P58" s="325">
        <v>-0.05</v>
      </c>
      <c r="Q58" s="325">
        <v>-0.05</v>
      </c>
      <c r="R58" s="325">
        <v>-0.05</v>
      </c>
      <c r="S58" s="325">
        <v>-0.05</v>
      </c>
      <c r="T58" s="325">
        <v>-0.05</v>
      </c>
      <c r="U58" s="325">
        <v>-0.05</v>
      </c>
      <c r="V58" s="325">
        <v>-0.05</v>
      </c>
      <c r="W58" s="325">
        <v>-0.05</v>
      </c>
      <c r="X58" s="325">
        <v>-0.05</v>
      </c>
      <c r="Y58" s="325">
        <v>-0.05</v>
      </c>
      <c r="Z58" s="325">
        <v>-0.05</v>
      </c>
      <c r="AA58" s="325">
        <v>-0.05</v>
      </c>
      <c r="AB58" s="325">
        <v>-0.05</v>
      </c>
    </row>
    <row r="59" spans="1:28" s="400" customFormat="1" x14ac:dyDescent="0.2">
      <c r="A59" s="410" t="s">
        <v>269</v>
      </c>
      <c r="B59" s="323">
        <v>0</v>
      </c>
      <c r="C59" s="323">
        <v>0</v>
      </c>
      <c r="D59" s="323">
        <v>-734745.9361734346</v>
      </c>
      <c r="E59" s="323">
        <v>-765605.2654927189</v>
      </c>
      <c r="F59" s="323">
        <v>-797760.68664341315</v>
      </c>
      <c r="G59" s="323">
        <v>-831266.63548243651</v>
      </c>
      <c r="H59" s="323">
        <v>-866179.8341726989</v>
      </c>
      <c r="I59" s="323">
        <v>-902559.38720795221</v>
      </c>
      <c r="J59" s="323">
        <v>-940466.88147068617</v>
      </c>
      <c r="K59" s="323">
        <v>-979966.49049245508</v>
      </c>
      <c r="L59" s="323">
        <v>-1021125.0830931383</v>
      </c>
      <c r="M59" s="323">
        <v>-1064012.3365830502</v>
      </c>
      <c r="N59" s="323">
        <v>-1108700.8547195382</v>
      </c>
      <c r="O59" s="323">
        <v>-1155266.2906177591</v>
      </c>
      <c r="P59" s="323">
        <v>-1203787.4748237049</v>
      </c>
      <c r="Q59" s="323">
        <v>-1254346.5487663005</v>
      </c>
      <c r="R59" s="323">
        <v>-1307029.1038144853</v>
      </c>
      <c r="S59" s="323">
        <v>-1361924.3261746936</v>
      </c>
      <c r="T59" s="323">
        <v>-1419125.1478740308</v>
      </c>
      <c r="U59" s="323">
        <v>-1478728.4040847402</v>
      </c>
      <c r="V59" s="323">
        <v>-1540834.9970562994</v>
      </c>
      <c r="W59" s="323">
        <v>-1605550.0669326638</v>
      </c>
      <c r="X59" s="323">
        <v>-1672983.1697438357</v>
      </c>
      <c r="Y59" s="323">
        <v>-1743248.462873077</v>
      </c>
      <c r="Z59" s="323">
        <v>-1816464.8983137463</v>
      </c>
      <c r="AA59" s="323">
        <v>-1892756.4240429236</v>
      </c>
      <c r="AB59" s="323">
        <v>-1972252.1938527266</v>
      </c>
    </row>
    <row r="60" spans="1:28" s="400" customFormat="1" x14ac:dyDescent="0.2">
      <c r="A60" s="415"/>
      <c r="B60" s="323"/>
      <c r="C60" s="323"/>
      <c r="D60" s="323">
        <v>0</v>
      </c>
      <c r="E60" s="323">
        <v>0</v>
      </c>
      <c r="F60" s="323">
        <v>0</v>
      </c>
      <c r="G60" s="323">
        <v>0</v>
      </c>
      <c r="H60" s="323">
        <v>0</v>
      </c>
      <c r="I60" s="323">
        <v>0</v>
      </c>
      <c r="J60" s="323">
        <v>0</v>
      </c>
      <c r="K60" s="323">
        <v>0</v>
      </c>
      <c r="L60" s="323">
        <v>0</v>
      </c>
      <c r="M60" s="323">
        <v>0</v>
      </c>
      <c r="N60" s="323">
        <v>0</v>
      </c>
      <c r="O60" s="323">
        <v>0</v>
      </c>
      <c r="P60" s="323">
        <v>0</v>
      </c>
      <c r="Q60" s="323">
        <v>0</v>
      </c>
      <c r="R60" s="323">
        <v>0</v>
      </c>
      <c r="S60" s="323">
        <v>0</v>
      </c>
      <c r="T60" s="323">
        <v>0</v>
      </c>
      <c r="U60" s="323">
        <v>0</v>
      </c>
      <c r="V60" s="323">
        <v>0</v>
      </c>
      <c r="W60" s="323">
        <v>0</v>
      </c>
      <c r="X60" s="323">
        <v>0</v>
      </c>
      <c r="Y60" s="323">
        <v>0</v>
      </c>
      <c r="Z60" s="323">
        <v>0</v>
      </c>
      <c r="AA60" s="323">
        <v>0</v>
      </c>
      <c r="AB60" s="323">
        <v>0</v>
      </c>
    </row>
    <row r="61" spans="1:28" s="400" customFormat="1" x14ac:dyDescent="0.2">
      <c r="A61" s="415" t="s">
        <v>268</v>
      </c>
      <c r="B61" s="323"/>
      <c r="C61" s="323"/>
      <c r="D61" s="323">
        <v>-734745.9361734346</v>
      </c>
      <c r="E61" s="323">
        <v>-765605.2654927189</v>
      </c>
      <c r="F61" s="323">
        <v>-797760.68664341315</v>
      </c>
      <c r="G61" s="323">
        <v>-831266.63548243651</v>
      </c>
      <c r="H61" s="323">
        <v>-866179.8341726989</v>
      </c>
      <c r="I61" s="323">
        <v>-902559.38720795221</v>
      </c>
      <c r="J61" s="323">
        <v>-940466.88147068617</v>
      </c>
      <c r="K61" s="323">
        <v>-979966.49049245508</v>
      </c>
      <c r="L61" s="323">
        <v>-1021125.0830931383</v>
      </c>
      <c r="M61" s="323">
        <v>-1064012.3365830502</v>
      </c>
      <c r="N61" s="323">
        <v>-1108700.8547195382</v>
      </c>
      <c r="O61" s="323">
        <v>-1155266.2906177591</v>
      </c>
      <c r="P61" s="323">
        <v>-1203787.4748237049</v>
      </c>
      <c r="Q61" s="323">
        <v>-1254346.5487663005</v>
      </c>
      <c r="R61" s="323">
        <v>-1307029.1038144853</v>
      </c>
      <c r="S61" s="323">
        <v>-1361924.3261746936</v>
      </c>
      <c r="T61" s="323">
        <v>-1419125.1478740308</v>
      </c>
      <c r="U61" s="323">
        <v>-1478728.4040847402</v>
      </c>
      <c r="V61" s="323">
        <v>-1540834.9970562994</v>
      </c>
      <c r="W61" s="323">
        <v>-1605550.0669326638</v>
      </c>
      <c r="X61" s="323">
        <v>-1672983.1697438357</v>
      </c>
      <c r="Y61" s="323">
        <v>-1743248.462873077</v>
      </c>
      <c r="Z61" s="323">
        <v>-1816464.8983137463</v>
      </c>
      <c r="AA61" s="323">
        <v>-1892756.4240429236</v>
      </c>
      <c r="AB61" s="323">
        <v>-1972252.1938527266</v>
      </c>
    </row>
    <row r="62" spans="1:28" s="400" customFormat="1" x14ac:dyDescent="0.2">
      <c r="A62" s="415"/>
      <c r="B62" s="323"/>
      <c r="C62" s="323"/>
      <c r="D62" s="323"/>
      <c r="E62" s="323"/>
      <c r="F62" s="323"/>
      <c r="G62" s="323"/>
      <c r="H62" s="323"/>
      <c r="I62" s="323"/>
      <c r="J62" s="323"/>
      <c r="K62" s="323">
        <v>0</v>
      </c>
      <c r="L62" s="323"/>
      <c r="M62" s="323"/>
      <c r="N62" s="323"/>
      <c r="O62" s="323"/>
      <c r="P62" s="323"/>
      <c r="Q62" s="323"/>
      <c r="R62" s="323"/>
      <c r="S62" s="323">
        <v>0</v>
      </c>
      <c r="T62" s="323"/>
      <c r="U62" s="323"/>
      <c r="V62" s="323"/>
      <c r="W62" s="323"/>
      <c r="X62" s="323"/>
      <c r="Y62" s="323"/>
      <c r="Z62" s="323"/>
      <c r="AA62" s="323">
        <v>0</v>
      </c>
      <c r="AB62" s="323"/>
    </row>
    <row r="63" spans="1:28" s="400" customFormat="1" x14ac:dyDescent="0.2">
      <c r="A63" s="415" t="s">
        <v>472</v>
      </c>
      <c r="B63" s="323">
        <v>0</v>
      </c>
      <c r="C63" s="323">
        <v>0</v>
      </c>
      <c r="D63" s="323">
        <v>0</v>
      </c>
      <c r="E63" s="323">
        <v>0</v>
      </c>
      <c r="F63" s="323">
        <v>0</v>
      </c>
      <c r="G63" s="323">
        <v>0</v>
      </c>
      <c r="H63" s="323">
        <v>0</v>
      </c>
      <c r="I63" s="323">
        <v>0</v>
      </c>
      <c r="J63" s="323">
        <v>0</v>
      </c>
      <c r="K63" s="323">
        <v>0</v>
      </c>
      <c r="L63" s="323">
        <v>0</v>
      </c>
      <c r="M63" s="323">
        <v>0</v>
      </c>
      <c r="N63" s="323">
        <v>0</v>
      </c>
      <c r="O63" s="323">
        <v>0</v>
      </c>
      <c r="P63" s="323">
        <v>0</v>
      </c>
      <c r="Q63" s="323">
        <v>0</v>
      </c>
      <c r="R63" s="323">
        <v>0</v>
      </c>
      <c r="S63" s="323">
        <v>0</v>
      </c>
      <c r="T63" s="323">
        <v>0</v>
      </c>
      <c r="U63" s="323">
        <v>0</v>
      </c>
      <c r="V63" s="323">
        <v>0</v>
      </c>
      <c r="W63" s="323">
        <v>0</v>
      </c>
      <c r="X63" s="323">
        <v>0</v>
      </c>
      <c r="Y63" s="323">
        <v>0</v>
      </c>
      <c r="Z63" s="323">
        <v>0</v>
      </c>
      <c r="AA63" s="323">
        <v>0</v>
      </c>
      <c r="AB63" s="323">
        <v>0</v>
      </c>
    </row>
    <row r="64" spans="1:28" s="400" customFormat="1" x14ac:dyDescent="0.2">
      <c r="A64" s="415" t="s">
        <v>472</v>
      </c>
      <c r="B64" s="323">
        <v>0</v>
      </c>
      <c r="C64" s="323">
        <v>0</v>
      </c>
      <c r="D64" s="323">
        <v>0</v>
      </c>
      <c r="E64" s="323">
        <v>0</v>
      </c>
      <c r="F64" s="323">
        <v>0</v>
      </c>
      <c r="G64" s="323">
        <v>0</v>
      </c>
      <c r="H64" s="323">
        <v>0</v>
      </c>
      <c r="I64" s="323">
        <v>0</v>
      </c>
      <c r="J64" s="323">
        <v>0</v>
      </c>
      <c r="K64" s="323">
        <v>0</v>
      </c>
      <c r="L64" s="323">
        <v>0</v>
      </c>
      <c r="M64" s="323">
        <v>0</v>
      </c>
      <c r="N64" s="323">
        <v>0</v>
      </c>
      <c r="O64" s="323">
        <v>0</v>
      </c>
      <c r="P64" s="323">
        <v>0</v>
      </c>
      <c r="Q64" s="323">
        <v>0</v>
      </c>
      <c r="R64" s="323">
        <v>0</v>
      </c>
      <c r="S64" s="323">
        <v>0</v>
      </c>
      <c r="T64" s="323">
        <v>0</v>
      </c>
      <c r="U64" s="323">
        <v>0</v>
      </c>
      <c r="V64" s="323">
        <v>0</v>
      </c>
      <c r="W64" s="323">
        <v>0</v>
      </c>
      <c r="X64" s="323">
        <v>0</v>
      </c>
      <c r="Y64" s="323">
        <v>0</v>
      </c>
      <c r="Z64" s="323">
        <v>0</v>
      </c>
      <c r="AA64" s="323">
        <v>0</v>
      </c>
      <c r="AB64" s="323">
        <v>0</v>
      </c>
    </row>
    <row r="65" spans="1:28" s="400" customFormat="1" x14ac:dyDescent="0.2">
      <c r="A65" s="415" t="s">
        <v>627</v>
      </c>
      <c r="B65" s="323">
        <v>0</v>
      </c>
      <c r="C65" s="323">
        <v>0</v>
      </c>
      <c r="D65" s="323">
        <v>0</v>
      </c>
      <c r="E65" s="323">
        <v>0</v>
      </c>
      <c r="F65" s="323">
        <v>0</v>
      </c>
      <c r="G65" s="323">
        <v>0</v>
      </c>
      <c r="H65" s="323">
        <v>0</v>
      </c>
      <c r="I65" s="323">
        <v>0</v>
      </c>
      <c r="J65" s="323">
        <v>0</v>
      </c>
      <c r="K65" s="323">
        <v>0</v>
      </c>
      <c r="L65" s="323">
        <v>0</v>
      </c>
      <c r="M65" s="323">
        <v>0</v>
      </c>
      <c r="N65" s="323">
        <v>0</v>
      </c>
      <c r="O65" s="323">
        <v>0</v>
      </c>
      <c r="P65" s="323">
        <v>0</v>
      </c>
      <c r="Q65" s="323">
        <v>0</v>
      </c>
      <c r="R65" s="323">
        <v>0</v>
      </c>
      <c r="S65" s="323">
        <v>0</v>
      </c>
      <c r="T65" s="323">
        <v>0</v>
      </c>
      <c r="U65" s="323">
        <v>0</v>
      </c>
      <c r="V65" s="323">
        <v>0</v>
      </c>
      <c r="W65" s="323">
        <v>0</v>
      </c>
      <c r="X65" s="323">
        <v>0</v>
      </c>
      <c r="Y65" s="323">
        <v>0</v>
      </c>
      <c r="Z65" s="323">
        <v>0</v>
      </c>
      <c r="AA65" s="323">
        <v>0</v>
      </c>
      <c r="AB65" s="323">
        <v>0</v>
      </c>
    </row>
    <row r="66" spans="1:28" s="400" customFormat="1" ht="14.25" x14ac:dyDescent="0.2">
      <c r="A66" s="416" t="s">
        <v>628</v>
      </c>
      <c r="B66" s="325">
        <v>106821046.96208601</v>
      </c>
      <c r="C66" s="325">
        <v>94392310.274399996</v>
      </c>
      <c r="D66" s="325">
        <v>-734745.98617343465</v>
      </c>
      <c r="E66" s="325">
        <v>-765605.31549271895</v>
      </c>
      <c r="F66" s="325">
        <v>-797760.7366434132</v>
      </c>
      <c r="G66" s="325">
        <v>-831266.68548243656</v>
      </c>
      <c r="H66" s="325">
        <v>-866179.88417269895</v>
      </c>
      <c r="I66" s="325">
        <v>-902559.43720795226</v>
      </c>
      <c r="J66" s="325">
        <v>-940466.93147068622</v>
      </c>
      <c r="K66" s="325">
        <v>-979966.54049245513</v>
      </c>
      <c r="L66" s="325">
        <v>-1021125.1330931383</v>
      </c>
      <c r="M66" s="325">
        <v>-1064012.3865830502</v>
      </c>
      <c r="N66" s="325">
        <v>-1108700.9047195383</v>
      </c>
      <c r="O66" s="325">
        <v>-1155266.3406177592</v>
      </c>
      <c r="P66" s="325">
        <v>-1203787.524823705</v>
      </c>
      <c r="Q66" s="325">
        <v>-1254346.5987663006</v>
      </c>
      <c r="R66" s="325">
        <v>-1307029.1538144853</v>
      </c>
      <c r="S66" s="325">
        <v>-1361924.3761746937</v>
      </c>
      <c r="T66" s="325">
        <v>-1419125.1978740308</v>
      </c>
      <c r="U66" s="325">
        <v>-1478728.4540847403</v>
      </c>
      <c r="V66" s="325">
        <v>-1540835.0470562994</v>
      </c>
      <c r="W66" s="325">
        <v>-1605550.1169326638</v>
      </c>
      <c r="X66" s="325">
        <v>-1672983.2197438357</v>
      </c>
      <c r="Y66" s="325">
        <v>-1743248.5128730771</v>
      </c>
      <c r="Z66" s="325">
        <v>-1816464.9483137464</v>
      </c>
      <c r="AA66" s="325">
        <v>-1892756.4740429237</v>
      </c>
      <c r="AB66" s="325">
        <v>-1972252.2438527266</v>
      </c>
    </row>
    <row r="67" spans="1:28" s="400" customFormat="1" x14ac:dyDescent="0.2">
      <c r="A67" s="415" t="s">
        <v>264</v>
      </c>
      <c r="B67" s="311"/>
      <c r="C67" s="323"/>
      <c r="D67" s="323">
        <v>-6707111.9112161994</v>
      </c>
      <c r="E67" s="323">
        <v>-6707111.9112161994</v>
      </c>
      <c r="F67" s="323">
        <v>-6707111.9112161994</v>
      </c>
      <c r="G67" s="323">
        <v>-6707111.9112161994</v>
      </c>
      <c r="H67" s="323">
        <v>-6707111.9112161994</v>
      </c>
      <c r="I67" s="323">
        <v>-6707111.9112161994</v>
      </c>
      <c r="J67" s="323">
        <v>-6707111.9112161994</v>
      </c>
      <c r="K67" s="323">
        <v>-6707111.9112161994</v>
      </c>
      <c r="L67" s="323">
        <v>-6707111.9112161994</v>
      </c>
      <c r="M67" s="323">
        <v>-6707111.9112161994</v>
      </c>
      <c r="N67" s="323">
        <v>-6707111.9112161994</v>
      </c>
      <c r="O67" s="323">
        <v>-6707111.9112161994</v>
      </c>
      <c r="P67" s="323">
        <v>-6707111.9112161994</v>
      </c>
      <c r="Q67" s="323">
        <v>-6707111.9112161994</v>
      </c>
      <c r="R67" s="323">
        <v>-6707111.9112161994</v>
      </c>
      <c r="S67" s="323">
        <v>-6707111.9112161994</v>
      </c>
      <c r="T67" s="323">
        <v>-6707111.9112161994</v>
      </c>
      <c r="U67" s="323">
        <v>-6707111.9112161994</v>
      </c>
      <c r="V67" s="323">
        <v>-6707111.9112161994</v>
      </c>
      <c r="W67" s="323">
        <v>-6707111.9112161994</v>
      </c>
      <c r="X67" s="323">
        <v>-6707111.9112161994</v>
      </c>
      <c r="Y67" s="323">
        <v>-6707111.9112161994</v>
      </c>
      <c r="Z67" s="323">
        <v>-6707111.9112161994</v>
      </c>
      <c r="AA67" s="323">
        <v>-6707111.9112161994</v>
      </c>
      <c r="AB67" s="323">
        <v>-6707111.9112161994</v>
      </c>
    </row>
    <row r="68" spans="1:28" s="400" customFormat="1" ht="14.25" x14ac:dyDescent="0.2">
      <c r="A68" s="416" t="s">
        <v>629</v>
      </c>
      <c r="B68" s="325">
        <v>106821046.96208601</v>
      </c>
      <c r="C68" s="325">
        <v>94392310.274399996</v>
      </c>
      <c r="D68" s="325">
        <v>-7441857.8973896336</v>
      </c>
      <c r="E68" s="325">
        <v>-7472717.2267089188</v>
      </c>
      <c r="F68" s="325">
        <v>-7504872.6478596125</v>
      </c>
      <c r="G68" s="325">
        <v>-7538378.5966986362</v>
      </c>
      <c r="H68" s="325">
        <v>-7573291.7953888979</v>
      </c>
      <c r="I68" s="325">
        <v>-7609671.3484241515</v>
      </c>
      <c r="J68" s="325">
        <v>-7647578.842686886</v>
      </c>
      <c r="K68" s="325">
        <v>-7687078.4517086549</v>
      </c>
      <c r="L68" s="325">
        <v>-7728237.0443093376</v>
      </c>
      <c r="M68" s="325">
        <v>-7771124.2977992501</v>
      </c>
      <c r="N68" s="325">
        <v>-7815812.8159357375</v>
      </c>
      <c r="O68" s="325">
        <v>-7862378.2518339586</v>
      </c>
      <c r="P68" s="325">
        <v>-7910899.4360399041</v>
      </c>
      <c r="Q68" s="325">
        <v>-7961458.5099825002</v>
      </c>
      <c r="R68" s="325">
        <v>-8014141.0650306847</v>
      </c>
      <c r="S68" s="325">
        <v>-8069036.2873908933</v>
      </c>
      <c r="T68" s="325">
        <v>-8126237.1090902304</v>
      </c>
      <c r="U68" s="325">
        <v>-8185840.3653009394</v>
      </c>
      <c r="V68" s="325">
        <v>-8247946.958272499</v>
      </c>
      <c r="W68" s="325">
        <v>-8312662.0281488635</v>
      </c>
      <c r="X68" s="325">
        <v>-8380095.1309600351</v>
      </c>
      <c r="Y68" s="325">
        <v>-8450360.4240892772</v>
      </c>
      <c r="Z68" s="325">
        <v>-8523576.859529946</v>
      </c>
      <c r="AA68" s="325">
        <v>-8599868.3852591235</v>
      </c>
      <c r="AB68" s="325">
        <v>-8679364.1550689265</v>
      </c>
    </row>
    <row r="69" spans="1:28" s="400" customFormat="1" x14ac:dyDescent="0.2">
      <c r="A69" s="415" t="s">
        <v>263</v>
      </c>
      <c r="B69" s="323">
        <v>0</v>
      </c>
      <c r="C69" s="323">
        <v>0</v>
      </c>
      <c r="D69" s="323">
        <v>0</v>
      </c>
      <c r="E69" s="323">
        <v>0</v>
      </c>
      <c r="F69" s="323">
        <v>0</v>
      </c>
      <c r="G69" s="323">
        <v>0</v>
      </c>
      <c r="H69" s="323">
        <v>0</v>
      </c>
      <c r="I69" s="323">
        <v>0</v>
      </c>
      <c r="J69" s="323">
        <v>0</v>
      </c>
      <c r="K69" s="323">
        <v>0</v>
      </c>
      <c r="L69" s="323">
        <v>0</v>
      </c>
      <c r="M69" s="323">
        <v>0</v>
      </c>
      <c r="N69" s="323">
        <v>0</v>
      </c>
      <c r="O69" s="323">
        <v>0</v>
      </c>
      <c r="P69" s="323">
        <v>0</v>
      </c>
      <c r="Q69" s="323">
        <v>0</v>
      </c>
      <c r="R69" s="323">
        <v>0</v>
      </c>
      <c r="S69" s="323">
        <v>0</v>
      </c>
      <c r="T69" s="323">
        <v>0</v>
      </c>
      <c r="U69" s="323">
        <v>0</v>
      </c>
      <c r="V69" s="323">
        <v>0</v>
      </c>
      <c r="W69" s="323">
        <v>0</v>
      </c>
      <c r="X69" s="323">
        <v>0</v>
      </c>
      <c r="Y69" s="323">
        <v>0</v>
      </c>
      <c r="Z69" s="323">
        <v>0</v>
      </c>
      <c r="AA69" s="323">
        <v>0</v>
      </c>
      <c r="AB69" s="323">
        <v>0</v>
      </c>
    </row>
    <row r="70" spans="1:28" s="400" customFormat="1" ht="14.25" x14ac:dyDescent="0.2">
      <c r="A70" s="416" t="s">
        <v>267</v>
      </c>
      <c r="B70" s="325">
        <v>106821046.96208601</v>
      </c>
      <c r="C70" s="325">
        <v>94392310.274399996</v>
      </c>
      <c r="D70" s="325">
        <v>-7441857.8973896336</v>
      </c>
      <c r="E70" s="325">
        <v>-7472717.2267089188</v>
      </c>
      <c r="F70" s="325">
        <v>-7504872.6478596125</v>
      </c>
      <c r="G70" s="325">
        <v>-7538378.5966986362</v>
      </c>
      <c r="H70" s="325">
        <v>-7573291.7953888979</v>
      </c>
      <c r="I70" s="325">
        <v>-7609671.3484241515</v>
      </c>
      <c r="J70" s="325">
        <v>-7647578.842686886</v>
      </c>
      <c r="K70" s="325">
        <v>-7687078.4517086549</v>
      </c>
      <c r="L70" s="325">
        <v>-7728237.0443093376</v>
      </c>
      <c r="M70" s="325">
        <v>-7771124.2977992501</v>
      </c>
      <c r="N70" s="325">
        <v>-7815812.8159357375</v>
      </c>
      <c r="O70" s="325">
        <v>-7862378.2518339586</v>
      </c>
      <c r="P70" s="325">
        <v>-7910899.4360399041</v>
      </c>
      <c r="Q70" s="325">
        <v>-7961458.5099825002</v>
      </c>
      <c r="R70" s="325">
        <v>-8014141.0650306847</v>
      </c>
      <c r="S70" s="325">
        <v>-8069036.2873908933</v>
      </c>
      <c r="T70" s="325">
        <v>-8126237.1090902304</v>
      </c>
      <c r="U70" s="325">
        <v>-8185840.3653009394</v>
      </c>
      <c r="V70" s="325">
        <v>-8247946.958272499</v>
      </c>
      <c r="W70" s="325">
        <v>-8312662.0281488635</v>
      </c>
      <c r="X70" s="325">
        <v>-8380095.1309600351</v>
      </c>
      <c r="Y70" s="325">
        <v>-8450360.4240892772</v>
      </c>
      <c r="Z70" s="325">
        <v>-8523576.859529946</v>
      </c>
      <c r="AA70" s="325">
        <v>-8599868.3852591235</v>
      </c>
      <c r="AB70" s="325">
        <v>-8679364.1550689265</v>
      </c>
    </row>
    <row r="71" spans="1:28" s="400" customFormat="1" x14ac:dyDescent="0.2">
      <c r="A71" s="415" t="s">
        <v>262</v>
      </c>
      <c r="B71" s="323">
        <v>-21364209.392417204</v>
      </c>
      <c r="C71" s="323">
        <v>-18878462.054880001</v>
      </c>
      <c r="D71" s="323">
        <v>1488371.5794779267</v>
      </c>
      <c r="E71" s="323">
        <v>1494543.4453417838</v>
      </c>
      <c r="F71" s="323">
        <v>1500974.5295719225</v>
      </c>
      <c r="G71" s="323">
        <v>1507675.7193397274</v>
      </c>
      <c r="H71" s="323">
        <v>1514658.3590777796</v>
      </c>
      <c r="I71" s="323">
        <v>1521934.2696848304</v>
      </c>
      <c r="J71" s="323">
        <v>1529515.7685373772</v>
      </c>
      <c r="K71" s="323">
        <v>1537415.6903417311</v>
      </c>
      <c r="L71" s="323">
        <v>1545647.4088618676</v>
      </c>
      <c r="M71" s="323">
        <v>1554224.8595598501</v>
      </c>
      <c r="N71" s="323">
        <v>1563162.5631871475</v>
      </c>
      <c r="O71" s="323">
        <v>1572475.6503667918</v>
      </c>
      <c r="P71" s="323">
        <v>1582179.887207981</v>
      </c>
      <c r="Q71" s="323">
        <v>1592291.7019965001</v>
      </c>
      <c r="R71" s="323">
        <v>1602828.2130061369</v>
      </c>
      <c r="S71" s="323">
        <v>1613807.2574781787</v>
      </c>
      <c r="T71" s="323">
        <v>1625247.4218180461</v>
      </c>
      <c r="U71" s="323">
        <v>1637168.073060188</v>
      </c>
      <c r="V71" s="323">
        <v>1649589.3916544998</v>
      </c>
      <c r="W71" s="323">
        <v>1662532.4056297727</v>
      </c>
      <c r="X71" s="323">
        <v>1676019.0261920071</v>
      </c>
      <c r="Y71" s="323">
        <v>1690072.0848178556</v>
      </c>
      <c r="Z71" s="323">
        <v>1704715.3719059892</v>
      </c>
      <c r="AA71" s="323">
        <v>1719973.6770518248</v>
      </c>
      <c r="AB71" s="323">
        <v>1735872.8310137854</v>
      </c>
    </row>
    <row r="72" spans="1:28" s="400" customFormat="1" ht="15" thickBot="1" x14ac:dyDescent="0.25">
      <c r="A72" s="417" t="s">
        <v>266</v>
      </c>
      <c r="B72" s="326">
        <v>85456837.5696688</v>
      </c>
      <c r="C72" s="326">
        <v>75513848.219520003</v>
      </c>
      <c r="D72" s="326">
        <v>-5953486.3179117069</v>
      </c>
      <c r="E72" s="326">
        <v>-5978173.7813671352</v>
      </c>
      <c r="F72" s="326">
        <v>-6003898.11828769</v>
      </c>
      <c r="G72" s="326">
        <v>-6030702.8773589088</v>
      </c>
      <c r="H72" s="326">
        <v>-6058633.4363111183</v>
      </c>
      <c r="I72" s="326">
        <v>-6087737.0787393209</v>
      </c>
      <c r="J72" s="326">
        <v>-6118063.074149509</v>
      </c>
      <c r="K72" s="326">
        <v>-6149662.7613669243</v>
      </c>
      <c r="L72" s="326">
        <v>-6182589.6354474705</v>
      </c>
      <c r="M72" s="326">
        <v>-6216899.4382394003</v>
      </c>
      <c r="N72" s="326">
        <v>-6252650.25274859</v>
      </c>
      <c r="O72" s="326">
        <v>-6289902.601467167</v>
      </c>
      <c r="P72" s="326">
        <v>-6328719.5488319229</v>
      </c>
      <c r="Q72" s="326">
        <v>-6369166.8079860006</v>
      </c>
      <c r="R72" s="326">
        <v>-6411312.8520245478</v>
      </c>
      <c r="S72" s="326">
        <v>-6455229.0299127148</v>
      </c>
      <c r="T72" s="326">
        <v>-6500989.6872721845</v>
      </c>
      <c r="U72" s="326">
        <v>-6548672.2922407519</v>
      </c>
      <c r="V72" s="326">
        <v>-6598357.5666179992</v>
      </c>
      <c r="W72" s="326">
        <v>-6650129.6225190908</v>
      </c>
      <c r="X72" s="326">
        <v>-6704076.1047680285</v>
      </c>
      <c r="Y72" s="326">
        <v>-6760288.3392714215</v>
      </c>
      <c r="Z72" s="326">
        <v>-6818861.487623957</v>
      </c>
      <c r="AA72" s="326">
        <v>-6879894.708207299</v>
      </c>
      <c r="AB72" s="326">
        <v>-6943491.3240551408</v>
      </c>
    </row>
    <row r="73" spans="1:28" s="400" customFormat="1" ht="16.5" thickBot="1" x14ac:dyDescent="0.25">
      <c r="A73" s="412"/>
      <c r="B73" s="327">
        <v>0</v>
      </c>
      <c r="C73" s="327">
        <v>0.5</v>
      </c>
      <c r="D73" s="327">
        <v>1.5</v>
      </c>
      <c r="E73" s="327">
        <v>2.5</v>
      </c>
      <c r="F73" s="327">
        <v>3.5</v>
      </c>
      <c r="G73" s="327">
        <v>4.5</v>
      </c>
      <c r="H73" s="327">
        <v>5.5</v>
      </c>
      <c r="I73" s="327">
        <v>6.5</v>
      </c>
      <c r="J73" s="327">
        <v>7.5</v>
      </c>
      <c r="K73" s="327">
        <v>8.5</v>
      </c>
      <c r="L73" s="327">
        <v>9.5</v>
      </c>
      <c r="M73" s="327">
        <v>10.5</v>
      </c>
      <c r="N73" s="327">
        <v>11.5</v>
      </c>
      <c r="O73" s="327">
        <v>12.5</v>
      </c>
      <c r="P73" s="327">
        <v>13.5</v>
      </c>
      <c r="Q73" s="327">
        <v>14.5</v>
      </c>
      <c r="R73" s="327">
        <v>15.5</v>
      </c>
      <c r="S73" s="327">
        <v>16.5</v>
      </c>
      <c r="T73" s="327">
        <v>17.5</v>
      </c>
      <c r="U73" s="327">
        <v>18.5</v>
      </c>
      <c r="V73" s="327">
        <v>19.5</v>
      </c>
      <c r="W73" s="327">
        <v>20.5</v>
      </c>
      <c r="X73" s="327">
        <v>21.5</v>
      </c>
      <c r="Y73" s="327">
        <v>22.5</v>
      </c>
      <c r="Z73" s="327">
        <v>23.5</v>
      </c>
      <c r="AA73" s="327">
        <v>24.5</v>
      </c>
      <c r="AB73" s="327">
        <v>25.5</v>
      </c>
    </row>
    <row r="74" spans="1:28" s="400" customFormat="1" x14ac:dyDescent="0.2">
      <c r="A74" s="413" t="s">
        <v>265</v>
      </c>
      <c r="B74" s="185">
        <v>1</v>
      </c>
      <c r="C74" s="185">
        <v>2</v>
      </c>
      <c r="D74" s="185">
        <v>3</v>
      </c>
      <c r="E74" s="185">
        <v>4</v>
      </c>
      <c r="F74" s="185">
        <v>5</v>
      </c>
      <c r="G74" s="185">
        <v>6</v>
      </c>
      <c r="H74" s="185">
        <v>7</v>
      </c>
      <c r="I74" s="185">
        <v>8</v>
      </c>
      <c r="J74" s="185">
        <v>9</v>
      </c>
      <c r="K74" s="185">
        <v>10</v>
      </c>
      <c r="L74" s="185">
        <v>11</v>
      </c>
      <c r="M74" s="185">
        <v>12</v>
      </c>
      <c r="N74" s="185">
        <v>13</v>
      </c>
      <c r="O74" s="185">
        <v>14</v>
      </c>
      <c r="P74" s="185">
        <v>15</v>
      </c>
      <c r="Q74" s="185">
        <v>16</v>
      </c>
      <c r="R74" s="185">
        <v>17</v>
      </c>
      <c r="S74" s="185">
        <v>18</v>
      </c>
      <c r="T74" s="185">
        <v>19</v>
      </c>
      <c r="U74" s="185">
        <v>20</v>
      </c>
      <c r="V74" s="185">
        <v>21</v>
      </c>
      <c r="W74" s="185">
        <v>22</v>
      </c>
      <c r="X74" s="185">
        <v>23</v>
      </c>
      <c r="Y74" s="185">
        <v>24</v>
      </c>
      <c r="Z74" s="185">
        <v>25</v>
      </c>
      <c r="AA74" s="185">
        <v>26</v>
      </c>
      <c r="AB74" s="185">
        <v>27</v>
      </c>
    </row>
    <row r="75" spans="1:28" s="400" customFormat="1" ht="14.25" x14ac:dyDescent="0.2">
      <c r="A75" s="414" t="s">
        <v>629</v>
      </c>
      <c r="B75" s="325">
        <v>106821046.96208601</v>
      </c>
      <c r="C75" s="325">
        <v>94392310.274399996</v>
      </c>
      <c r="D75" s="325">
        <v>-7441857.8973896336</v>
      </c>
      <c r="E75" s="325">
        <v>-7472717.2267089188</v>
      </c>
      <c r="F75" s="325">
        <v>-7504872.6478596125</v>
      </c>
      <c r="G75" s="325">
        <v>-7538378.5966986362</v>
      </c>
      <c r="H75" s="325">
        <v>-7573291.7953888979</v>
      </c>
      <c r="I75" s="325">
        <v>-7609671.3484241515</v>
      </c>
      <c r="J75" s="325">
        <v>-7647578.842686886</v>
      </c>
      <c r="K75" s="325">
        <v>-7687078.4517086549</v>
      </c>
      <c r="L75" s="325">
        <v>-7728237.0443093376</v>
      </c>
      <c r="M75" s="325">
        <v>-7771124.2977992501</v>
      </c>
      <c r="N75" s="325">
        <v>-7815812.8159357375</v>
      </c>
      <c r="O75" s="325">
        <v>-7862378.2518339586</v>
      </c>
      <c r="P75" s="325">
        <v>-7910899.4360399041</v>
      </c>
      <c r="Q75" s="325">
        <v>-7961458.5099825002</v>
      </c>
      <c r="R75" s="325">
        <v>-8014141.0650306847</v>
      </c>
      <c r="S75" s="325">
        <v>-8069036.2873908933</v>
      </c>
      <c r="T75" s="325">
        <v>-8126237.1090902304</v>
      </c>
      <c r="U75" s="325">
        <v>-8185840.3653009394</v>
      </c>
      <c r="V75" s="325">
        <v>-8247946.958272499</v>
      </c>
      <c r="W75" s="325">
        <v>-8312662.0281488635</v>
      </c>
      <c r="X75" s="325">
        <v>-8380095.1309600351</v>
      </c>
      <c r="Y75" s="325">
        <v>-8450360.4240892772</v>
      </c>
      <c r="Z75" s="325">
        <v>-8523576.859529946</v>
      </c>
      <c r="AA75" s="325">
        <v>-8599868.3852591235</v>
      </c>
      <c r="AB75" s="325">
        <v>-8679364.1550689265</v>
      </c>
    </row>
    <row r="76" spans="1:28" s="400" customFormat="1" x14ac:dyDescent="0.2">
      <c r="A76" s="415" t="s">
        <v>264</v>
      </c>
      <c r="B76" s="323">
        <v>0</v>
      </c>
      <c r="C76" s="323">
        <v>0</v>
      </c>
      <c r="D76" s="323">
        <v>6707111.9112161994</v>
      </c>
      <c r="E76" s="323">
        <v>6707111.9112161994</v>
      </c>
      <c r="F76" s="323">
        <v>6707111.9112161994</v>
      </c>
      <c r="G76" s="323">
        <v>6707111.9112161994</v>
      </c>
      <c r="H76" s="323">
        <v>6707111.9112161994</v>
      </c>
      <c r="I76" s="323">
        <v>6707111.9112161994</v>
      </c>
      <c r="J76" s="323">
        <v>6707111.9112161994</v>
      </c>
      <c r="K76" s="323">
        <v>6707111.9112161994</v>
      </c>
      <c r="L76" s="323">
        <v>6707111.9112161994</v>
      </c>
      <c r="M76" s="323">
        <v>6707111.9112161994</v>
      </c>
      <c r="N76" s="323">
        <v>6707111.9112161994</v>
      </c>
      <c r="O76" s="323">
        <v>6707111.9112161994</v>
      </c>
      <c r="P76" s="323">
        <v>6707111.9112161994</v>
      </c>
      <c r="Q76" s="323">
        <v>6707111.9112161994</v>
      </c>
      <c r="R76" s="323">
        <v>6707111.9112161994</v>
      </c>
      <c r="S76" s="323">
        <v>6707111.9112161994</v>
      </c>
      <c r="T76" s="323">
        <v>6707111.9112161994</v>
      </c>
      <c r="U76" s="323">
        <v>6707111.9112161994</v>
      </c>
      <c r="V76" s="323">
        <v>6707111.9112161994</v>
      </c>
      <c r="W76" s="323">
        <v>6707111.9112161994</v>
      </c>
      <c r="X76" s="323">
        <v>6707111.9112161994</v>
      </c>
      <c r="Y76" s="323">
        <v>6707111.9112161994</v>
      </c>
      <c r="Z76" s="323">
        <v>6707111.9112161994</v>
      </c>
      <c r="AA76" s="323">
        <v>6707111.9112161994</v>
      </c>
      <c r="AB76" s="323">
        <v>6707111.9112161994</v>
      </c>
    </row>
    <row r="77" spans="1:28" s="400" customFormat="1" x14ac:dyDescent="0.2">
      <c r="A77" s="415" t="s">
        <v>263</v>
      </c>
      <c r="B77" s="323">
        <v>0</v>
      </c>
      <c r="C77" s="323">
        <v>0</v>
      </c>
      <c r="D77" s="323">
        <v>0</v>
      </c>
      <c r="E77" s="323">
        <v>0</v>
      </c>
      <c r="F77" s="323">
        <v>0</v>
      </c>
      <c r="G77" s="323">
        <v>0</v>
      </c>
      <c r="H77" s="323">
        <v>0</v>
      </c>
      <c r="I77" s="323">
        <v>0</v>
      </c>
      <c r="J77" s="323">
        <v>0</v>
      </c>
      <c r="K77" s="323">
        <v>0</v>
      </c>
      <c r="L77" s="323">
        <v>0</v>
      </c>
      <c r="M77" s="323">
        <v>0</v>
      </c>
      <c r="N77" s="323">
        <v>0</v>
      </c>
      <c r="O77" s="323">
        <v>0</v>
      </c>
      <c r="P77" s="323">
        <v>0</v>
      </c>
      <c r="Q77" s="323">
        <v>0</v>
      </c>
      <c r="R77" s="323">
        <v>0</v>
      </c>
      <c r="S77" s="323">
        <v>0</v>
      </c>
      <c r="T77" s="323">
        <v>0</v>
      </c>
      <c r="U77" s="323">
        <v>0</v>
      </c>
      <c r="V77" s="323">
        <v>0</v>
      </c>
      <c r="W77" s="323">
        <v>0</v>
      </c>
      <c r="X77" s="323">
        <v>0</v>
      </c>
      <c r="Y77" s="323">
        <v>0</v>
      </c>
      <c r="Z77" s="323">
        <v>0</v>
      </c>
      <c r="AA77" s="323">
        <v>0</v>
      </c>
      <c r="AB77" s="323">
        <v>0</v>
      </c>
    </row>
    <row r="78" spans="1:28" s="400" customFormat="1" x14ac:dyDescent="0.2">
      <c r="A78" s="415" t="s">
        <v>262</v>
      </c>
      <c r="B78" s="323">
        <v>-21364209.392417204</v>
      </c>
      <c r="C78" s="323">
        <v>-18878462.054879997</v>
      </c>
      <c r="D78" s="323">
        <v>1488371.5794779286</v>
      </c>
      <c r="E78" s="323">
        <v>1494543.4453417808</v>
      </c>
      <c r="F78" s="323">
        <v>1500974.5295719206</v>
      </c>
      <c r="G78" s="323">
        <v>1507675.7193397284</v>
      </c>
      <c r="H78" s="323">
        <v>1514658.3590777814</v>
      </c>
      <c r="I78" s="323">
        <v>1521934.2696848288</v>
      </c>
      <c r="J78" s="323">
        <v>1529515.7685373761</v>
      </c>
      <c r="K78" s="323">
        <v>1537415.6903417297</v>
      </c>
      <c r="L78" s="323">
        <v>1545647.4088618681</v>
      </c>
      <c r="M78" s="323">
        <v>1554224.8595598489</v>
      </c>
      <c r="N78" s="323">
        <v>1563162.5631871484</v>
      </c>
      <c r="O78" s="323">
        <v>1572475.6503667906</v>
      </c>
      <c r="P78" s="323">
        <v>1582179.8872079812</v>
      </c>
      <c r="Q78" s="323">
        <v>1592291.7019965015</v>
      </c>
      <c r="R78" s="323">
        <v>1602828.2130061351</v>
      </c>
      <c r="S78" s="323">
        <v>1613807.2574781794</v>
      </c>
      <c r="T78" s="323">
        <v>1625247.4218180459</v>
      </c>
      <c r="U78" s="323">
        <v>1637168.0730601884</v>
      </c>
      <c r="V78" s="323">
        <v>1649589.3916544989</v>
      </c>
      <c r="W78" s="323">
        <v>1662532.4056297727</v>
      </c>
      <c r="X78" s="323">
        <v>1676019.0261920076</v>
      </c>
      <c r="Y78" s="323">
        <v>1690072.0848178556</v>
      </c>
      <c r="Z78" s="323">
        <v>1704715.371905989</v>
      </c>
      <c r="AA78" s="323">
        <v>1719973.6770518245</v>
      </c>
      <c r="AB78" s="323">
        <v>1735872.8310137854</v>
      </c>
    </row>
    <row r="79" spans="1:28" s="400" customFormat="1" x14ac:dyDescent="0.2">
      <c r="A79" s="415" t="s">
        <v>261</v>
      </c>
      <c r="B79" s="323">
        <v>-8.9999994635581969E-3</v>
      </c>
      <c r="C79" s="323">
        <v>-8.9999940991401656E-3</v>
      </c>
      <c r="D79" s="323">
        <v>-132254.27751122118</v>
      </c>
      <c r="E79" s="323">
        <v>-137808.95678868951</v>
      </c>
      <c r="F79" s="323">
        <v>-143596.93259581801</v>
      </c>
      <c r="G79" s="323">
        <v>-149628.00338683958</v>
      </c>
      <c r="H79" s="323">
        <v>-155912.37915108749</v>
      </c>
      <c r="I79" s="323">
        <v>-162460.69869743404</v>
      </c>
      <c r="J79" s="323">
        <v>-169284.04766472464</v>
      </c>
      <c r="K79" s="323">
        <v>-176393.97728864546</v>
      </c>
      <c r="L79" s="323">
        <v>-183802.52395676658</v>
      </c>
      <c r="M79" s="323">
        <v>-191522.22958495095</v>
      </c>
      <c r="N79" s="323">
        <v>-199566.16284952103</v>
      </c>
      <c r="O79" s="323">
        <v>-207947.94131119968</v>
      </c>
      <c r="P79" s="323">
        <v>-216681.75446826499</v>
      </c>
      <c r="Q79" s="323">
        <v>-225782.38777793897</v>
      </c>
      <c r="R79" s="323">
        <v>-235265.24768660916</v>
      </c>
      <c r="S79" s="323">
        <v>-245146.38771144906</v>
      </c>
      <c r="T79" s="323">
        <v>-255442.53561732732</v>
      </c>
      <c r="U79" s="323">
        <v>-266171.12173525011</v>
      </c>
      <c r="V79" s="323">
        <v>-277350.30847013695</v>
      </c>
      <c r="W79" s="323">
        <v>-288999.0210478846</v>
      </c>
      <c r="X79" s="323">
        <v>-301136.97955389228</v>
      </c>
      <c r="Y79" s="323">
        <v>-313784.73231715523</v>
      </c>
      <c r="Z79" s="323">
        <v>-326963.69069647323</v>
      </c>
      <c r="AA79" s="323">
        <v>-340696.16532773152</v>
      </c>
      <c r="AB79" s="323">
        <v>-355005.40389349218</v>
      </c>
    </row>
    <row r="80" spans="1:28" s="400" customFormat="1" x14ac:dyDescent="0.2">
      <c r="A80" s="415" t="s">
        <v>260</v>
      </c>
      <c r="B80" s="323">
        <v>0</v>
      </c>
      <c r="C80" s="323">
        <v>0</v>
      </c>
      <c r="D80" s="323">
        <v>0</v>
      </c>
      <c r="E80" s="323">
        <v>0</v>
      </c>
      <c r="F80" s="323">
        <v>0</v>
      </c>
      <c r="G80" s="323">
        <v>0</v>
      </c>
      <c r="H80" s="323">
        <v>0</v>
      </c>
      <c r="I80" s="323">
        <v>0</v>
      </c>
      <c r="J80" s="323">
        <v>0</v>
      </c>
      <c r="K80" s="323">
        <v>0</v>
      </c>
      <c r="L80" s="323">
        <v>0</v>
      </c>
      <c r="M80" s="323">
        <v>0</v>
      </c>
      <c r="N80" s="323">
        <v>0</v>
      </c>
      <c r="O80" s="323">
        <v>0</v>
      </c>
      <c r="P80" s="323">
        <v>0</v>
      </c>
      <c r="Q80" s="323">
        <v>0</v>
      </c>
      <c r="R80" s="323">
        <v>0</v>
      </c>
      <c r="S80" s="323">
        <v>0</v>
      </c>
      <c r="T80" s="323">
        <v>0</v>
      </c>
      <c r="U80" s="323">
        <v>0</v>
      </c>
      <c r="V80" s="323">
        <v>0</v>
      </c>
      <c r="W80" s="323">
        <v>0</v>
      </c>
      <c r="X80" s="323">
        <v>0</v>
      </c>
      <c r="Y80" s="323">
        <v>0</v>
      </c>
      <c r="Z80" s="323">
        <v>0</v>
      </c>
      <c r="AA80" s="323">
        <v>0</v>
      </c>
      <c r="AB80" s="323">
        <v>0</v>
      </c>
    </row>
    <row r="81" spans="1:42" s="400" customFormat="1" x14ac:dyDescent="0.2">
      <c r="A81" s="415" t="s">
        <v>476</v>
      </c>
      <c r="B81" s="323">
        <v>-106821047.012086</v>
      </c>
      <c r="C81" s="323">
        <v>-94392310.324399993</v>
      </c>
      <c r="D81" s="323">
        <v>0</v>
      </c>
      <c r="E81" s="323">
        <v>0</v>
      </c>
      <c r="F81" s="323">
        <v>0</v>
      </c>
      <c r="G81" s="323">
        <v>0</v>
      </c>
      <c r="H81" s="323">
        <v>0</v>
      </c>
      <c r="I81" s="323">
        <v>0</v>
      </c>
      <c r="J81" s="323">
        <v>0</v>
      </c>
      <c r="K81" s="323">
        <v>0</v>
      </c>
      <c r="L81" s="323">
        <v>0</v>
      </c>
      <c r="M81" s="323">
        <v>0</v>
      </c>
      <c r="N81" s="323">
        <v>0</v>
      </c>
      <c r="O81" s="323">
        <v>0</v>
      </c>
      <c r="P81" s="323">
        <v>0</v>
      </c>
      <c r="Q81" s="323">
        <v>0</v>
      </c>
      <c r="R81" s="323"/>
      <c r="S81" s="323"/>
      <c r="T81" s="323"/>
      <c r="U81" s="323"/>
      <c r="V81" s="323"/>
      <c r="W81" s="323"/>
      <c r="X81" s="323"/>
      <c r="Y81" s="323"/>
      <c r="Z81" s="323"/>
      <c r="AA81" s="323"/>
      <c r="AB81" s="323"/>
    </row>
    <row r="82" spans="1:42" s="400" customFormat="1" x14ac:dyDescent="0.2">
      <c r="A82" s="415" t="s">
        <v>259</v>
      </c>
      <c r="B82" s="323">
        <v>0</v>
      </c>
      <c r="C82" s="323">
        <v>0</v>
      </c>
      <c r="D82" s="323">
        <v>0</v>
      </c>
      <c r="E82" s="323">
        <v>0</v>
      </c>
      <c r="F82" s="323">
        <v>0</v>
      </c>
      <c r="G82" s="323">
        <v>0</v>
      </c>
      <c r="H82" s="323">
        <v>0</v>
      </c>
      <c r="I82" s="323">
        <v>0</v>
      </c>
      <c r="J82" s="323">
        <v>0</v>
      </c>
      <c r="K82" s="323">
        <v>0</v>
      </c>
      <c r="L82" s="323">
        <v>0</v>
      </c>
      <c r="M82" s="323">
        <v>0</v>
      </c>
      <c r="N82" s="323">
        <v>0</v>
      </c>
      <c r="O82" s="323">
        <v>0</v>
      </c>
      <c r="P82" s="323">
        <v>0</v>
      </c>
      <c r="Q82" s="323">
        <v>0</v>
      </c>
      <c r="R82" s="323">
        <v>0</v>
      </c>
      <c r="S82" s="323">
        <v>0</v>
      </c>
      <c r="T82" s="323">
        <v>0</v>
      </c>
      <c r="U82" s="323">
        <v>0</v>
      </c>
      <c r="V82" s="323">
        <v>0</v>
      </c>
      <c r="W82" s="323">
        <v>0</v>
      </c>
      <c r="X82" s="323">
        <v>0</v>
      </c>
      <c r="Y82" s="323">
        <v>0</v>
      </c>
      <c r="Z82" s="323">
        <v>0</v>
      </c>
      <c r="AA82" s="323">
        <v>0</v>
      </c>
      <c r="AB82" s="323">
        <v>0</v>
      </c>
    </row>
    <row r="83" spans="1:42" s="400" customFormat="1" ht="14.25" x14ac:dyDescent="0.2">
      <c r="A83" s="416" t="s">
        <v>258</v>
      </c>
      <c r="B83" s="325">
        <v>-21364209.451417208</v>
      </c>
      <c r="C83" s="325">
        <v>-18878462.113879979</v>
      </c>
      <c r="D83" s="325">
        <v>621371.31579327327</v>
      </c>
      <c r="E83" s="325">
        <v>591129.17306037189</v>
      </c>
      <c r="F83" s="325">
        <v>559616.86033268948</v>
      </c>
      <c r="G83" s="325">
        <v>526781.03047045204</v>
      </c>
      <c r="H83" s="325">
        <v>492566.09575399547</v>
      </c>
      <c r="I83" s="325">
        <v>456914.13377944264</v>
      </c>
      <c r="J83" s="325">
        <v>419764.78940196487</v>
      </c>
      <c r="K83" s="325">
        <v>381055.17256062874</v>
      </c>
      <c r="L83" s="325">
        <v>340719.75181196327</v>
      </c>
      <c r="M83" s="325">
        <v>298690.24339184724</v>
      </c>
      <c r="N83" s="325">
        <v>254895.49561808934</v>
      </c>
      <c r="O83" s="325">
        <v>209261.36843783176</v>
      </c>
      <c r="P83" s="325">
        <v>161710.60791601148</v>
      </c>
      <c r="Q83" s="325">
        <v>112162.71545226173</v>
      </c>
      <c r="R83" s="325">
        <v>60533.81150504062</v>
      </c>
      <c r="S83" s="325">
        <v>6736.4935920364223</v>
      </c>
      <c r="T83" s="325">
        <v>-49320.311673312448</v>
      </c>
      <c r="U83" s="325">
        <v>-107731.50275980169</v>
      </c>
      <c r="V83" s="325">
        <v>-168595.96387193771</v>
      </c>
      <c r="W83" s="325">
        <v>-232016.73235077597</v>
      </c>
      <c r="X83" s="325">
        <v>-298101.17310572043</v>
      </c>
      <c r="Y83" s="325">
        <v>-366961.16037237737</v>
      </c>
      <c r="Z83" s="325">
        <v>-438713.26710423082</v>
      </c>
      <c r="AA83" s="325">
        <v>-513478.96231883112</v>
      </c>
      <c r="AB83" s="325">
        <v>-591384.81673243386</v>
      </c>
    </row>
    <row r="84" spans="1:42" s="400" customFormat="1" ht="14.25" x14ac:dyDescent="0.2">
      <c r="A84" s="416" t="s">
        <v>630</v>
      </c>
      <c r="B84" s="325">
        <v>-21364209.451417208</v>
      </c>
      <c r="C84" s="325">
        <v>-40242671.565297186</v>
      </c>
      <c r="D84" s="325">
        <v>-39621300.249503911</v>
      </c>
      <c r="E84" s="325">
        <v>-39030171.076443538</v>
      </c>
      <c r="F84" s="325">
        <v>-38470554.216110848</v>
      </c>
      <c r="G84" s="325">
        <v>-37943773.185640395</v>
      </c>
      <c r="H84" s="325">
        <v>-37451207.089886397</v>
      </c>
      <c r="I84" s="325">
        <v>-36994292.956106953</v>
      </c>
      <c r="J84" s="325">
        <v>-36574528.16670499</v>
      </c>
      <c r="K84" s="325">
        <v>-36193472.994144358</v>
      </c>
      <c r="L84" s="325">
        <v>-35852753.242332391</v>
      </c>
      <c r="M84" s="325">
        <v>-35554062.998940542</v>
      </c>
      <c r="N84" s="325">
        <v>-35299167.503322452</v>
      </c>
      <c r="O84" s="325">
        <v>-35089906.134884618</v>
      </c>
      <c r="P84" s="325">
        <v>-34928195.526968606</v>
      </c>
      <c r="Q84" s="325">
        <v>-34816032.811516345</v>
      </c>
      <c r="R84" s="325">
        <v>-34755499.000011303</v>
      </c>
      <c r="S84" s="325">
        <v>-34748762.506419264</v>
      </c>
      <c r="T84" s="325">
        <v>-34798082.818092577</v>
      </c>
      <c r="U84" s="325">
        <v>-34905814.320852377</v>
      </c>
      <c r="V84" s="325">
        <v>-35074410.284724317</v>
      </c>
      <c r="W84" s="325">
        <v>-35306427.017075092</v>
      </c>
      <c r="X84" s="325">
        <v>-35604528.190180808</v>
      </c>
      <c r="Y84" s="325">
        <v>-35971489.350553185</v>
      </c>
      <c r="Z84" s="325">
        <v>-36410202.617657416</v>
      </c>
      <c r="AA84" s="325">
        <v>-36923681.579976246</v>
      </c>
      <c r="AB84" s="325">
        <v>-37515066.396708682</v>
      </c>
    </row>
    <row r="85" spans="1:42" s="400" customFormat="1" x14ac:dyDescent="0.2">
      <c r="A85" s="418" t="s">
        <v>477</v>
      </c>
      <c r="B85" s="328">
        <v>1</v>
      </c>
      <c r="C85" s="328">
        <v>0.9109750373485539</v>
      </c>
      <c r="D85" s="328">
        <v>0.75599588161705711</v>
      </c>
      <c r="E85" s="328">
        <v>0.6273824743710017</v>
      </c>
      <c r="F85" s="328">
        <v>0.52064935632448273</v>
      </c>
      <c r="G85" s="328">
        <v>0.43207415462612664</v>
      </c>
      <c r="H85" s="328">
        <v>0.35856776317520883</v>
      </c>
      <c r="I85" s="328">
        <v>0.29756660844415667</v>
      </c>
      <c r="J85" s="328">
        <v>0.24694324352212174</v>
      </c>
      <c r="K85" s="328">
        <v>0.20493215230051592</v>
      </c>
      <c r="L85" s="328">
        <v>0.1700681761830008</v>
      </c>
      <c r="M85" s="328">
        <v>0.14113541591950271</v>
      </c>
      <c r="N85" s="328">
        <v>0.11712482648921385</v>
      </c>
      <c r="O85" s="328">
        <v>9.719902613212765E-2</v>
      </c>
      <c r="P85" s="328">
        <v>8.0663092225832109E-2</v>
      </c>
      <c r="Q85" s="328">
        <v>6.6940325498615838E-2</v>
      </c>
      <c r="R85" s="328">
        <v>5.5552137343249659E-2</v>
      </c>
      <c r="S85" s="328">
        <v>4.6101358791078552E-2</v>
      </c>
      <c r="T85" s="328">
        <v>3.825838903823945E-2</v>
      </c>
      <c r="U85" s="328">
        <v>3.174970044667174E-2</v>
      </c>
      <c r="V85" s="328">
        <v>2.6348299125868668E-2</v>
      </c>
      <c r="W85" s="328">
        <v>2.1865808403210511E-2</v>
      </c>
      <c r="X85" s="328">
        <v>1.814589908980126E-2</v>
      </c>
      <c r="Y85" s="328">
        <v>1.5058837418922204E-2</v>
      </c>
      <c r="Z85" s="328">
        <v>1.2496960513628384E-2</v>
      </c>
      <c r="AA85" s="328">
        <v>1.0370921588073345E-2</v>
      </c>
      <c r="AB85" s="328">
        <v>8.6065739320110735E-3</v>
      </c>
    </row>
    <row r="86" spans="1:42" s="400" customFormat="1" ht="14.25" x14ac:dyDescent="0.2">
      <c r="A86" s="414" t="s">
        <v>631</v>
      </c>
      <c r="B86" s="325">
        <v>-21364209.451417208</v>
      </c>
      <c r="C86" s="325">
        <v>-17197807.729275074</v>
      </c>
      <c r="D86" s="325">
        <v>469754.1556946864</v>
      </c>
      <c r="E86" s="325">
        <v>370864.08326750022</v>
      </c>
      <c r="F86" s="325">
        <v>291364.15812054271</v>
      </c>
      <c r="G86" s="325">
        <v>227608.46841360044</v>
      </c>
      <c r="H86" s="325">
        <v>176618.32317045587</v>
      </c>
      <c r="I86" s="325">
        <v>135962.38913894843</v>
      </c>
      <c r="J86" s="325">
        <v>103658.07861130156</v>
      </c>
      <c r="K86" s="325">
        <v>78090.456658094146</v>
      </c>
      <c r="L86" s="325">
        <v>57945.586780185273</v>
      </c>
      <c r="M86" s="325">
        <v>42155.771732205852</v>
      </c>
      <c r="N86" s="325">
        <v>29854.590697150881</v>
      </c>
      <c r="O86" s="325">
        <v>20340.0012192336</v>
      </c>
      <c r="P86" s="325">
        <v>13044.077680224609</v>
      </c>
      <c r="Q86" s="325">
        <v>7508.2086811830286</v>
      </c>
      <c r="R86" s="325">
        <v>3362.7826106384027</v>
      </c>
      <c r="S86" s="325">
        <v>310.56150808027263</v>
      </c>
      <c r="T86" s="325">
        <v>-1886.9156714848102</v>
      </c>
      <c r="U86" s="325">
        <v>-3420.4429412934933</v>
      </c>
      <c r="V86" s="325">
        <v>-4442.2168875119623</v>
      </c>
      <c r="W86" s="325">
        <v>-5073.2334159210413</v>
      </c>
      <c r="X86" s="325">
        <v>-5409.3138057277802</v>
      </c>
      <c r="Y86" s="325">
        <v>-5526.0084531066686</v>
      </c>
      <c r="Z86" s="325">
        <v>-5482.5823758064753</v>
      </c>
      <c r="AA86" s="325">
        <v>-5325.250055333865</v>
      </c>
      <c r="AB86" s="325">
        <v>-5089.7971474765118</v>
      </c>
    </row>
    <row r="87" spans="1:42" s="400" customFormat="1" ht="14.25" x14ac:dyDescent="0.2">
      <c r="A87" s="414" t="s">
        <v>632</v>
      </c>
      <c r="B87" s="325">
        <v>-21364209.451417208</v>
      </c>
      <c r="C87" s="325">
        <v>-38562017.180692285</v>
      </c>
      <c r="D87" s="325">
        <v>-38092263.024997599</v>
      </c>
      <c r="E87" s="325">
        <v>-37721398.941730097</v>
      </c>
      <c r="F87" s="325">
        <v>-37430034.783609554</v>
      </c>
      <c r="G87" s="325">
        <v>-37202426.315195955</v>
      </c>
      <c r="H87" s="325">
        <v>-37025807.992025502</v>
      </c>
      <c r="I87" s="325">
        <v>-36889845.60288655</v>
      </c>
      <c r="J87" s="325">
        <v>-36786187.524275251</v>
      </c>
      <c r="K87" s="325">
        <v>-36708097.067617156</v>
      </c>
      <c r="L87" s="325">
        <v>-36650151.480836973</v>
      </c>
      <c r="M87" s="325">
        <v>-36607995.709104769</v>
      </c>
      <c r="N87" s="325">
        <v>-36578141.118407615</v>
      </c>
      <c r="O87" s="325">
        <v>-36557801.117188379</v>
      </c>
      <c r="P87" s="325">
        <v>-36544757.039508156</v>
      </c>
      <c r="Q87" s="325">
        <v>-36537248.830826975</v>
      </c>
      <c r="R87" s="325">
        <v>-36533886.048216335</v>
      </c>
      <c r="S87" s="325">
        <v>-36533575.486708254</v>
      </c>
      <c r="T87" s="325">
        <v>-36535462.402379736</v>
      </c>
      <c r="U87" s="325">
        <v>-36538882.845321029</v>
      </c>
      <c r="V87" s="325">
        <v>-36543325.062208541</v>
      </c>
      <c r="W87" s="325">
        <v>-36548398.295624465</v>
      </c>
      <c r="X87" s="325">
        <v>-36553807.609430194</v>
      </c>
      <c r="Y87" s="325">
        <v>-36559333.617883302</v>
      </c>
      <c r="Z87" s="325">
        <v>-36564816.200259112</v>
      </c>
      <c r="AA87" s="325">
        <v>-36570141.450314447</v>
      </c>
      <c r="AB87" s="325">
        <v>-36575231.247461922</v>
      </c>
    </row>
    <row r="88" spans="1:42" s="400" customFormat="1" ht="14.25" x14ac:dyDescent="0.2">
      <c r="A88" s="414" t="s">
        <v>633</v>
      </c>
      <c r="B88" s="329">
        <v>0</v>
      </c>
      <c r="C88" s="329">
        <v>0</v>
      </c>
      <c r="D88" s="329">
        <v>0</v>
      </c>
      <c r="E88" s="329">
        <v>0</v>
      </c>
      <c r="F88" s="329">
        <v>0</v>
      </c>
      <c r="G88" s="329">
        <v>0</v>
      </c>
      <c r="H88" s="329">
        <v>0</v>
      </c>
      <c r="I88" s="329">
        <v>0</v>
      </c>
      <c r="J88" s="329">
        <v>0</v>
      </c>
      <c r="K88" s="329">
        <v>0</v>
      </c>
      <c r="L88" s="329">
        <v>0</v>
      </c>
      <c r="M88" s="329">
        <v>0</v>
      </c>
      <c r="N88" s="329">
        <v>0</v>
      </c>
      <c r="O88" s="329">
        <v>0</v>
      </c>
      <c r="P88" s="329">
        <v>0</v>
      </c>
      <c r="Q88" s="329">
        <v>0</v>
      </c>
      <c r="R88" s="329">
        <v>0</v>
      </c>
      <c r="S88" s="329">
        <v>0</v>
      </c>
      <c r="T88" s="329">
        <v>0</v>
      </c>
      <c r="U88" s="329">
        <v>0</v>
      </c>
      <c r="V88" s="329">
        <v>0</v>
      </c>
      <c r="W88" s="329">
        <v>0</v>
      </c>
      <c r="X88" s="329">
        <v>0</v>
      </c>
      <c r="Y88" s="329">
        <v>0</v>
      </c>
      <c r="Z88" s="329">
        <v>0</v>
      </c>
      <c r="AA88" s="329">
        <v>0</v>
      </c>
      <c r="AB88" s="329">
        <v>0</v>
      </c>
    </row>
    <row r="89" spans="1:42" s="400" customFormat="1" ht="14.25" x14ac:dyDescent="0.2">
      <c r="A89" s="414" t="s">
        <v>634</v>
      </c>
      <c r="B89" s="330">
        <v>0</v>
      </c>
      <c r="C89" s="330">
        <v>0</v>
      </c>
      <c r="D89" s="330">
        <v>0</v>
      </c>
      <c r="E89" s="330">
        <v>0</v>
      </c>
      <c r="F89" s="330">
        <v>0</v>
      </c>
      <c r="G89" s="330">
        <v>0</v>
      </c>
      <c r="H89" s="330">
        <v>0</v>
      </c>
      <c r="I89" s="330">
        <v>0</v>
      </c>
      <c r="J89" s="330">
        <v>0</v>
      </c>
      <c r="K89" s="330">
        <v>0</v>
      </c>
      <c r="L89" s="330">
        <v>0</v>
      </c>
      <c r="M89" s="330">
        <v>0</v>
      </c>
      <c r="N89" s="330">
        <v>0</v>
      </c>
      <c r="O89" s="330">
        <v>0</v>
      </c>
      <c r="P89" s="330">
        <v>0</v>
      </c>
      <c r="Q89" s="330">
        <v>0</v>
      </c>
      <c r="R89" s="330">
        <v>0</v>
      </c>
      <c r="S89" s="330">
        <v>0</v>
      </c>
      <c r="T89" s="330">
        <v>0</v>
      </c>
      <c r="U89" s="330">
        <v>0</v>
      </c>
      <c r="V89" s="330">
        <v>0</v>
      </c>
      <c r="W89" s="330">
        <v>0</v>
      </c>
      <c r="X89" s="330">
        <v>0</v>
      </c>
      <c r="Y89" s="330">
        <v>0</v>
      </c>
      <c r="Z89" s="330">
        <v>0</v>
      </c>
      <c r="AA89" s="330">
        <v>0</v>
      </c>
      <c r="AB89" s="330">
        <v>0</v>
      </c>
    </row>
    <row r="90" spans="1:42" s="400" customFormat="1" ht="15" thickBot="1" x14ac:dyDescent="0.25">
      <c r="A90" s="419" t="s">
        <v>635</v>
      </c>
      <c r="B90" s="331">
        <v>0</v>
      </c>
      <c r="C90" s="331">
        <v>0</v>
      </c>
      <c r="D90" s="331">
        <v>0</v>
      </c>
      <c r="E90" s="331">
        <v>0</v>
      </c>
      <c r="F90" s="331">
        <v>0</v>
      </c>
      <c r="G90" s="331">
        <v>0</v>
      </c>
      <c r="H90" s="331">
        <v>0</v>
      </c>
      <c r="I90" s="331">
        <v>0</v>
      </c>
      <c r="J90" s="331">
        <v>0</v>
      </c>
      <c r="K90" s="331">
        <v>0</v>
      </c>
      <c r="L90" s="331">
        <v>0</v>
      </c>
      <c r="M90" s="331">
        <v>0</v>
      </c>
      <c r="N90" s="331">
        <v>0</v>
      </c>
      <c r="O90" s="331">
        <v>0</v>
      </c>
      <c r="P90" s="331">
        <v>0</v>
      </c>
      <c r="Q90" s="331">
        <v>0</v>
      </c>
      <c r="R90" s="331">
        <v>0</v>
      </c>
      <c r="S90" s="331">
        <v>0</v>
      </c>
      <c r="T90" s="331">
        <v>0</v>
      </c>
      <c r="U90" s="331">
        <v>0</v>
      </c>
      <c r="V90" s="331">
        <v>0</v>
      </c>
      <c r="W90" s="331">
        <v>0</v>
      </c>
      <c r="X90" s="331">
        <v>0</v>
      </c>
      <c r="Y90" s="331">
        <v>0</v>
      </c>
      <c r="Z90" s="331">
        <v>0</v>
      </c>
      <c r="AA90" s="331">
        <v>0</v>
      </c>
      <c r="AB90" s="331">
        <v>0</v>
      </c>
    </row>
    <row r="91" spans="1:42" s="400" customFormat="1" x14ac:dyDescent="0.2">
      <c r="A91" s="332"/>
      <c r="B91" s="332">
        <v>2017</v>
      </c>
      <c r="C91" s="332">
        <v>2018</v>
      </c>
      <c r="D91" s="332">
        <v>2019</v>
      </c>
      <c r="E91" s="332">
        <v>2020</v>
      </c>
      <c r="F91" s="332">
        <v>2021</v>
      </c>
      <c r="G91" s="332">
        <v>2022</v>
      </c>
      <c r="H91" s="332">
        <v>2023</v>
      </c>
      <c r="I91" s="332">
        <v>2024</v>
      </c>
      <c r="J91" s="332">
        <v>2025</v>
      </c>
      <c r="K91" s="332">
        <v>2026</v>
      </c>
      <c r="L91" s="332">
        <v>2027</v>
      </c>
      <c r="M91" s="332">
        <v>2028</v>
      </c>
      <c r="N91" s="332">
        <v>2029</v>
      </c>
      <c r="O91" s="332">
        <v>2030</v>
      </c>
      <c r="P91" s="332">
        <v>2031</v>
      </c>
      <c r="Q91" s="332">
        <v>2032</v>
      </c>
      <c r="R91" s="332">
        <v>2033</v>
      </c>
      <c r="S91" s="332">
        <v>2034</v>
      </c>
      <c r="T91" s="332">
        <v>2035</v>
      </c>
      <c r="U91" s="332">
        <v>2036</v>
      </c>
      <c r="V91" s="332">
        <v>2037</v>
      </c>
      <c r="W91" s="332">
        <v>2038</v>
      </c>
      <c r="X91" s="332">
        <v>2039</v>
      </c>
      <c r="Y91" s="332">
        <v>2040</v>
      </c>
      <c r="Z91" s="332">
        <v>2041</v>
      </c>
      <c r="AA91" s="332">
        <v>2042</v>
      </c>
      <c r="AB91" s="332">
        <v>2043</v>
      </c>
    </row>
    <row r="92" spans="1:42" ht="15.6" customHeight="1" x14ac:dyDescent="0.2">
      <c r="A92" s="189" t="s">
        <v>257</v>
      </c>
      <c r="B92" s="108"/>
      <c r="C92" s="108"/>
      <c r="D92" s="108"/>
      <c r="E92" s="108"/>
      <c r="F92" s="108"/>
      <c r="G92" s="108"/>
      <c r="H92" s="108"/>
      <c r="I92" s="108"/>
      <c r="J92" s="108"/>
      <c r="K92" s="108"/>
      <c r="L92" s="190">
        <v>10</v>
      </c>
      <c r="M92" s="108"/>
      <c r="N92" s="108"/>
      <c r="O92" s="108"/>
      <c r="P92" s="108"/>
      <c r="Q92" s="108"/>
      <c r="R92" s="108"/>
      <c r="S92" s="108"/>
      <c r="T92" s="108"/>
      <c r="U92" s="108"/>
      <c r="V92" s="108"/>
      <c r="W92" s="108"/>
      <c r="X92" s="108"/>
      <c r="Y92" s="108"/>
      <c r="Z92" s="108"/>
      <c r="AA92" s="108">
        <v>25</v>
      </c>
      <c r="AB92" s="108"/>
      <c r="AC92" s="108"/>
      <c r="AD92" s="108"/>
      <c r="AE92" s="108"/>
      <c r="AF92" s="108"/>
      <c r="AG92" s="108"/>
      <c r="AH92" s="108"/>
      <c r="AI92" s="108"/>
      <c r="AJ92" s="108"/>
      <c r="AK92" s="108"/>
      <c r="AL92" s="108"/>
      <c r="AM92" s="108"/>
      <c r="AN92" s="108"/>
      <c r="AO92" s="108"/>
      <c r="AP92" s="108">
        <v>40</v>
      </c>
    </row>
    <row r="93" spans="1:42" ht="12.75" x14ac:dyDescent="0.2">
      <c r="A93" s="109" t="s">
        <v>256</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2" ht="12.75" x14ac:dyDescent="0.2">
      <c r="A94" s="109" t="s">
        <v>255</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2" ht="12.75" x14ac:dyDescent="0.2">
      <c r="A95" s="109" t="s">
        <v>254</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2" ht="12.75" x14ac:dyDescent="0.2">
      <c r="A96" s="110" t="s">
        <v>253</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500" t="s">
        <v>478</v>
      </c>
      <c r="B97" s="500"/>
      <c r="C97" s="500"/>
      <c r="D97" s="500"/>
      <c r="E97" s="500"/>
      <c r="F97" s="500"/>
      <c r="G97" s="500"/>
      <c r="H97" s="500"/>
      <c r="I97" s="500"/>
      <c r="J97" s="500"/>
      <c r="K97" s="500"/>
      <c r="L97" s="500"/>
      <c r="M97" s="188"/>
      <c r="N97" s="188"/>
      <c r="O97" s="188"/>
      <c r="P97" s="188"/>
      <c r="Q97" s="188"/>
      <c r="R97" s="188"/>
      <c r="S97" s="188"/>
      <c r="T97" s="188"/>
      <c r="U97" s="188"/>
      <c r="V97" s="188"/>
      <c r="W97" s="188"/>
      <c r="X97" s="188"/>
      <c r="Y97" s="188"/>
      <c r="Z97" s="188"/>
      <c r="AA97" s="188"/>
      <c r="AB97" s="188"/>
      <c r="AC97" s="188"/>
      <c r="AD97" s="188"/>
      <c r="AE97" s="188"/>
      <c r="AF97" s="188"/>
      <c r="AG97" s="188"/>
      <c r="AH97" s="188"/>
      <c r="AI97" s="188"/>
      <c r="AJ97" s="188"/>
      <c r="AK97" s="188"/>
      <c r="AL97" s="188"/>
      <c r="AM97" s="188"/>
      <c r="AN97" s="188"/>
      <c r="AO97" s="188"/>
      <c r="AP97" s="188"/>
    </row>
    <row r="98" spans="1:71" x14ac:dyDescent="0.2">
      <c r="C98" s="191"/>
    </row>
    <row r="99" spans="1:71" s="197" customFormat="1" ht="16.5" hidden="1" thickTop="1" x14ac:dyDescent="0.2">
      <c r="A99" s="192" t="s">
        <v>479</v>
      </c>
      <c r="B99" s="193">
        <f>B81*B85</f>
        <v>-106821047.012086</v>
      </c>
      <c r="C99" s="194">
        <f>C81*C85</f>
        <v>-85989038.42318657</v>
      </c>
      <c r="D99" s="194">
        <f t="shared" ref="D99:AP99" si="0">D81*D85</f>
        <v>0</v>
      </c>
      <c r="E99" s="194">
        <f t="shared" si="0"/>
        <v>0</v>
      </c>
      <c r="F99" s="194">
        <f t="shared" si="0"/>
        <v>0</v>
      </c>
      <c r="G99" s="194">
        <f t="shared" si="0"/>
        <v>0</v>
      </c>
      <c r="H99" s="194">
        <f t="shared" si="0"/>
        <v>0</v>
      </c>
      <c r="I99" s="194">
        <f t="shared" si="0"/>
        <v>0</v>
      </c>
      <c r="J99" s="194">
        <f>J81*J85</f>
        <v>0</v>
      </c>
      <c r="K99" s="194">
        <f t="shared" si="0"/>
        <v>0</v>
      </c>
      <c r="L99" s="194">
        <f>L81*L85</f>
        <v>0</v>
      </c>
      <c r="M99" s="194">
        <f t="shared" si="0"/>
        <v>0</v>
      </c>
      <c r="N99" s="194">
        <f t="shared" si="0"/>
        <v>0</v>
      </c>
      <c r="O99" s="194">
        <f t="shared" si="0"/>
        <v>0</v>
      </c>
      <c r="P99" s="194">
        <f t="shared" si="0"/>
        <v>0</v>
      </c>
      <c r="Q99" s="194">
        <f t="shared" si="0"/>
        <v>0</v>
      </c>
      <c r="R99" s="194">
        <f t="shared" si="0"/>
        <v>0</v>
      </c>
      <c r="S99" s="194">
        <f t="shared" si="0"/>
        <v>0</v>
      </c>
      <c r="T99" s="194">
        <f t="shared" si="0"/>
        <v>0</v>
      </c>
      <c r="U99" s="194">
        <f t="shared" si="0"/>
        <v>0</v>
      </c>
      <c r="V99" s="194">
        <f t="shared" si="0"/>
        <v>0</v>
      </c>
      <c r="W99" s="194">
        <f t="shared" si="0"/>
        <v>0</v>
      </c>
      <c r="X99" s="194">
        <f t="shared" si="0"/>
        <v>0</v>
      </c>
      <c r="Y99" s="194">
        <f t="shared" si="0"/>
        <v>0</v>
      </c>
      <c r="Z99" s="194">
        <f t="shared" si="0"/>
        <v>0</v>
      </c>
      <c r="AA99" s="194">
        <f t="shared" si="0"/>
        <v>0</v>
      </c>
      <c r="AB99" s="194">
        <f t="shared" si="0"/>
        <v>0</v>
      </c>
      <c r="AC99" s="194">
        <f t="shared" si="0"/>
        <v>0</v>
      </c>
      <c r="AD99" s="194">
        <f t="shared" si="0"/>
        <v>0</v>
      </c>
      <c r="AE99" s="194">
        <f t="shared" si="0"/>
        <v>0</v>
      </c>
      <c r="AF99" s="194">
        <f t="shared" si="0"/>
        <v>0</v>
      </c>
      <c r="AG99" s="194">
        <f t="shared" si="0"/>
        <v>0</v>
      </c>
      <c r="AH99" s="194">
        <f t="shared" si="0"/>
        <v>0</v>
      </c>
      <c r="AI99" s="194">
        <f t="shared" si="0"/>
        <v>0</v>
      </c>
      <c r="AJ99" s="194">
        <f t="shared" si="0"/>
        <v>0</v>
      </c>
      <c r="AK99" s="194">
        <f t="shared" si="0"/>
        <v>0</v>
      </c>
      <c r="AL99" s="194">
        <f t="shared" si="0"/>
        <v>0</v>
      </c>
      <c r="AM99" s="194">
        <f t="shared" si="0"/>
        <v>0</v>
      </c>
      <c r="AN99" s="194">
        <f t="shared" si="0"/>
        <v>0</v>
      </c>
      <c r="AO99" s="194">
        <f t="shared" si="0"/>
        <v>0</v>
      </c>
      <c r="AP99" s="194">
        <f t="shared" si="0"/>
        <v>0</v>
      </c>
      <c r="AQ99" s="195">
        <f>SUM(B99:AP99)</f>
        <v>-192810085.43527257</v>
      </c>
      <c r="AR99" s="196"/>
      <c r="AS99" s="196"/>
    </row>
    <row r="100" spans="1:71" s="200" customFormat="1" hidden="1" x14ac:dyDescent="0.2">
      <c r="A100" s="198">
        <f>AQ99</f>
        <v>-192810085.43527257</v>
      </c>
      <c r="B100" s="199"/>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c r="AQ100" s="161"/>
      <c r="AR100" s="161"/>
      <c r="AS100" s="161"/>
    </row>
    <row r="101" spans="1:71" s="200" customFormat="1" hidden="1" x14ac:dyDescent="0.2">
      <c r="A101" s="198">
        <f>AP87</f>
        <v>0</v>
      </c>
      <c r="B101" s="199"/>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c r="AQ101" s="161"/>
      <c r="AR101" s="161"/>
      <c r="AS101" s="161"/>
    </row>
    <row r="102" spans="1:71" s="200" customFormat="1" hidden="1" x14ac:dyDescent="0.2">
      <c r="A102" s="201" t="s">
        <v>480</v>
      </c>
      <c r="B102" s="224">
        <f>(A101+-A100)/-A100</f>
        <v>1</v>
      </c>
      <c r="C102" s="184"/>
      <c r="D102" s="184"/>
      <c r="E102" s="184"/>
      <c r="F102" s="184"/>
      <c r="G102" s="184"/>
      <c r="H102" s="184"/>
      <c r="I102" s="184"/>
      <c r="J102" s="184"/>
      <c r="K102" s="18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4"/>
      <c r="AL102" s="184"/>
      <c r="AM102" s="184"/>
      <c r="AN102" s="184"/>
      <c r="AO102" s="184"/>
      <c r="AP102" s="184"/>
      <c r="AQ102" s="161"/>
      <c r="AR102" s="161"/>
      <c r="AS102" s="161"/>
    </row>
    <row r="103" spans="1:71" s="200" customFormat="1" hidden="1" x14ac:dyDescent="0.2">
      <c r="A103" s="202"/>
      <c r="B103" s="184"/>
      <c r="C103" s="184"/>
      <c r="D103" s="184"/>
      <c r="E103" s="184"/>
      <c r="F103" s="184"/>
      <c r="G103" s="184"/>
      <c r="H103" s="184"/>
      <c r="I103" s="184"/>
      <c r="J103" s="184"/>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4"/>
      <c r="AN103" s="184"/>
      <c r="AO103" s="184"/>
      <c r="AP103" s="184"/>
      <c r="AQ103" s="161"/>
      <c r="AR103" s="161"/>
      <c r="AS103" s="161"/>
    </row>
    <row r="104" spans="1:71" ht="12.75" hidden="1" x14ac:dyDescent="0.2">
      <c r="A104" s="225" t="s">
        <v>481</v>
      </c>
      <c r="B104" s="225" t="s">
        <v>482</v>
      </c>
      <c r="C104" s="225" t="s">
        <v>483</v>
      </c>
      <c r="D104" s="225" t="s">
        <v>484</v>
      </c>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4"/>
      <c r="AR104" s="204"/>
      <c r="AS104" s="204"/>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203"/>
      <c r="BS104" s="203"/>
    </row>
    <row r="105" spans="1:71" ht="12.75" hidden="1" x14ac:dyDescent="0.2">
      <c r="A105" s="226" t="e">
        <f>G30/1000/1000</f>
        <v>#VALUE!</v>
      </c>
      <c r="B105" s="227">
        <f>L88</f>
        <v>0</v>
      </c>
      <c r="C105" s="228" t="str">
        <f>G28</f>
        <v>не окупается</v>
      </c>
      <c r="D105" s="228">
        <f>G29</f>
        <v>-36575231.247461922</v>
      </c>
      <c r="E105" s="205" t="s">
        <v>485</v>
      </c>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5"/>
      <c r="BS105" s="205"/>
    </row>
    <row r="106" spans="1:71" ht="12.75" hidden="1" x14ac:dyDescent="0.2">
      <c r="A106" s="206"/>
      <c r="B106" s="203"/>
      <c r="C106" s="203"/>
      <c r="D106" s="203"/>
      <c r="E106" s="203"/>
      <c r="F106" s="203"/>
      <c r="G106" s="203"/>
      <c r="H106" s="203"/>
      <c r="I106" s="203"/>
      <c r="J106" s="203"/>
      <c r="K106" s="203"/>
      <c r="L106" s="203"/>
      <c r="M106" s="203"/>
      <c r="N106" s="203"/>
      <c r="O106" s="203"/>
      <c r="P106" s="203"/>
      <c r="Q106" s="203"/>
      <c r="R106" s="203"/>
      <c r="S106" s="203"/>
      <c r="T106" s="203"/>
      <c r="U106" s="203"/>
      <c r="V106" s="203"/>
      <c r="W106" s="203"/>
      <c r="X106" s="203"/>
      <c r="Y106" s="203"/>
      <c r="Z106" s="203"/>
      <c r="AA106" s="203"/>
      <c r="AB106" s="203"/>
      <c r="AC106" s="203"/>
      <c r="AD106" s="203"/>
      <c r="AE106" s="203"/>
      <c r="AF106" s="203"/>
      <c r="AG106" s="203"/>
      <c r="AH106" s="203"/>
      <c r="AI106" s="203"/>
      <c r="AJ106" s="203"/>
      <c r="AK106" s="203"/>
      <c r="AL106" s="203"/>
      <c r="AM106" s="203"/>
      <c r="AN106" s="203"/>
      <c r="AO106" s="203"/>
      <c r="AP106" s="203"/>
      <c r="AQ106" s="204"/>
      <c r="AR106" s="204"/>
      <c r="AS106" s="204"/>
      <c r="AT106" s="203"/>
      <c r="AU106" s="203"/>
      <c r="AV106" s="203"/>
      <c r="AW106" s="203"/>
      <c r="AX106" s="203"/>
      <c r="AY106" s="203"/>
      <c r="AZ106" s="203"/>
      <c r="BA106" s="203"/>
      <c r="BB106" s="203"/>
      <c r="BC106" s="203"/>
      <c r="BD106" s="203"/>
      <c r="BE106" s="203"/>
      <c r="BF106" s="203"/>
      <c r="BG106" s="203"/>
      <c r="BH106" s="203"/>
      <c r="BI106" s="203"/>
      <c r="BJ106" s="203"/>
      <c r="BK106" s="203"/>
      <c r="BL106" s="203"/>
      <c r="BM106" s="203"/>
      <c r="BN106" s="203"/>
      <c r="BO106" s="203"/>
      <c r="BP106" s="203"/>
      <c r="BQ106" s="203"/>
      <c r="BR106" s="203"/>
      <c r="BS106" s="203"/>
    </row>
    <row r="107" spans="1:71" ht="12.75" hidden="1" x14ac:dyDescent="0.2">
      <c r="A107" s="229"/>
      <c r="B107" s="230">
        <v>2016</v>
      </c>
      <c r="C107" s="230">
        <v>2017</v>
      </c>
      <c r="D107" s="231">
        <f t="shared" ref="D107:AP107" si="1">C107+1</f>
        <v>2018</v>
      </c>
      <c r="E107" s="231">
        <f t="shared" si="1"/>
        <v>2019</v>
      </c>
      <c r="F107" s="231">
        <f t="shared" si="1"/>
        <v>2020</v>
      </c>
      <c r="G107" s="231">
        <f t="shared" si="1"/>
        <v>2021</v>
      </c>
      <c r="H107" s="231">
        <f t="shared" si="1"/>
        <v>2022</v>
      </c>
      <c r="I107" s="231">
        <f t="shared" si="1"/>
        <v>2023</v>
      </c>
      <c r="J107" s="231">
        <f t="shared" si="1"/>
        <v>2024</v>
      </c>
      <c r="K107" s="231">
        <f t="shared" si="1"/>
        <v>2025</v>
      </c>
      <c r="L107" s="231">
        <f t="shared" si="1"/>
        <v>2026</v>
      </c>
      <c r="M107" s="231">
        <f t="shared" si="1"/>
        <v>2027</v>
      </c>
      <c r="N107" s="231">
        <f t="shared" si="1"/>
        <v>2028</v>
      </c>
      <c r="O107" s="231">
        <f t="shared" si="1"/>
        <v>2029</v>
      </c>
      <c r="P107" s="231">
        <f t="shared" si="1"/>
        <v>2030</v>
      </c>
      <c r="Q107" s="231">
        <f t="shared" si="1"/>
        <v>2031</v>
      </c>
      <c r="R107" s="231">
        <f t="shared" si="1"/>
        <v>2032</v>
      </c>
      <c r="S107" s="231">
        <f t="shared" si="1"/>
        <v>2033</v>
      </c>
      <c r="T107" s="231">
        <f t="shared" si="1"/>
        <v>2034</v>
      </c>
      <c r="U107" s="231">
        <f t="shared" si="1"/>
        <v>2035</v>
      </c>
      <c r="V107" s="231">
        <f t="shared" si="1"/>
        <v>2036</v>
      </c>
      <c r="W107" s="231">
        <f t="shared" si="1"/>
        <v>2037</v>
      </c>
      <c r="X107" s="231">
        <f t="shared" si="1"/>
        <v>2038</v>
      </c>
      <c r="Y107" s="231">
        <f t="shared" si="1"/>
        <v>2039</v>
      </c>
      <c r="Z107" s="231">
        <f t="shared" si="1"/>
        <v>2040</v>
      </c>
      <c r="AA107" s="231">
        <f t="shared" si="1"/>
        <v>2041</v>
      </c>
      <c r="AB107" s="231">
        <f t="shared" si="1"/>
        <v>2042</v>
      </c>
      <c r="AC107" s="231">
        <f t="shared" si="1"/>
        <v>2043</v>
      </c>
      <c r="AD107" s="231">
        <f t="shared" si="1"/>
        <v>2044</v>
      </c>
      <c r="AE107" s="231">
        <f t="shared" si="1"/>
        <v>2045</v>
      </c>
      <c r="AF107" s="231">
        <f t="shared" si="1"/>
        <v>2046</v>
      </c>
      <c r="AG107" s="231">
        <f t="shared" si="1"/>
        <v>2047</v>
      </c>
      <c r="AH107" s="231">
        <f t="shared" si="1"/>
        <v>2048</v>
      </c>
      <c r="AI107" s="231">
        <f t="shared" si="1"/>
        <v>2049</v>
      </c>
      <c r="AJ107" s="231">
        <f t="shared" si="1"/>
        <v>2050</v>
      </c>
      <c r="AK107" s="231">
        <f t="shared" si="1"/>
        <v>2051</v>
      </c>
      <c r="AL107" s="231">
        <f t="shared" si="1"/>
        <v>2052</v>
      </c>
      <c r="AM107" s="231">
        <f t="shared" si="1"/>
        <v>2053</v>
      </c>
      <c r="AN107" s="231">
        <f t="shared" si="1"/>
        <v>2054</v>
      </c>
      <c r="AO107" s="231">
        <f t="shared" si="1"/>
        <v>2055</v>
      </c>
      <c r="AP107" s="231">
        <f t="shared" si="1"/>
        <v>2056</v>
      </c>
      <c r="AT107" s="200"/>
      <c r="AU107" s="200"/>
      <c r="AV107" s="200"/>
      <c r="AW107" s="200"/>
      <c r="AX107" s="200"/>
      <c r="AY107" s="200"/>
      <c r="AZ107" s="200"/>
      <c r="BA107" s="200"/>
      <c r="BB107" s="200"/>
      <c r="BC107" s="200"/>
      <c r="BD107" s="200"/>
      <c r="BE107" s="200"/>
      <c r="BF107" s="200"/>
      <c r="BG107" s="200"/>
    </row>
    <row r="108" spans="1:71" ht="12.75" hidden="1" x14ac:dyDescent="0.2">
      <c r="A108" s="232" t="s">
        <v>486</v>
      </c>
      <c r="B108" s="233"/>
      <c r="C108" s="233">
        <f>C109*$B$111*$B$112*1000</f>
        <v>0</v>
      </c>
      <c r="D108" s="233">
        <f t="shared" ref="D108:AP108" si="2">D109*$B$111*$B$112*1000</f>
        <v>0</v>
      </c>
      <c r="E108" s="233">
        <f>E109*$B$111*$B$112*1000</f>
        <v>0</v>
      </c>
      <c r="F108" s="233">
        <f t="shared" si="2"/>
        <v>0</v>
      </c>
      <c r="G108" s="233">
        <f t="shared" si="2"/>
        <v>0</v>
      </c>
      <c r="H108" s="233">
        <f t="shared" si="2"/>
        <v>0</v>
      </c>
      <c r="I108" s="233">
        <f t="shared" si="2"/>
        <v>0</v>
      </c>
      <c r="J108" s="233">
        <f t="shared" si="2"/>
        <v>0</v>
      </c>
      <c r="K108" s="233">
        <f t="shared" si="2"/>
        <v>0</v>
      </c>
      <c r="L108" s="233">
        <f t="shared" si="2"/>
        <v>0</v>
      </c>
      <c r="M108" s="233">
        <f t="shared" si="2"/>
        <v>0</v>
      </c>
      <c r="N108" s="233">
        <f t="shared" si="2"/>
        <v>0</v>
      </c>
      <c r="O108" s="233">
        <f t="shared" si="2"/>
        <v>0</v>
      </c>
      <c r="P108" s="233">
        <f t="shared" si="2"/>
        <v>0</v>
      </c>
      <c r="Q108" s="233">
        <f t="shared" si="2"/>
        <v>0</v>
      </c>
      <c r="R108" s="233">
        <f t="shared" si="2"/>
        <v>0</v>
      </c>
      <c r="S108" s="233">
        <f t="shared" si="2"/>
        <v>0</v>
      </c>
      <c r="T108" s="233">
        <f t="shared" si="2"/>
        <v>0</v>
      </c>
      <c r="U108" s="233">
        <f t="shared" si="2"/>
        <v>0</v>
      </c>
      <c r="V108" s="233">
        <f t="shared" si="2"/>
        <v>0</v>
      </c>
      <c r="W108" s="233">
        <f t="shared" si="2"/>
        <v>0</v>
      </c>
      <c r="X108" s="233">
        <f t="shared" si="2"/>
        <v>0</v>
      </c>
      <c r="Y108" s="233">
        <f t="shared" si="2"/>
        <v>0</v>
      </c>
      <c r="Z108" s="233">
        <f t="shared" si="2"/>
        <v>0</v>
      </c>
      <c r="AA108" s="233">
        <f t="shared" si="2"/>
        <v>0</v>
      </c>
      <c r="AB108" s="233">
        <f t="shared" si="2"/>
        <v>0</v>
      </c>
      <c r="AC108" s="233">
        <f t="shared" si="2"/>
        <v>0</v>
      </c>
      <c r="AD108" s="233">
        <f t="shared" si="2"/>
        <v>0</v>
      </c>
      <c r="AE108" s="233">
        <f t="shared" si="2"/>
        <v>0</v>
      </c>
      <c r="AF108" s="233">
        <f t="shared" si="2"/>
        <v>0</v>
      </c>
      <c r="AG108" s="233">
        <f t="shared" si="2"/>
        <v>0</v>
      </c>
      <c r="AH108" s="233">
        <f t="shared" si="2"/>
        <v>0</v>
      </c>
      <c r="AI108" s="233">
        <f t="shared" si="2"/>
        <v>0</v>
      </c>
      <c r="AJ108" s="233">
        <f t="shared" si="2"/>
        <v>0</v>
      </c>
      <c r="AK108" s="233">
        <f t="shared" si="2"/>
        <v>0</v>
      </c>
      <c r="AL108" s="233">
        <f t="shared" si="2"/>
        <v>0</v>
      </c>
      <c r="AM108" s="233">
        <f t="shared" si="2"/>
        <v>0</v>
      </c>
      <c r="AN108" s="233">
        <f t="shared" si="2"/>
        <v>0</v>
      </c>
      <c r="AO108" s="233">
        <f t="shared" si="2"/>
        <v>0</v>
      </c>
      <c r="AP108" s="233">
        <f t="shared" si="2"/>
        <v>0</v>
      </c>
      <c r="AT108" s="200"/>
      <c r="AU108" s="200"/>
      <c r="AV108" s="200"/>
      <c r="AW108" s="200"/>
      <c r="AX108" s="200"/>
      <c r="AY108" s="200"/>
      <c r="AZ108" s="200"/>
      <c r="BA108" s="200"/>
      <c r="BB108" s="200"/>
      <c r="BC108" s="200"/>
      <c r="BD108" s="200"/>
      <c r="BE108" s="200"/>
      <c r="BF108" s="200"/>
      <c r="BG108" s="200"/>
    </row>
    <row r="109" spans="1:71" ht="12.75" hidden="1" x14ac:dyDescent="0.2">
      <c r="A109" s="232" t="s">
        <v>487</v>
      </c>
      <c r="B109" s="231"/>
      <c r="C109" s="231">
        <f>B109+$I$120*C113</f>
        <v>0</v>
      </c>
      <c r="D109" s="231">
        <f>C109+$I$120*D113</f>
        <v>0</v>
      </c>
      <c r="E109" s="231">
        <f t="shared" ref="E109:AP109" si="3">D109+$I$120*E113</f>
        <v>0</v>
      </c>
      <c r="F109" s="231">
        <f t="shared" si="3"/>
        <v>0</v>
      </c>
      <c r="G109" s="231">
        <f t="shared" si="3"/>
        <v>0</v>
      </c>
      <c r="H109" s="231">
        <f t="shared" si="3"/>
        <v>0</v>
      </c>
      <c r="I109" s="231">
        <f t="shared" si="3"/>
        <v>0</v>
      </c>
      <c r="J109" s="231">
        <f t="shared" si="3"/>
        <v>0</v>
      </c>
      <c r="K109" s="231">
        <f t="shared" si="3"/>
        <v>0</v>
      </c>
      <c r="L109" s="231">
        <f t="shared" si="3"/>
        <v>0</v>
      </c>
      <c r="M109" s="231">
        <f t="shared" si="3"/>
        <v>0</v>
      </c>
      <c r="N109" s="231">
        <f t="shared" si="3"/>
        <v>0</v>
      </c>
      <c r="O109" s="231">
        <f t="shared" si="3"/>
        <v>0</v>
      </c>
      <c r="P109" s="231">
        <f t="shared" si="3"/>
        <v>0</v>
      </c>
      <c r="Q109" s="231">
        <f t="shared" si="3"/>
        <v>0</v>
      </c>
      <c r="R109" s="231">
        <f t="shared" si="3"/>
        <v>0</v>
      </c>
      <c r="S109" s="231">
        <f t="shared" si="3"/>
        <v>0</v>
      </c>
      <c r="T109" s="231">
        <f t="shared" si="3"/>
        <v>0</v>
      </c>
      <c r="U109" s="231">
        <f t="shared" si="3"/>
        <v>0</v>
      </c>
      <c r="V109" s="231">
        <f t="shared" si="3"/>
        <v>0</v>
      </c>
      <c r="W109" s="231">
        <f t="shared" si="3"/>
        <v>0</v>
      </c>
      <c r="X109" s="231">
        <f t="shared" si="3"/>
        <v>0</v>
      </c>
      <c r="Y109" s="231">
        <f t="shared" si="3"/>
        <v>0</v>
      </c>
      <c r="Z109" s="231">
        <f t="shared" si="3"/>
        <v>0</v>
      </c>
      <c r="AA109" s="231">
        <f t="shared" si="3"/>
        <v>0</v>
      </c>
      <c r="AB109" s="231">
        <f t="shared" si="3"/>
        <v>0</v>
      </c>
      <c r="AC109" s="231">
        <f t="shared" si="3"/>
        <v>0</v>
      </c>
      <c r="AD109" s="231">
        <f t="shared" si="3"/>
        <v>0</v>
      </c>
      <c r="AE109" s="231">
        <f t="shared" si="3"/>
        <v>0</v>
      </c>
      <c r="AF109" s="231">
        <f t="shared" si="3"/>
        <v>0</v>
      </c>
      <c r="AG109" s="231">
        <f t="shared" si="3"/>
        <v>0</v>
      </c>
      <c r="AH109" s="231">
        <f t="shared" si="3"/>
        <v>0</v>
      </c>
      <c r="AI109" s="231">
        <f t="shared" si="3"/>
        <v>0</v>
      </c>
      <c r="AJ109" s="231">
        <f t="shared" si="3"/>
        <v>0</v>
      </c>
      <c r="AK109" s="231">
        <f t="shared" si="3"/>
        <v>0</v>
      </c>
      <c r="AL109" s="231">
        <f t="shared" si="3"/>
        <v>0</v>
      </c>
      <c r="AM109" s="231">
        <f t="shared" si="3"/>
        <v>0</v>
      </c>
      <c r="AN109" s="231">
        <f t="shared" si="3"/>
        <v>0</v>
      </c>
      <c r="AO109" s="231">
        <f t="shared" si="3"/>
        <v>0</v>
      </c>
      <c r="AP109" s="231">
        <f t="shared" si="3"/>
        <v>0</v>
      </c>
      <c r="AT109" s="200"/>
      <c r="AU109" s="200"/>
      <c r="AV109" s="200"/>
      <c r="AW109" s="200"/>
      <c r="AX109" s="200"/>
      <c r="AY109" s="200"/>
      <c r="AZ109" s="200"/>
      <c r="BA109" s="200"/>
      <c r="BB109" s="200"/>
      <c r="BC109" s="200"/>
      <c r="BD109" s="200"/>
      <c r="BE109" s="200"/>
      <c r="BF109" s="200"/>
      <c r="BG109" s="200"/>
    </row>
    <row r="110" spans="1:71" ht="12.75" hidden="1" x14ac:dyDescent="0.2">
      <c r="A110" s="232" t="s">
        <v>488</v>
      </c>
      <c r="B110" s="234">
        <v>0.93</v>
      </c>
      <c r="C110" s="231"/>
      <c r="D110" s="231"/>
      <c r="E110" s="231"/>
      <c r="F110" s="231"/>
      <c r="G110" s="231"/>
      <c r="H110" s="231"/>
      <c r="I110" s="231"/>
      <c r="J110" s="231"/>
      <c r="K110" s="231"/>
      <c r="L110" s="231"/>
      <c r="M110" s="231"/>
      <c r="N110" s="231"/>
      <c r="O110" s="231"/>
      <c r="P110" s="231"/>
      <c r="Q110" s="231"/>
      <c r="R110" s="231"/>
      <c r="S110" s="231"/>
      <c r="T110" s="231"/>
      <c r="U110" s="231"/>
      <c r="V110" s="231"/>
      <c r="W110" s="231"/>
      <c r="X110" s="231"/>
      <c r="Y110" s="231"/>
      <c r="Z110" s="231"/>
      <c r="AA110" s="231"/>
      <c r="AB110" s="231"/>
      <c r="AC110" s="231"/>
      <c r="AD110" s="231"/>
      <c r="AE110" s="231"/>
      <c r="AF110" s="231"/>
      <c r="AG110" s="231"/>
      <c r="AH110" s="231"/>
      <c r="AI110" s="231"/>
      <c r="AJ110" s="231"/>
      <c r="AK110" s="231"/>
      <c r="AL110" s="231"/>
      <c r="AM110" s="231"/>
      <c r="AN110" s="231"/>
      <c r="AO110" s="231"/>
      <c r="AP110" s="231"/>
      <c r="AT110" s="200"/>
      <c r="AU110" s="200"/>
      <c r="AV110" s="200"/>
      <c r="AW110" s="200"/>
      <c r="AX110" s="200"/>
      <c r="AY110" s="200"/>
      <c r="AZ110" s="200"/>
      <c r="BA110" s="200"/>
      <c r="BB110" s="200"/>
      <c r="BC110" s="200"/>
      <c r="BD110" s="200"/>
      <c r="BE110" s="200"/>
      <c r="BF110" s="200"/>
      <c r="BG110" s="200"/>
    </row>
    <row r="111" spans="1:71" ht="12.75" hidden="1" x14ac:dyDescent="0.2">
      <c r="A111" s="232" t="s">
        <v>489</v>
      </c>
      <c r="B111" s="234">
        <v>4380</v>
      </c>
      <c r="C111" s="231"/>
      <c r="D111" s="231"/>
      <c r="E111" s="231"/>
      <c r="F111" s="231"/>
      <c r="G111" s="231"/>
      <c r="H111" s="231"/>
      <c r="I111" s="231"/>
      <c r="J111" s="231"/>
      <c r="K111" s="231"/>
      <c r="L111" s="231"/>
      <c r="M111" s="231"/>
      <c r="N111" s="231"/>
      <c r="O111" s="231"/>
      <c r="P111" s="231"/>
      <c r="Q111" s="231"/>
      <c r="R111" s="231"/>
      <c r="S111" s="231"/>
      <c r="T111" s="231"/>
      <c r="U111" s="231"/>
      <c r="V111" s="231"/>
      <c r="W111" s="231"/>
      <c r="X111" s="231"/>
      <c r="Y111" s="231"/>
      <c r="Z111" s="231"/>
      <c r="AA111" s="231"/>
      <c r="AB111" s="231"/>
      <c r="AC111" s="231"/>
      <c r="AD111" s="231"/>
      <c r="AE111" s="231"/>
      <c r="AF111" s="231"/>
      <c r="AG111" s="231"/>
      <c r="AH111" s="231"/>
      <c r="AI111" s="231"/>
      <c r="AJ111" s="231"/>
      <c r="AK111" s="231"/>
      <c r="AL111" s="231"/>
      <c r="AM111" s="231"/>
      <c r="AN111" s="231"/>
      <c r="AO111" s="231"/>
      <c r="AP111" s="231"/>
      <c r="AT111" s="200"/>
      <c r="AU111" s="200"/>
      <c r="AV111" s="200"/>
      <c r="AW111" s="200"/>
      <c r="AX111" s="200"/>
      <c r="AY111" s="200"/>
      <c r="AZ111" s="200"/>
      <c r="BA111" s="200"/>
      <c r="BB111" s="200"/>
      <c r="BC111" s="200"/>
      <c r="BD111" s="200"/>
      <c r="BE111" s="200"/>
      <c r="BF111" s="200"/>
      <c r="BG111" s="200"/>
    </row>
    <row r="112" spans="1:71" ht="12.75" hidden="1" x14ac:dyDescent="0.2">
      <c r="A112" s="232" t="s">
        <v>490</v>
      </c>
      <c r="B112" s="230">
        <f>$B$131</f>
        <v>1.23072</v>
      </c>
      <c r="C112" s="231"/>
      <c r="D112" s="231"/>
      <c r="E112" s="231"/>
      <c r="F112" s="231"/>
      <c r="G112" s="231"/>
      <c r="H112" s="231"/>
      <c r="I112" s="231"/>
      <c r="J112" s="231"/>
      <c r="K112" s="231"/>
      <c r="L112" s="231"/>
      <c r="M112" s="231"/>
      <c r="N112" s="231"/>
      <c r="O112" s="231"/>
      <c r="P112" s="231"/>
      <c r="Q112" s="231"/>
      <c r="R112" s="231"/>
      <c r="S112" s="231"/>
      <c r="T112" s="231"/>
      <c r="U112" s="231"/>
      <c r="V112" s="231"/>
      <c r="W112" s="231"/>
      <c r="X112" s="231"/>
      <c r="Y112" s="231"/>
      <c r="Z112" s="231"/>
      <c r="AA112" s="231"/>
      <c r="AB112" s="231"/>
      <c r="AC112" s="231"/>
      <c r="AD112" s="231"/>
      <c r="AE112" s="231"/>
      <c r="AF112" s="231"/>
      <c r="AG112" s="231"/>
      <c r="AH112" s="231"/>
      <c r="AI112" s="231"/>
      <c r="AJ112" s="231"/>
      <c r="AK112" s="231"/>
      <c r="AL112" s="231"/>
      <c r="AM112" s="231"/>
      <c r="AN112" s="231"/>
      <c r="AO112" s="231"/>
      <c r="AP112" s="231"/>
      <c r="AT112" s="200"/>
      <c r="AU112" s="200"/>
      <c r="AV112" s="200"/>
      <c r="AW112" s="200"/>
      <c r="AX112" s="200"/>
      <c r="AY112" s="200"/>
      <c r="AZ112" s="200"/>
      <c r="BA112" s="200"/>
      <c r="BB112" s="200"/>
      <c r="BC112" s="200"/>
      <c r="BD112" s="200"/>
      <c r="BE112" s="200"/>
      <c r="BF112" s="200"/>
      <c r="BG112" s="200"/>
    </row>
    <row r="113" spans="1:71" ht="15" hidden="1" x14ac:dyDescent="0.2">
      <c r="A113" s="235" t="s">
        <v>491</v>
      </c>
      <c r="B113" s="236">
        <v>0</v>
      </c>
      <c r="C113" s="237">
        <v>0.33</v>
      </c>
      <c r="D113" s="237">
        <v>0.33</v>
      </c>
      <c r="E113" s="237">
        <v>0.34</v>
      </c>
      <c r="F113" s="236">
        <v>0</v>
      </c>
      <c r="G113" s="236">
        <v>0</v>
      </c>
      <c r="H113" s="236">
        <v>0</v>
      </c>
      <c r="I113" s="236">
        <v>0</v>
      </c>
      <c r="J113" s="236">
        <v>0</v>
      </c>
      <c r="K113" s="236">
        <v>0</v>
      </c>
      <c r="L113" s="236">
        <v>0</v>
      </c>
      <c r="M113" s="236">
        <v>0</v>
      </c>
      <c r="N113" s="236">
        <v>0</v>
      </c>
      <c r="O113" s="236">
        <v>0</v>
      </c>
      <c r="P113" s="236">
        <v>0</v>
      </c>
      <c r="Q113" s="236">
        <v>0</v>
      </c>
      <c r="R113" s="236">
        <v>0</v>
      </c>
      <c r="S113" s="236">
        <v>0</v>
      </c>
      <c r="T113" s="236">
        <v>0</v>
      </c>
      <c r="U113" s="236">
        <v>0</v>
      </c>
      <c r="V113" s="236">
        <v>0</v>
      </c>
      <c r="W113" s="236">
        <v>0</v>
      </c>
      <c r="X113" s="236">
        <v>0</v>
      </c>
      <c r="Y113" s="236">
        <v>0</v>
      </c>
      <c r="Z113" s="236">
        <v>0</v>
      </c>
      <c r="AA113" s="236">
        <v>0</v>
      </c>
      <c r="AB113" s="236">
        <v>0</v>
      </c>
      <c r="AC113" s="236">
        <v>0</v>
      </c>
      <c r="AD113" s="236">
        <v>0</v>
      </c>
      <c r="AE113" s="236">
        <v>0</v>
      </c>
      <c r="AF113" s="236">
        <v>0</v>
      </c>
      <c r="AG113" s="236">
        <v>0</v>
      </c>
      <c r="AH113" s="236">
        <v>0</v>
      </c>
      <c r="AI113" s="236">
        <v>0</v>
      </c>
      <c r="AJ113" s="236">
        <v>0</v>
      </c>
      <c r="AK113" s="236">
        <v>0</v>
      </c>
      <c r="AL113" s="236">
        <v>0</v>
      </c>
      <c r="AM113" s="236">
        <v>0</v>
      </c>
      <c r="AN113" s="236">
        <v>0</v>
      </c>
      <c r="AO113" s="236">
        <v>0</v>
      </c>
      <c r="AP113" s="236">
        <v>0</v>
      </c>
      <c r="AT113" s="200"/>
      <c r="AU113" s="200"/>
      <c r="AV113" s="200"/>
      <c r="AW113" s="200"/>
      <c r="AX113" s="200"/>
      <c r="AY113" s="200"/>
      <c r="AZ113" s="200"/>
      <c r="BA113" s="200"/>
      <c r="BB113" s="200"/>
      <c r="BC113" s="200"/>
      <c r="BD113" s="200"/>
      <c r="BE113" s="200"/>
      <c r="BF113" s="200"/>
      <c r="BG113" s="200"/>
    </row>
    <row r="114" spans="1:71" ht="12.75" hidden="1" x14ac:dyDescent="0.2">
      <c r="A114" s="206"/>
      <c r="B114" s="203"/>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3"/>
      <c r="AH114" s="203"/>
      <c r="AI114" s="203"/>
      <c r="AJ114" s="203"/>
      <c r="AK114" s="203"/>
      <c r="AL114" s="203"/>
      <c r="AM114" s="203"/>
      <c r="AN114" s="203"/>
      <c r="AO114" s="203"/>
      <c r="AP114" s="203"/>
      <c r="AQ114" s="204"/>
      <c r="AR114" s="204"/>
      <c r="AS114" s="204"/>
      <c r="AT114" s="203"/>
      <c r="AU114" s="203"/>
      <c r="AV114" s="203"/>
      <c r="AW114" s="203"/>
      <c r="AX114" s="203"/>
      <c r="AY114" s="203"/>
      <c r="AZ114" s="203"/>
      <c r="BA114" s="203"/>
      <c r="BB114" s="203"/>
      <c r="BC114" s="203"/>
      <c r="BD114" s="203"/>
      <c r="BE114" s="203"/>
      <c r="BF114" s="203"/>
      <c r="BG114" s="203"/>
      <c r="BH114" s="203"/>
      <c r="BI114" s="203"/>
      <c r="BJ114" s="203"/>
      <c r="BK114" s="203"/>
      <c r="BL114" s="203"/>
      <c r="BM114" s="203"/>
      <c r="BN114" s="203"/>
      <c r="BO114" s="203"/>
      <c r="BP114" s="203"/>
      <c r="BQ114" s="203"/>
      <c r="BR114" s="203"/>
      <c r="BS114" s="203"/>
    </row>
    <row r="115" spans="1:71" ht="12.75" hidden="1" x14ac:dyDescent="0.2">
      <c r="A115" s="206"/>
      <c r="B115" s="203"/>
      <c r="C115" s="203"/>
      <c r="D115" s="203"/>
      <c r="E115" s="203"/>
      <c r="F115" s="203"/>
      <c r="G115" s="203"/>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c r="AM115" s="203"/>
      <c r="AN115" s="203"/>
      <c r="AO115" s="203"/>
      <c r="AP115" s="203"/>
      <c r="AQ115" s="204"/>
      <c r="AR115" s="204"/>
      <c r="AS115" s="204"/>
      <c r="AT115" s="203"/>
      <c r="AU115" s="203"/>
      <c r="AV115" s="203"/>
      <c r="AW115" s="203"/>
      <c r="AX115" s="203"/>
      <c r="AY115" s="203"/>
      <c r="AZ115" s="203"/>
      <c r="BA115" s="203"/>
      <c r="BB115" s="203"/>
      <c r="BC115" s="203"/>
      <c r="BD115" s="203"/>
      <c r="BE115" s="203"/>
      <c r="BF115" s="203"/>
      <c r="BG115" s="203"/>
      <c r="BH115" s="203"/>
      <c r="BI115" s="203"/>
      <c r="BJ115" s="203"/>
      <c r="BK115" s="203"/>
      <c r="BL115" s="203"/>
      <c r="BM115" s="203"/>
      <c r="BN115" s="203"/>
      <c r="BO115" s="203"/>
      <c r="BP115" s="203"/>
      <c r="BQ115" s="203"/>
      <c r="BR115" s="203"/>
      <c r="BS115" s="203"/>
    </row>
    <row r="116" spans="1:71" ht="12.75" hidden="1" x14ac:dyDescent="0.2">
      <c r="A116" s="229"/>
      <c r="B116" s="494" t="s">
        <v>492</v>
      </c>
      <c r="C116" s="495"/>
      <c r="D116" s="494" t="s">
        <v>493</v>
      </c>
      <c r="E116" s="495"/>
      <c r="F116" s="229"/>
      <c r="G116" s="229"/>
      <c r="H116" s="229"/>
      <c r="I116" s="229"/>
      <c r="J116" s="229"/>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c r="AN116" s="203"/>
      <c r="AO116" s="203"/>
      <c r="AP116" s="203"/>
      <c r="AQ116" s="204"/>
      <c r="AR116" s="204"/>
      <c r="AS116" s="204"/>
      <c r="AT116" s="203"/>
      <c r="AU116" s="203"/>
      <c r="AV116" s="203"/>
      <c r="AW116" s="203"/>
      <c r="AX116" s="203"/>
      <c r="AY116" s="203"/>
      <c r="AZ116" s="203"/>
      <c r="BA116" s="203"/>
      <c r="BB116" s="203"/>
      <c r="BC116" s="203"/>
      <c r="BD116" s="203"/>
      <c r="BE116" s="203"/>
      <c r="BF116" s="203"/>
      <c r="BG116" s="203"/>
      <c r="BH116" s="203"/>
      <c r="BI116" s="203"/>
      <c r="BJ116" s="203"/>
      <c r="BK116" s="203"/>
      <c r="BL116" s="203"/>
      <c r="BM116" s="203"/>
      <c r="BN116" s="203"/>
      <c r="BO116" s="203"/>
      <c r="BP116" s="203"/>
      <c r="BQ116" s="203"/>
      <c r="BR116" s="203"/>
      <c r="BS116" s="203"/>
    </row>
    <row r="117" spans="1:71" ht="12.75" hidden="1" x14ac:dyDescent="0.2">
      <c r="A117" s="232" t="s">
        <v>494</v>
      </c>
      <c r="B117" s="238"/>
      <c r="C117" s="229" t="s">
        <v>495</v>
      </c>
      <c r="D117" s="295"/>
      <c r="E117" s="229" t="s">
        <v>495</v>
      </c>
      <c r="F117" s="229"/>
      <c r="G117" s="229"/>
      <c r="H117" s="229"/>
      <c r="I117" s="229"/>
      <c r="J117" s="229"/>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c r="AM117" s="203"/>
      <c r="AN117" s="203"/>
      <c r="AO117" s="203"/>
      <c r="AP117" s="203"/>
      <c r="AQ117" s="204"/>
      <c r="AR117" s="204"/>
      <c r="AS117" s="204"/>
      <c r="AT117" s="203"/>
      <c r="AU117" s="203"/>
      <c r="AV117" s="203"/>
      <c r="AW117" s="203"/>
      <c r="AX117" s="203"/>
      <c r="AY117" s="203"/>
      <c r="AZ117" s="203"/>
      <c r="BA117" s="203"/>
      <c r="BB117" s="203"/>
      <c r="BC117" s="203"/>
      <c r="BD117" s="203"/>
      <c r="BE117" s="203"/>
      <c r="BF117" s="203"/>
      <c r="BG117" s="203"/>
      <c r="BH117" s="203"/>
      <c r="BI117" s="203"/>
      <c r="BJ117" s="203"/>
      <c r="BK117" s="203"/>
      <c r="BL117" s="203"/>
      <c r="BM117" s="203"/>
      <c r="BN117" s="203"/>
      <c r="BO117" s="203"/>
      <c r="BP117" s="203"/>
      <c r="BQ117" s="203"/>
      <c r="BR117" s="203"/>
      <c r="BS117" s="203"/>
    </row>
    <row r="118" spans="1:71" ht="25.5" hidden="1" x14ac:dyDescent="0.2">
      <c r="A118" s="232" t="s">
        <v>494</v>
      </c>
      <c r="B118" s="229">
        <f>$B$110*B117</f>
        <v>0</v>
      </c>
      <c r="C118" s="229" t="s">
        <v>130</v>
      </c>
      <c r="D118" s="229">
        <f>$B$110*D117</f>
        <v>0</v>
      </c>
      <c r="E118" s="229" t="s">
        <v>130</v>
      </c>
      <c r="F118" s="232" t="s">
        <v>496</v>
      </c>
      <c r="G118" s="229">
        <f>D117-B117</f>
        <v>0</v>
      </c>
      <c r="H118" s="229" t="s">
        <v>495</v>
      </c>
      <c r="I118" s="239">
        <f>$B$110*G118</f>
        <v>0</v>
      </c>
      <c r="J118" s="229" t="s">
        <v>130</v>
      </c>
      <c r="K118" s="203"/>
      <c r="L118" s="203"/>
      <c r="M118" s="203"/>
      <c r="N118" s="203"/>
      <c r="O118" s="203"/>
      <c r="P118" s="203"/>
      <c r="Q118" s="203"/>
      <c r="R118" s="203"/>
      <c r="S118" s="203"/>
      <c r="T118" s="203"/>
      <c r="U118" s="203"/>
      <c r="V118" s="203"/>
      <c r="W118" s="203"/>
      <c r="X118" s="203"/>
      <c r="Y118" s="203"/>
      <c r="Z118" s="203"/>
      <c r="AA118" s="203"/>
      <c r="AB118" s="203"/>
      <c r="AC118" s="203"/>
      <c r="AD118" s="203"/>
      <c r="AE118" s="203"/>
      <c r="AF118" s="203"/>
      <c r="AG118" s="203"/>
      <c r="AH118" s="203"/>
      <c r="AI118" s="203"/>
      <c r="AJ118" s="203"/>
      <c r="AK118" s="203"/>
      <c r="AL118" s="203"/>
      <c r="AM118" s="203"/>
      <c r="AN118" s="203"/>
      <c r="AO118" s="203"/>
      <c r="AP118" s="203"/>
      <c r="AQ118" s="204"/>
      <c r="AR118" s="204"/>
      <c r="AS118" s="204"/>
      <c r="AT118" s="203"/>
      <c r="AU118" s="203"/>
      <c r="AV118" s="203"/>
      <c r="AW118" s="203"/>
      <c r="AX118" s="203"/>
      <c r="AY118" s="203"/>
      <c r="AZ118" s="203"/>
      <c r="BA118" s="203"/>
      <c r="BB118" s="203"/>
      <c r="BC118" s="203"/>
      <c r="BD118" s="203"/>
      <c r="BE118" s="203"/>
      <c r="BF118" s="203"/>
      <c r="BG118" s="203"/>
      <c r="BH118" s="203"/>
      <c r="BI118" s="203"/>
      <c r="BJ118" s="203"/>
      <c r="BK118" s="203"/>
      <c r="BL118" s="203"/>
      <c r="BM118" s="203"/>
      <c r="BN118" s="203"/>
      <c r="BO118" s="203"/>
      <c r="BP118" s="203"/>
      <c r="BQ118" s="203"/>
      <c r="BR118" s="203"/>
      <c r="BS118" s="203"/>
    </row>
    <row r="119" spans="1:71" ht="25.5" hidden="1" x14ac:dyDescent="0.2">
      <c r="A119" s="229"/>
      <c r="B119" s="229"/>
      <c r="C119" s="229"/>
      <c r="D119" s="229"/>
      <c r="E119" s="229"/>
      <c r="F119" s="232" t="s">
        <v>497</v>
      </c>
      <c r="G119" s="229">
        <f>I119/$B$110</f>
        <v>0</v>
      </c>
      <c r="H119" s="229" t="s">
        <v>495</v>
      </c>
      <c r="I119" s="238"/>
      <c r="J119" s="229" t="s">
        <v>130</v>
      </c>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c r="AM119" s="203"/>
      <c r="AN119" s="203"/>
      <c r="AO119" s="203"/>
      <c r="AP119" s="203"/>
      <c r="AQ119" s="204"/>
      <c r="AR119" s="204"/>
      <c r="AS119" s="204"/>
      <c r="AT119" s="203"/>
      <c r="AU119" s="203"/>
      <c r="AV119" s="203"/>
      <c r="AW119" s="203"/>
      <c r="AX119" s="203"/>
      <c r="AY119" s="203"/>
      <c r="AZ119" s="203"/>
      <c r="BA119" s="203"/>
      <c r="BB119" s="203"/>
      <c r="BC119" s="203"/>
      <c r="BD119" s="203"/>
      <c r="BE119" s="203"/>
      <c r="BF119" s="203"/>
      <c r="BG119" s="203"/>
      <c r="BH119" s="203"/>
      <c r="BI119" s="203"/>
      <c r="BJ119" s="203"/>
      <c r="BK119" s="203"/>
      <c r="BL119" s="203"/>
      <c r="BM119" s="203"/>
      <c r="BN119" s="203"/>
      <c r="BO119" s="203"/>
      <c r="BP119" s="203"/>
      <c r="BQ119" s="203"/>
      <c r="BR119" s="203"/>
      <c r="BS119" s="203"/>
    </row>
    <row r="120" spans="1:71" ht="38.25" hidden="1" x14ac:dyDescent="0.2">
      <c r="A120" s="240"/>
      <c r="B120" s="241"/>
      <c r="C120" s="241"/>
      <c r="D120" s="241"/>
      <c r="E120" s="241"/>
      <c r="F120" s="242" t="s">
        <v>498</v>
      </c>
      <c r="G120" s="239">
        <f>G118</f>
        <v>0</v>
      </c>
      <c r="H120" s="229" t="s">
        <v>495</v>
      </c>
      <c r="I120" s="234">
        <f>I118</f>
        <v>0</v>
      </c>
      <c r="J120" s="229" t="s">
        <v>130</v>
      </c>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c r="AM120" s="203"/>
      <c r="AN120" s="203"/>
      <c r="AO120" s="203"/>
      <c r="AP120" s="203"/>
      <c r="AQ120" s="204"/>
      <c r="AR120" s="204"/>
      <c r="AS120" s="204"/>
      <c r="AT120" s="203"/>
      <c r="AU120" s="203"/>
      <c r="AV120" s="203"/>
      <c r="AW120" s="203"/>
      <c r="AX120" s="203"/>
      <c r="AY120" s="203"/>
      <c r="AZ120" s="203"/>
      <c r="BA120" s="203"/>
      <c r="BB120" s="203"/>
      <c r="BC120" s="203"/>
      <c r="BD120" s="203"/>
      <c r="BE120" s="203"/>
      <c r="BF120" s="203"/>
      <c r="BG120" s="203"/>
      <c r="BH120" s="203"/>
      <c r="BI120" s="203"/>
      <c r="BJ120" s="203"/>
      <c r="BK120" s="203"/>
      <c r="BL120" s="203"/>
      <c r="BM120" s="203"/>
      <c r="BN120" s="203"/>
      <c r="BO120" s="203"/>
      <c r="BP120" s="203"/>
      <c r="BQ120" s="203"/>
      <c r="BR120" s="203"/>
      <c r="BS120" s="203"/>
    </row>
    <row r="121" spans="1:71" ht="12.75" hidden="1" x14ac:dyDescent="0.2">
      <c r="A121" s="207"/>
      <c r="B121" s="205"/>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c r="AN121" s="203"/>
      <c r="AO121" s="203"/>
      <c r="AP121" s="203"/>
      <c r="AQ121" s="204"/>
      <c r="AR121" s="204"/>
      <c r="AS121" s="204"/>
      <c r="AT121" s="203"/>
      <c r="AU121" s="203"/>
      <c r="AV121" s="203"/>
      <c r="AW121" s="203"/>
      <c r="AX121" s="203"/>
      <c r="AY121" s="203"/>
      <c r="AZ121" s="203"/>
      <c r="BA121" s="203"/>
      <c r="BB121" s="203"/>
      <c r="BC121" s="203"/>
      <c r="BD121" s="203"/>
      <c r="BE121" s="203"/>
      <c r="BF121" s="203"/>
      <c r="BG121" s="203"/>
      <c r="BH121" s="203"/>
      <c r="BI121" s="203"/>
      <c r="BJ121" s="203"/>
      <c r="BK121" s="203"/>
      <c r="BL121" s="203"/>
      <c r="BM121" s="203"/>
      <c r="BN121" s="203"/>
      <c r="BO121" s="203"/>
      <c r="BP121" s="203"/>
      <c r="BQ121" s="203"/>
      <c r="BR121" s="203"/>
      <c r="BS121" s="203"/>
    </row>
    <row r="122" spans="1:71" ht="12.75" hidden="1" x14ac:dyDescent="0.2">
      <c r="A122" s="243" t="s">
        <v>499</v>
      </c>
      <c r="B122" s="307">
        <v>289.19523002456197</v>
      </c>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row>
    <row r="123" spans="1:71" ht="12.75" hidden="1" x14ac:dyDescent="0.2">
      <c r="A123" s="243" t="s">
        <v>292</v>
      </c>
      <c r="B123" s="244">
        <v>25</v>
      </c>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row>
    <row r="124" spans="1:71" ht="12.75" hidden="1" x14ac:dyDescent="0.2">
      <c r="A124" s="243" t="s">
        <v>500</v>
      </c>
      <c r="B124" s="244"/>
      <c r="C124" s="208" t="s">
        <v>501</v>
      </c>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row>
    <row r="125" spans="1:71" s="186" customFormat="1" ht="12.75" hidden="1" x14ac:dyDescent="0.2">
      <c r="A125" s="245"/>
      <c r="B125" s="246"/>
      <c r="C125" s="209"/>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c r="AA125" s="210"/>
      <c r="AB125" s="210"/>
      <c r="AC125" s="210"/>
      <c r="AD125" s="210"/>
      <c r="AE125" s="210"/>
      <c r="AF125" s="210"/>
      <c r="AG125" s="210"/>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c r="BI125" s="210"/>
      <c r="BJ125" s="210"/>
      <c r="BK125" s="210"/>
      <c r="BL125" s="210"/>
      <c r="BM125" s="210"/>
      <c r="BN125" s="210"/>
      <c r="BO125" s="210"/>
      <c r="BP125" s="210"/>
      <c r="BQ125" s="210"/>
      <c r="BR125" s="210"/>
      <c r="BS125" s="210"/>
    </row>
    <row r="126" spans="1:71" ht="12.75" hidden="1" x14ac:dyDescent="0.2">
      <c r="A126" s="243" t="s">
        <v>502</v>
      </c>
      <c r="B126" s="247">
        <f>$B$122*1000*1000</f>
        <v>289195230.024562</v>
      </c>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c r="BI126" s="205"/>
      <c r="BJ126" s="205"/>
      <c r="BK126" s="205"/>
      <c r="BL126" s="205"/>
      <c r="BM126" s="205"/>
      <c r="BN126" s="205"/>
      <c r="BO126" s="205"/>
      <c r="BP126" s="205"/>
      <c r="BQ126" s="205"/>
      <c r="BR126" s="205"/>
      <c r="BS126" s="205"/>
    </row>
    <row r="127" spans="1:71" ht="12.75" hidden="1" x14ac:dyDescent="0.2">
      <c r="A127" s="243" t="s">
        <v>503</v>
      </c>
      <c r="B127" s="248">
        <v>0.01</v>
      </c>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c r="BI127" s="205"/>
      <c r="BJ127" s="205"/>
      <c r="BK127" s="205"/>
      <c r="BL127" s="205"/>
      <c r="BM127" s="205"/>
      <c r="BN127" s="205"/>
      <c r="BO127" s="205"/>
      <c r="BP127" s="205"/>
      <c r="BQ127" s="205"/>
      <c r="BR127" s="205"/>
      <c r="BS127" s="205"/>
    </row>
    <row r="128" spans="1:71" ht="12.75" hidden="1" x14ac:dyDescent="0.2">
      <c r="A128" s="207"/>
      <c r="B128" s="211"/>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c r="BI128" s="205"/>
      <c r="BJ128" s="205"/>
      <c r="BK128" s="205"/>
      <c r="BL128" s="205"/>
      <c r="BM128" s="205"/>
      <c r="BN128" s="205"/>
      <c r="BO128" s="205"/>
      <c r="BP128" s="205"/>
      <c r="BQ128" s="205"/>
      <c r="BR128" s="205"/>
      <c r="BS128" s="205"/>
    </row>
    <row r="129" spans="1:71" ht="12.75" hidden="1" x14ac:dyDescent="0.2">
      <c r="A129" s="243" t="s">
        <v>504</v>
      </c>
      <c r="B129" s="249">
        <v>0.20499999999999999</v>
      </c>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c r="BI129" s="205"/>
      <c r="BJ129" s="205"/>
      <c r="BK129" s="205"/>
      <c r="BL129" s="205"/>
      <c r="BM129" s="205"/>
      <c r="BN129" s="205"/>
      <c r="BO129" s="205"/>
      <c r="BP129" s="205"/>
      <c r="BQ129" s="205"/>
      <c r="BR129" s="205"/>
      <c r="BS129" s="205"/>
    </row>
    <row r="130" spans="1:71" hidden="1" x14ac:dyDescent="0.2">
      <c r="A130" s="250"/>
      <c r="B130" s="251"/>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c r="BI130" s="205"/>
      <c r="BJ130" s="205"/>
      <c r="BK130" s="205"/>
      <c r="BL130" s="205"/>
      <c r="BM130" s="205"/>
      <c r="BN130" s="205"/>
      <c r="BO130" s="205"/>
      <c r="BP130" s="205"/>
      <c r="BQ130" s="205"/>
      <c r="BR130" s="205"/>
      <c r="BS130" s="205"/>
    </row>
    <row r="131" spans="1:71" ht="25.5" hidden="1" x14ac:dyDescent="0.2">
      <c r="A131" s="252" t="s">
        <v>505</v>
      </c>
      <c r="B131" s="253">
        <v>1.23072</v>
      </c>
      <c r="C131" s="205" t="s">
        <v>506</v>
      </c>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c r="BI131" s="205"/>
      <c r="BJ131" s="205"/>
      <c r="BK131" s="205"/>
      <c r="BL131" s="205"/>
      <c r="BM131" s="205"/>
      <c r="BN131" s="205"/>
      <c r="BO131" s="205"/>
      <c r="BP131" s="205"/>
      <c r="BQ131" s="205"/>
      <c r="BR131" s="205"/>
      <c r="BS131" s="205"/>
    </row>
    <row r="132" spans="1:71" ht="25.5" hidden="1" x14ac:dyDescent="0.2">
      <c r="A132" s="252" t="s">
        <v>507</v>
      </c>
      <c r="B132" s="253">
        <v>1.20268</v>
      </c>
      <c r="C132" s="205" t="s">
        <v>506</v>
      </c>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c r="BI132" s="205"/>
      <c r="BJ132" s="205"/>
      <c r="BK132" s="205"/>
      <c r="BL132" s="205"/>
      <c r="BM132" s="205"/>
      <c r="BN132" s="205"/>
      <c r="BO132" s="205"/>
      <c r="BP132" s="205"/>
      <c r="BQ132" s="205"/>
      <c r="BR132" s="205"/>
      <c r="BS132" s="205"/>
    </row>
    <row r="133" spans="1:71" ht="12.75" hidden="1" x14ac:dyDescent="0.2">
      <c r="A133" s="207"/>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186"/>
      <c r="AR133" s="186"/>
      <c r="AS133" s="186"/>
      <c r="BH133" s="205"/>
      <c r="BI133" s="205"/>
      <c r="BJ133" s="205"/>
      <c r="BK133" s="205"/>
      <c r="BL133" s="205"/>
      <c r="BM133" s="205"/>
      <c r="BN133" s="205"/>
      <c r="BO133" s="205"/>
      <c r="BP133" s="205"/>
      <c r="BQ133" s="205"/>
      <c r="BR133" s="205"/>
      <c r="BS133" s="205"/>
    </row>
    <row r="134" spans="1:71" hidden="1" x14ac:dyDescent="0.2">
      <c r="A134" s="243" t="s">
        <v>508</v>
      </c>
      <c r="C134" s="210" t="s">
        <v>509</v>
      </c>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c r="AQ134" s="186"/>
      <c r="AR134" s="186"/>
      <c r="AS134" s="186"/>
      <c r="BH134" s="210"/>
      <c r="BI134" s="210"/>
      <c r="BJ134" s="210"/>
      <c r="BK134" s="210"/>
      <c r="BL134" s="210"/>
      <c r="BM134" s="210"/>
      <c r="BN134" s="210"/>
      <c r="BO134" s="210"/>
      <c r="BP134" s="210"/>
      <c r="BQ134" s="210"/>
      <c r="BR134" s="210"/>
      <c r="BS134" s="210"/>
    </row>
    <row r="135" spans="1:71" ht="12.75" hidden="1" x14ac:dyDescent="0.2">
      <c r="A135" s="243"/>
      <c r="B135" s="254">
        <v>2016</v>
      </c>
      <c r="C135" s="254">
        <f>B135+1</f>
        <v>2017</v>
      </c>
      <c r="D135" s="254">
        <f t="shared" ref="D135:AY135" si="4">C135+1</f>
        <v>2018</v>
      </c>
      <c r="E135" s="254">
        <f t="shared" si="4"/>
        <v>2019</v>
      </c>
      <c r="F135" s="254">
        <f t="shared" si="4"/>
        <v>2020</v>
      </c>
      <c r="G135" s="254">
        <f t="shared" si="4"/>
        <v>2021</v>
      </c>
      <c r="H135" s="254">
        <f t="shared" si="4"/>
        <v>2022</v>
      </c>
      <c r="I135" s="254">
        <f t="shared" si="4"/>
        <v>2023</v>
      </c>
      <c r="J135" s="254">
        <f t="shared" si="4"/>
        <v>2024</v>
      </c>
      <c r="K135" s="254">
        <f t="shared" si="4"/>
        <v>2025</v>
      </c>
      <c r="L135" s="254">
        <f t="shared" si="4"/>
        <v>2026</v>
      </c>
      <c r="M135" s="254">
        <f t="shared" si="4"/>
        <v>2027</v>
      </c>
      <c r="N135" s="254">
        <f t="shared" si="4"/>
        <v>2028</v>
      </c>
      <c r="O135" s="254">
        <f t="shared" si="4"/>
        <v>2029</v>
      </c>
      <c r="P135" s="254">
        <f t="shared" si="4"/>
        <v>2030</v>
      </c>
      <c r="Q135" s="254">
        <f t="shared" si="4"/>
        <v>2031</v>
      </c>
      <c r="R135" s="254">
        <f t="shared" si="4"/>
        <v>2032</v>
      </c>
      <c r="S135" s="254">
        <f t="shared" si="4"/>
        <v>2033</v>
      </c>
      <c r="T135" s="254">
        <f t="shared" si="4"/>
        <v>2034</v>
      </c>
      <c r="U135" s="254">
        <f t="shared" si="4"/>
        <v>2035</v>
      </c>
      <c r="V135" s="254">
        <f t="shared" si="4"/>
        <v>2036</v>
      </c>
      <c r="W135" s="254">
        <f t="shared" si="4"/>
        <v>2037</v>
      </c>
      <c r="X135" s="254">
        <f t="shared" si="4"/>
        <v>2038</v>
      </c>
      <c r="Y135" s="254">
        <f t="shared" si="4"/>
        <v>2039</v>
      </c>
      <c r="Z135" s="254">
        <f t="shared" si="4"/>
        <v>2040</v>
      </c>
      <c r="AA135" s="254">
        <f t="shared" si="4"/>
        <v>2041</v>
      </c>
      <c r="AB135" s="254">
        <f t="shared" si="4"/>
        <v>2042</v>
      </c>
      <c r="AC135" s="254">
        <f t="shared" si="4"/>
        <v>2043</v>
      </c>
      <c r="AD135" s="254">
        <f t="shared" si="4"/>
        <v>2044</v>
      </c>
      <c r="AE135" s="254">
        <f t="shared" si="4"/>
        <v>2045</v>
      </c>
      <c r="AF135" s="254">
        <f t="shared" si="4"/>
        <v>2046</v>
      </c>
      <c r="AG135" s="254">
        <f t="shared" si="4"/>
        <v>2047</v>
      </c>
      <c r="AH135" s="254">
        <f t="shared" si="4"/>
        <v>2048</v>
      </c>
      <c r="AI135" s="254">
        <f t="shared" si="4"/>
        <v>2049</v>
      </c>
      <c r="AJ135" s="254">
        <f t="shared" si="4"/>
        <v>2050</v>
      </c>
      <c r="AK135" s="254">
        <f t="shared" si="4"/>
        <v>2051</v>
      </c>
      <c r="AL135" s="254">
        <f t="shared" si="4"/>
        <v>2052</v>
      </c>
      <c r="AM135" s="254">
        <f t="shared" si="4"/>
        <v>2053</v>
      </c>
      <c r="AN135" s="254">
        <f t="shared" si="4"/>
        <v>2054</v>
      </c>
      <c r="AO135" s="254">
        <f t="shared" si="4"/>
        <v>2055</v>
      </c>
      <c r="AP135" s="254">
        <f t="shared" si="4"/>
        <v>2056</v>
      </c>
      <c r="AQ135" s="254">
        <f t="shared" si="4"/>
        <v>2057</v>
      </c>
      <c r="AR135" s="254">
        <f t="shared" si="4"/>
        <v>2058</v>
      </c>
      <c r="AS135" s="254">
        <f t="shared" si="4"/>
        <v>2059</v>
      </c>
      <c r="AT135" s="254">
        <f t="shared" si="4"/>
        <v>2060</v>
      </c>
      <c r="AU135" s="254">
        <f t="shared" si="4"/>
        <v>2061</v>
      </c>
      <c r="AV135" s="254">
        <f t="shared" si="4"/>
        <v>2062</v>
      </c>
      <c r="AW135" s="254">
        <f t="shared" si="4"/>
        <v>2063</v>
      </c>
      <c r="AX135" s="254">
        <f t="shared" si="4"/>
        <v>2064</v>
      </c>
      <c r="AY135" s="254">
        <f t="shared" si="4"/>
        <v>2065</v>
      </c>
    </row>
    <row r="136" spans="1:71" ht="12.75" hidden="1" x14ac:dyDescent="0.2">
      <c r="A136" s="243" t="s">
        <v>510</v>
      </c>
      <c r="B136" s="254"/>
      <c r="C136" s="255">
        <v>5.8000000000000003E-2</v>
      </c>
      <c r="D136" s="255">
        <v>5.5E-2</v>
      </c>
      <c r="E136" s="256">
        <f t="shared" ref="E136:AY136" si="5">D136</f>
        <v>5.5E-2</v>
      </c>
      <c r="F136" s="256">
        <f t="shared" si="5"/>
        <v>5.5E-2</v>
      </c>
      <c r="G136" s="256">
        <f t="shared" si="5"/>
        <v>5.5E-2</v>
      </c>
      <c r="H136" s="256">
        <f t="shared" si="5"/>
        <v>5.5E-2</v>
      </c>
      <c r="I136" s="256">
        <f t="shared" si="5"/>
        <v>5.5E-2</v>
      </c>
      <c r="J136" s="256">
        <f t="shared" si="5"/>
        <v>5.5E-2</v>
      </c>
      <c r="K136" s="256">
        <f t="shared" si="5"/>
        <v>5.5E-2</v>
      </c>
      <c r="L136" s="256">
        <f t="shared" si="5"/>
        <v>5.5E-2</v>
      </c>
      <c r="M136" s="256">
        <f t="shared" si="5"/>
        <v>5.5E-2</v>
      </c>
      <c r="N136" s="256">
        <f t="shared" si="5"/>
        <v>5.5E-2</v>
      </c>
      <c r="O136" s="256">
        <f t="shared" si="5"/>
        <v>5.5E-2</v>
      </c>
      <c r="P136" s="256">
        <f t="shared" si="5"/>
        <v>5.5E-2</v>
      </c>
      <c r="Q136" s="256">
        <f t="shared" si="5"/>
        <v>5.5E-2</v>
      </c>
      <c r="R136" s="256">
        <f t="shared" si="5"/>
        <v>5.5E-2</v>
      </c>
      <c r="S136" s="256">
        <f t="shared" si="5"/>
        <v>5.5E-2</v>
      </c>
      <c r="T136" s="256">
        <f t="shared" si="5"/>
        <v>5.5E-2</v>
      </c>
      <c r="U136" s="256">
        <f t="shared" si="5"/>
        <v>5.5E-2</v>
      </c>
      <c r="V136" s="256">
        <f t="shared" si="5"/>
        <v>5.5E-2</v>
      </c>
      <c r="W136" s="256">
        <f t="shared" si="5"/>
        <v>5.5E-2</v>
      </c>
      <c r="X136" s="256">
        <f t="shared" si="5"/>
        <v>5.5E-2</v>
      </c>
      <c r="Y136" s="256">
        <f t="shared" si="5"/>
        <v>5.5E-2</v>
      </c>
      <c r="Z136" s="256">
        <f t="shared" si="5"/>
        <v>5.5E-2</v>
      </c>
      <c r="AA136" s="256">
        <f t="shared" si="5"/>
        <v>5.5E-2</v>
      </c>
      <c r="AB136" s="256">
        <f t="shared" si="5"/>
        <v>5.5E-2</v>
      </c>
      <c r="AC136" s="256">
        <f t="shared" si="5"/>
        <v>5.5E-2</v>
      </c>
      <c r="AD136" s="256">
        <f t="shared" si="5"/>
        <v>5.5E-2</v>
      </c>
      <c r="AE136" s="256">
        <f t="shared" si="5"/>
        <v>5.5E-2</v>
      </c>
      <c r="AF136" s="256">
        <f t="shared" si="5"/>
        <v>5.5E-2</v>
      </c>
      <c r="AG136" s="256">
        <f t="shared" si="5"/>
        <v>5.5E-2</v>
      </c>
      <c r="AH136" s="256">
        <f t="shared" si="5"/>
        <v>5.5E-2</v>
      </c>
      <c r="AI136" s="256">
        <f t="shared" si="5"/>
        <v>5.5E-2</v>
      </c>
      <c r="AJ136" s="256">
        <f t="shared" si="5"/>
        <v>5.5E-2</v>
      </c>
      <c r="AK136" s="256">
        <f t="shared" si="5"/>
        <v>5.5E-2</v>
      </c>
      <c r="AL136" s="256">
        <f t="shared" si="5"/>
        <v>5.5E-2</v>
      </c>
      <c r="AM136" s="256">
        <f t="shared" si="5"/>
        <v>5.5E-2</v>
      </c>
      <c r="AN136" s="256">
        <f t="shared" si="5"/>
        <v>5.5E-2</v>
      </c>
      <c r="AO136" s="256">
        <f t="shared" si="5"/>
        <v>5.5E-2</v>
      </c>
      <c r="AP136" s="256">
        <f t="shared" si="5"/>
        <v>5.5E-2</v>
      </c>
      <c r="AQ136" s="256">
        <f t="shared" si="5"/>
        <v>5.5E-2</v>
      </c>
      <c r="AR136" s="256">
        <f t="shared" si="5"/>
        <v>5.5E-2</v>
      </c>
      <c r="AS136" s="256">
        <f t="shared" si="5"/>
        <v>5.5E-2</v>
      </c>
      <c r="AT136" s="256">
        <f t="shared" si="5"/>
        <v>5.5E-2</v>
      </c>
      <c r="AU136" s="256">
        <f t="shared" si="5"/>
        <v>5.5E-2</v>
      </c>
      <c r="AV136" s="256">
        <f t="shared" si="5"/>
        <v>5.5E-2</v>
      </c>
      <c r="AW136" s="256">
        <f t="shared" si="5"/>
        <v>5.5E-2</v>
      </c>
      <c r="AX136" s="256">
        <f t="shared" si="5"/>
        <v>5.5E-2</v>
      </c>
      <c r="AY136" s="256">
        <f t="shared" si="5"/>
        <v>5.5E-2</v>
      </c>
    </row>
    <row r="137" spans="1:71" s="186" customFormat="1" ht="15" hidden="1" x14ac:dyDescent="0.2">
      <c r="A137" s="243" t="s">
        <v>511</v>
      </c>
      <c r="B137" s="257"/>
      <c r="C137" s="223">
        <f>(1+B137)*(1+C136)-1</f>
        <v>5.8000000000000052E-2</v>
      </c>
      <c r="D137" s="223">
        <f t="shared" ref="D137:AY137" si="6">(1+C137)*(1+D136)-1</f>
        <v>0.11619000000000002</v>
      </c>
      <c r="E137" s="223">
        <f t="shared" si="6"/>
        <v>0.17758045</v>
      </c>
      <c r="F137" s="223">
        <f t="shared" si="6"/>
        <v>0.24234737475000001</v>
      </c>
      <c r="G137" s="223">
        <f t="shared" si="6"/>
        <v>0.31067648036124984</v>
      </c>
      <c r="H137" s="223">
        <f t="shared" si="6"/>
        <v>0.38276368678111861</v>
      </c>
      <c r="I137" s="223">
        <f t="shared" si="6"/>
        <v>0.45881568955408003</v>
      </c>
      <c r="J137" s="223">
        <f t="shared" si="6"/>
        <v>0.53905055247955436</v>
      </c>
      <c r="K137" s="223">
        <f t="shared" si="6"/>
        <v>0.62369833286592979</v>
      </c>
      <c r="L137" s="223">
        <f t="shared" si="6"/>
        <v>0.71300174117355586</v>
      </c>
      <c r="M137" s="223">
        <f t="shared" si="6"/>
        <v>0.80721683693810142</v>
      </c>
      <c r="N137" s="223">
        <f t="shared" si="6"/>
        <v>0.90661376296969687</v>
      </c>
      <c r="O137" s="223">
        <f t="shared" si="6"/>
        <v>1.0114775199330301</v>
      </c>
      <c r="P137" s="223">
        <f t="shared" si="6"/>
        <v>1.1221087835293466</v>
      </c>
      <c r="Q137" s="223">
        <f t="shared" si="6"/>
        <v>1.2388247666234604</v>
      </c>
      <c r="R137" s="223">
        <f t="shared" si="6"/>
        <v>1.3619601287877505</v>
      </c>
      <c r="S137" s="223">
        <f t="shared" si="6"/>
        <v>1.4918679358710767</v>
      </c>
      <c r="T137" s="223">
        <f t="shared" si="6"/>
        <v>1.6289206723439857</v>
      </c>
      <c r="U137" s="223">
        <f t="shared" si="6"/>
        <v>1.7735113093229047</v>
      </c>
      <c r="V137" s="223">
        <f t="shared" si="6"/>
        <v>1.9260544313356642</v>
      </c>
      <c r="W137" s="223">
        <f t="shared" si="6"/>
        <v>2.0869874250591254</v>
      </c>
      <c r="X137" s="223">
        <f t="shared" si="6"/>
        <v>2.2567717334373771</v>
      </c>
      <c r="Y137" s="223">
        <f t="shared" si="6"/>
        <v>2.4358941787764326</v>
      </c>
      <c r="Z137" s="223">
        <f t="shared" si="6"/>
        <v>2.6248683586091359</v>
      </c>
      <c r="AA137" s="223">
        <f t="shared" si="6"/>
        <v>2.8242361183326383</v>
      </c>
      <c r="AB137" s="223">
        <f t="shared" si="6"/>
        <v>3.0345691048409336</v>
      </c>
      <c r="AC137" s="223">
        <f t="shared" si="6"/>
        <v>3.2564704056071845</v>
      </c>
      <c r="AD137" s="223">
        <f t="shared" si="6"/>
        <v>3.4905762779155793</v>
      </c>
      <c r="AE137" s="223">
        <f t="shared" si="6"/>
        <v>3.7375579732009356</v>
      </c>
      <c r="AF137" s="223">
        <f t="shared" si="6"/>
        <v>3.9981236617269866</v>
      </c>
      <c r="AG137" s="223">
        <f t="shared" si="6"/>
        <v>4.2730204631219708</v>
      </c>
      <c r="AH137" s="223">
        <f t="shared" si="6"/>
        <v>4.563036588593679</v>
      </c>
      <c r="AI137" s="223">
        <f t="shared" si="6"/>
        <v>4.8690036009663311</v>
      </c>
      <c r="AJ137" s="223">
        <f t="shared" si="6"/>
        <v>5.1917987990194794</v>
      </c>
      <c r="AK137" s="223">
        <f t="shared" si="6"/>
        <v>5.5323477329655502</v>
      </c>
      <c r="AL137" s="223">
        <f t="shared" si="6"/>
        <v>5.8916268582786548</v>
      </c>
      <c r="AM137" s="223">
        <f t="shared" si="6"/>
        <v>6.2706663354839804</v>
      </c>
      <c r="AN137" s="223">
        <f t="shared" si="6"/>
        <v>6.6705529839355986</v>
      </c>
      <c r="AO137" s="223">
        <f t="shared" si="6"/>
        <v>7.0924333980520569</v>
      </c>
      <c r="AP137" s="223">
        <f t="shared" si="6"/>
        <v>7.5375172349449198</v>
      </c>
      <c r="AQ137" s="223">
        <f t="shared" si="6"/>
        <v>8.0070806828668903</v>
      </c>
      <c r="AR137" s="223">
        <f t="shared" si="6"/>
        <v>8.5024701204245687</v>
      </c>
      <c r="AS137" s="223">
        <f t="shared" si="6"/>
        <v>9.0251059770479198</v>
      </c>
      <c r="AT137" s="223">
        <f t="shared" si="6"/>
        <v>9.5764868057855548</v>
      </c>
      <c r="AU137" s="223">
        <f t="shared" si="6"/>
        <v>10.15819358010376</v>
      </c>
      <c r="AV137" s="223">
        <f t="shared" si="6"/>
        <v>10.771894227009465</v>
      </c>
      <c r="AW137" s="223">
        <f>(1+AV137)*(1+AW136)-1</f>
        <v>11.419348409494985</v>
      </c>
      <c r="AX137" s="223">
        <f t="shared" si="6"/>
        <v>12.102412572017208</v>
      </c>
      <c r="AY137" s="223">
        <f t="shared" si="6"/>
        <v>12.823045263478154</v>
      </c>
    </row>
    <row r="138" spans="1:71" s="186" customFormat="1" hidden="1" x14ac:dyDescent="0.2">
      <c r="A138" s="212"/>
      <c r="B138" s="257"/>
      <c r="C138" s="258"/>
      <c r="D138" s="258"/>
      <c r="E138" s="258"/>
      <c r="F138" s="258"/>
      <c r="G138" s="258"/>
      <c r="H138" s="258"/>
      <c r="I138" s="258"/>
      <c r="J138" s="258"/>
      <c r="K138" s="258"/>
      <c r="L138" s="258"/>
      <c r="M138" s="258"/>
      <c r="N138" s="258"/>
      <c r="O138" s="258"/>
      <c r="P138" s="258"/>
      <c r="Q138" s="258"/>
      <c r="R138" s="258"/>
      <c r="S138" s="258"/>
      <c r="T138" s="258"/>
      <c r="U138" s="258"/>
      <c r="V138" s="258"/>
      <c r="W138" s="258"/>
      <c r="X138" s="258"/>
      <c r="Y138" s="258"/>
      <c r="Z138" s="258"/>
      <c r="AA138" s="258"/>
      <c r="AB138" s="258"/>
      <c r="AC138" s="258"/>
      <c r="AD138" s="258"/>
      <c r="AE138" s="258"/>
      <c r="AF138" s="258"/>
      <c r="AG138" s="258"/>
      <c r="AH138" s="258"/>
      <c r="AI138" s="258"/>
      <c r="AJ138" s="258"/>
      <c r="AK138" s="258"/>
      <c r="AL138" s="258"/>
      <c r="AM138" s="258"/>
      <c r="AN138" s="258"/>
      <c r="AO138" s="258"/>
      <c r="AP138" s="258"/>
      <c r="AQ138" s="161"/>
    </row>
    <row r="139" spans="1:71" ht="12.75" hidden="1" x14ac:dyDescent="0.2">
      <c r="A139" s="207"/>
      <c r="B139" s="254">
        <v>2016</v>
      </c>
      <c r="C139" s="254">
        <f>B139+1</f>
        <v>2017</v>
      </c>
      <c r="D139" s="254">
        <f t="shared" ref="D139:AY140" si="7">C139+1</f>
        <v>2018</v>
      </c>
      <c r="E139" s="254">
        <f t="shared" si="7"/>
        <v>2019</v>
      </c>
      <c r="F139" s="254">
        <f t="shared" si="7"/>
        <v>2020</v>
      </c>
      <c r="G139" s="254">
        <f t="shared" si="7"/>
        <v>2021</v>
      </c>
      <c r="H139" s="254">
        <f t="shared" si="7"/>
        <v>2022</v>
      </c>
      <c r="I139" s="254">
        <f t="shared" si="7"/>
        <v>2023</v>
      </c>
      <c r="J139" s="254">
        <f t="shared" si="7"/>
        <v>2024</v>
      </c>
      <c r="K139" s="254">
        <f t="shared" si="7"/>
        <v>2025</v>
      </c>
      <c r="L139" s="254">
        <f t="shared" si="7"/>
        <v>2026</v>
      </c>
      <c r="M139" s="254">
        <f t="shared" si="7"/>
        <v>2027</v>
      </c>
      <c r="N139" s="254">
        <f t="shared" si="7"/>
        <v>2028</v>
      </c>
      <c r="O139" s="254">
        <f t="shared" si="7"/>
        <v>2029</v>
      </c>
      <c r="P139" s="254">
        <f t="shared" si="7"/>
        <v>2030</v>
      </c>
      <c r="Q139" s="254">
        <f t="shared" si="7"/>
        <v>2031</v>
      </c>
      <c r="R139" s="254">
        <f t="shared" si="7"/>
        <v>2032</v>
      </c>
      <c r="S139" s="254">
        <f t="shared" si="7"/>
        <v>2033</v>
      </c>
      <c r="T139" s="254">
        <f t="shared" si="7"/>
        <v>2034</v>
      </c>
      <c r="U139" s="254">
        <f t="shared" si="7"/>
        <v>2035</v>
      </c>
      <c r="V139" s="254">
        <f t="shared" si="7"/>
        <v>2036</v>
      </c>
      <c r="W139" s="254">
        <f t="shared" si="7"/>
        <v>2037</v>
      </c>
      <c r="X139" s="254">
        <f t="shared" si="7"/>
        <v>2038</v>
      </c>
      <c r="Y139" s="254">
        <f t="shared" si="7"/>
        <v>2039</v>
      </c>
      <c r="Z139" s="254">
        <f t="shared" si="7"/>
        <v>2040</v>
      </c>
      <c r="AA139" s="254">
        <f t="shared" si="7"/>
        <v>2041</v>
      </c>
      <c r="AB139" s="254">
        <f t="shared" si="7"/>
        <v>2042</v>
      </c>
      <c r="AC139" s="254">
        <f t="shared" si="7"/>
        <v>2043</v>
      </c>
      <c r="AD139" s="254">
        <f t="shared" si="7"/>
        <v>2044</v>
      </c>
      <c r="AE139" s="254">
        <f t="shared" si="7"/>
        <v>2045</v>
      </c>
      <c r="AF139" s="254">
        <f t="shared" si="7"/>
        <v>2046</v>
      </c>
      <c r="AG139" s="254">
        <f t="shared" si="7"/>
        <v>2047</v>
      </c>
      <c r="AH139" s="254">
        <f t="shared" si="7"/>
        <v>2048</v>
      </c>
      <c r="AI139" s="254">
        <f t="shared" si="7"/>
        <v>2049</v>
      </c>
      <c r="AJ139" s="254">
        <f t="shared" si="7"/>
        <v>2050</v>
      </c>
      <c r="AK139" s="254">
        <f t="shared" si="7"/>
        <v>2051</v>
      </c>
      <c r="AL139" s="254">
        <f t="shared" si="7"/>
        <v>2052</v>
      </c>
      <c r="AM139" s="254">
        <f t="shared" si="7"/>
        <v>2053</v>
      </c>
      <c r="AN139" s="254">
        <f t="shared" si="7"/>
        <v>2054</v>
      </c>
      <c r="AO139" s="254">
        <f t="shared" si="7"/>
        <v>2055</v>
      </c>
      <c r="AP139" s="254">
        <f t="shared" si="7"/>
        <v>2056</v>
      </c>
      <c r="AQ139" s="254">
        <f t="shared" si="7"/>
        <v>2057</v>
      </c>
      <c r="AR139" s="254">
        <f t="shared" si="7"/>
        <v>2058</v>
      </c>
      <c r="AS139" s="254">
        <f t="shared" si="7"/>
        <v>2059</v>
      </c>
      <c r="AT139" s="254">
        <f t="shared" si="7"/>
        <v>2060</v>
      </c>
      <c r="AU139" s="254">
        <f t="shared" si="7"/>
        <v>2061</v>
      </c>
      <c r="AV139" s="254">
        <f t="shared" si="7"/>
        <v>2062</v>
      </c>
      <c r="AW139" s="254">
        <f t="shared" si="7"/>
        <v>2063</v>
      </c>
      <c r="AX139" s="254">
        <f t="shared" si="7"/>
        <v>2064</v>
      </c>
      <c r="AY139" s="254">
        <f t="shared" si="7"/>
        <v>2065</v>
      </c>
      <c r="AZ139" s="205"/>
      <c r="BA139" s="205"/>
      <c r="BB139" s="205"/>
      <c r="BC139" s="205"/>
      <c r="BD139" s="205"/>
      <c r="BE139" s="205"/>
      <c r="BF139" s="205"/>
      <c r="BG139" s="205"/>
      <c r="BH139" s="205"/>
      <c r="BI139" s="205"/>
      <c r="BJ139" s="205"/>
      <c r="BK139" s="205"/>
      <c r="BL139" s="205"/>
      <c r="BM139" s="205"/>
      <c r="BN139" s="205"/>
      <c r="BO139" s="205"/>
      <c r="BP139" s="205"/>
      <c r="BQ139" s="205"/>
      <c r="BR139" s="205"/>
      <c r="BS139" s="205"/>
    </row>
    <row r="140" spans="1:71" hidden="1" x14ac:dyDescent="0.2">
      <c r="A140" s="207"/>
      <c r="B140" s="259">
        <f>1</f>
        <v>1</v>
      </c>
      <c r="C140" s="259">
        <f t="shared" ref="C140" si="8">B140+1</f>
        <v>2</v>
      </c>
      <c r="D140" s="259">
        <f t="shared" si="7"/>
        <v>3</v>
      </c>
      <c r="E140" s="259">
        <f>D140+1</f>
        <v>4</v>
      </c>
      <c r="F140" s="259">
        <f t="shared" si="7"/>
        <v>5</v>
      </c>
      <c r="G140" s="259">
        <f t="shared" si="7"/>
        <v>6</v>
      </c>
      <c r="H140" s="259">
        <f t="shared" si="7"/>
        <v>7</v>
      </c>
      <c r="I140" s="259">
        <f t="shared" si="7"/>
        <v>8</v>
      </c>
      <c r="J140" s="259">
        <f t="shared" si="7"/>
        <v>9</v>
      </c>
      <c r="K140" s="259">
        <f t="shared" si="7"/>
        <v>10</v>
      </c>
      <c r="L140" s="259">
        <f t="shared" si="7"/>
        <v>11</v>
      </c>
      <c r="M140" s="259">
        <f t="shared" si="7"/>
        <v>12</v>
      </c>
      <c r="N140" s="259">
        <f t="shared" si="7"/>
        <v>13</v>
      </c>
      <c r="O140" s="259">
        <f t="shared" si="7"/>
        <v>14</v>
      </c>
      <c r="P140" s="259">
        <f t="shared" si="7"/>
        <v>15</v>
      </c>
      <c r="Q140" s="259">
        <f t="shared" si="7"/>
        <v>16</v>
      </c>
      <c r="R140" s="259">
        <f t="shared" si="7"/>
        <v>17</v>
      </c>
      <c r="S140" s="259">
        <f t="shared" si="7"/>
        <v>18</v>
      </c>
      <c r="T140" s="259">
        <f t="shared" si="7"/>
        <v>19</v>
      </c>
      <c r="U140" s="259">
        <f t="shared" si="7"/>
        <v>20</v>
      </c>
      <c r="V140" s="259">
        <f t="shared" si="7"/>
        <v>21</v>
      </c>
      <c r="W140" s="259">
        <f t="shared" si="7"/>
        <v>22</v>
      </c>
      <c r="X140" s="259">
        <f t="shared" si="7"/>
        <v>23</v>
      </c>
      <c r="Y140" s="259">
        <f t="shared" si="7"/>
        <v>24</v>
      </c>
      <c r="Z140" s="259">
        <f t="shared" si="7"/>
        <v>25</v>
      </c>
      <c r="AA140" s="259">
        <f t="shared" si="7"/>
        <v>26</v>
      </c>
      <c r="AB140" s="259">
        <f t="shared" si="7"/>
        <v>27</v>
      </c>
      <c r="AC140" s="259">
        <f t="shared" si="7"/>
        <v>28</v>
      </c>
      <c r="AD140" s="259">
        <f t="shared" si="7"/>
        <v>29</v>
      </c>
      <c r="AE140" s="259">
        <f t="shared" si="7"/>
        <v>30</v>
      </c>
      <c r="AF140" s="259">
        <f t="shared" si="7"/>
        <v>31</v>
      </c>
      <c r="AG140" s="259">
        <f t="shared" si="7"/>
        <v>32</v>
      </c>
      <c r="AH140" s="259">
        <f t="shared" si="7"/>
        <v>33</v>
      </c>
      <c r="AI140" s="259">
        <f t="shared" si="7"/>
        <v>34</v>
      </c>
      <c r="AJ140" s="259">
        <f t="shared" si="7"/>
        <v>35</v>
      </c>
      <c r="AK140" s="259">
        <f t="shared" si="7"/>
        <v>36</v>
      </c>
      <c r="AL140" s="259">
        <f t="shared" si="7"/>
        <v>37</v>
      </c>
      <c r="AM140" s="259">
        <f t="shared" si="7"/>
        <v>38</v>
      </c>
      <c r="AN140" s="259">
        <f t="shared" si="7"/>
        <v>39</v>
      </c>
      <c r="AO140" s="259">
        <f t="shared" si="7"/>
        <v>40</v>
      </c>
      <c r="AP140" s="259">
        <f>AO140+1</f>
        <v>41</v>
      </c>
      <c r="AQ140" s="259">
        <f t="shared" si="7"/>
        <v>42</v>
      </c>
      <c r="AR140" s="259">
        <f t="shared" si="7"/>
        <v>43</v>
      </c>
      <c r="AS140" s="259">
        <f t="shared" si="7"/>
        <v>44</v>
      </c>
      <c r="AT140" s="259">
        <f t="shared" si="7"/>
        <v>45</v>
      </c>
      <c r="AU140" s="259">
        <f t="shared" si="7"/>
        <v>46</v>
      </c>
      <c r="AV140" s="259">
        <f t="shared" si="7"/>
        <v>47</v>
      </c>
      <c r="AW140" s="259">
        <f t="shared" si="7"/>
        <v>48</v>
      </c>
      <c r="AX140" s="259">
        <f t="shared" si="7"/>
        <v>49</v>
      </c>
      <c r="AY140" s="259">
        <f t="shared" si="7"/>
        <v>50</v>
      </c>
      <c r="AZ140" s="205"/>
      <c r="BA140" s="205"/>
      <c r="BB140" s="205"/>
      <c r="BC140" s="205"/>
      <c r="BD140" s="205"/>
      <c r="BE140" s="205"/>
      <c r="BF140" s="205"/>
      <c r="BG140" s="205"/>
      <c r="BH140" s="205"/>
      <c r="BI140" s="205"/>
      <c r="BJ140" s="205"/>
      <c r="BK140" s="205"/>
      <c r="BL140" s="205"/>
      <c r="BM140" s="205"/>
      <c r="BN140" s="205"/>
      <c r="BO140" s="205"/>
      <c r="BP140" s="205"/>
      <c r="BQ140" s="205"/>
      <c r="BR140" s="205"/>
      <c r="BS140" s="205"/>
    </row>
    <row r="141" spans="1:71" ht="15" hidden="1" x14ac:dyDescent="0.2">
      <c r="A141" s="207"/>
      <c r="B141" s="260">
        <v>0.5</v>
      </c>
      <c r="C141" s="260">
        <f>AVERAGE(B140:C140)</f>
        <v>1.5</v>
      </c>
      <c r="D141" s="260">
        <f>AVERAGE(C140:D140)</f>
        <v>2.5</v>
      </c>
      <c r="E141" s="260">
        <f>AVERAGE(D140:E140)</f>
        <v>3.5</v>
      </c>
      <c r="F141" s="260">
        <f t="shared" ref="F141:AO141" si="9">AVERAGE(E140:F140)</f>
        <v>4.5</v>
      </c>
      <c r="G141" s="260">
        <f t="shared" si="9"/>
        <v>5.5</v>
      </c>
      <c r="H141" s="260">
        <f t="shared" si="9"/>
        <v>6.5</v>
      </c>
      <c r="I141" s="260">
        <f t="shared" si="9"/>
        <v>7.5</v>
      </c>
      <c r="J141" s="260">
        <f t="shared" si="9"/>
        <v>8.5</v>
      </c>
      <c r="K141" s="260">
        <f t="shared" si="9"/>
        <v>9.5</v>
      </c>
      <c r="L141" s="260">
        <f t="shared" si="9"/>
        <v>10.5</v>
      </c>
      <c r="M141" s="260">
        <f t="shared" si="9"/>
        <v>11.5</v>
      </c>
      <c r="N141" s="260">
        <f t="shared" si="9"/>
        <v>12.5</v>
      </c>
      <c r="O141" s="260">
        <f t="shared" si="9"/>
        <v>13.5</v>
      </c>
      <c r="P141" s="260">
        <f t="shared" si="9"/>
        <v>14.5</v>
      </c>
      <c r="Q141" s="260">
        <f t="shared" si="9"/>
        <v>15.5</v>
      </c>
      <c r="R141" s="260">
        <f t="shared" si="9"/>
        <v>16.5</v>
      </c>
      <c r="S141" s="260">
        <f t="shared" si="9"/>
        <v>17.5</v>
      </c>
      <c r="T141" s="260">
        <f t="shared" si="9"/>
        <v>18.5</v>
      </c>
      <c r="U141" s="260">
        <f t="shared" si="9"/>
        <v>19.5</v>
      </c>
      <c r="V141" s="260">
        <f t="shared" si="9"/>
        <v>20.5</v>
      </c>
      <c r="W141" s="260">
        <f t="shared" si="9"/>
        <v>21.5</v>
      </c>
      <c r="X141" s="260">
        <f t="shared" si="9"/>
        <v>22.5</v>
      </c>
      <c r="Y141" s="260">
        <f t="shared" si="9"/>
        <v>23.5</v>
      </c>
      <c r="Z141" s="260">
        <f t="shared" si="9"/>
        <v>24.5</v>
      </c>
      <c r="AA141" s="260">
        <f t="shared" si="9"/>
        <v>25.5</v>
      </c>
      <c r="AB141" s="260">
        <f t="shared" si="9"/>
        <v>26.5</v>
      </c>
      <c r="AC141" s="260">
        <f t="shared" si="9"/>
        <v>27.5</v>
      </c>
      <c r="AD141" s="260">
        <f t="shared" si="9"/>
        <v>28.5</v>
      </c>
      <c r="AE141" s="260">
        <f t="shared" si="9"/>
        <v>29.5</v>
      </c>
      <c r="AF141" s="260">
        <f t="shared" si="9"/>
        <v>30.5</v>
      </c>
      <c r="AG141" s="260">
        <f t="shared" si="9"/>
        <v>31.5</v>
      </c>
      <c r="AH141" s="260">
        <f t="shared" si="9"/>
        <v>32.5</v>
      </c>
      <c r="AI141" s="260">
        <f t="shared" si="9"/>
        <v>33.5</v>
      </c>
      <c r="AJ141" s="260">
        <f t="shared" si="9"/>
        <v>34.5</v>
      </c>
      <c r="AK141" s="260">
        <f t="shared" si="9"/>
        <v>35.5</v>
      </c>
      <c r="AL141" s="260">
        <f t="shared" si="9"/>
        <v>36.5</v>
      </c>
      <c r="AM141" s="260">
        <f t="shared" si="9"/>
        <v>37.5</v>
      </c>
      <c r="AN141" s="260">
        <f t="shared" si="9"/>
        <v>38.5</v>
      </c>
      <c r="AO141" s="260">
        <f t="shared" si="9"/>
        <v>39.5</v>
      </c>
      <c r="AP141" s="260">
        <f>AVERAGE(AO140:AP140)</f>
        <v>40.5</v>
      </c>
      <c r="AQ141" s="260">
        <f t="shared" ref="AQ141:AY141" si="10">AVERAGE(AP140:AQ140)</f>
        <v>41.5</v>
      </c>
      <c r="AR141" s="260">
        <f t="shared" si="10"/>
        <v>42.5</v>
      </c>
      <c r="AS141" s="260">
        <f t="shared" si="10"/>
        <v>43.5</v>
      </c>
      <c r="AT141" s="260">
        <f t="shared" si="10"/>
        <v>44.5</v>
      </c>
      <c r="AU141" s="260">
        <f t="shared" si="10"/>
        <v>45.5</v>
      </c>
      <c r="AV141" s="260">
        <f t="shared" si="10"/>
        <v>46.5</v>
      </c>
      <c r="AW141" s="260">
        <f t="shared" si="10"/>
        <v>47.5</v>
      </c>
      <c r="AX141" s="260">
        <f t="shared" si="10"/>
        <v>48.5</v>
      </c>
      <c r="AY141" s="260">
        <f t="shared" si="10"/>
        <v>49.5</v>
      </c>
      <c r="AZ141" s="205"/>
      <c r="BA141" s="205"/>
      <c r="BB141" s="205"/>
      <c r="BC141" s="205"/>
      <c r="BD141" s="205"/>
      <c r="BE141" s="205"/>
      <c r="BF141" s="205"/>
      <c r="BG141" s="205"/>
      <c r="BH141" s="205"/>
      <c r="BI141" s="205"/>
      <c r="BJ141" s="205"/>
      <c r="BK141" s="205"/>
      <c r="BL141" s="205"/>
      <c r="BM141" s="205"/>
      <c r="BN141" s="205"/>
      <c r="BO141" s="205"/>
      <c r="BP141" s="205"/>
      <c r="BQ141" s="205"/>
      <c r="BR141" s="205"/>
      <c r="BS141" s="205"/>
    </row>
    <row r="142" spans="1:71" ht="12.75" x14ac:dyDescent="0.2">
      <c r="A142" s="207"/>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R142" s="205"/>
      <c r="AS142" s="205"/>
      <c r="AT142" s="205"/>
      <c r="AU142" s="205"/>
      <c r="AV142" s="205"/>
      <c r="AW142" s="205"/>
      <c r="AX142" s="205"/>
      <c r="AY142" s="205"/>
      <c r="AZ142" s="205"/>
      <c r="BA142" s="205"/>
      <c r="BB142" s="205"/>
      <c r="BC142" s="205"/>
      <c r="BD142" s="205"/>
      <c r="BE142" s="205"/>
      <c r="BF142" s="205"/>
      <c r="BG142" s="205"/>
      <c r="BH142" s="205"/>
      <c r="BI142" s="205"/>
      <c r="BJ142" s="205"/>
      <c r="BK142" s="205"/>
      <c r="BL142" s="205"/>
      <c r="BM142" s="205"/>
      <c r="BN142" s="205"/>
      <c r="BO142" s="205"/>
      <c r="BP142" s="205"/>
      <c r="BQ142" s="205"/>
      <c r="BR142" s="205"/>
      <c r="BS142" s="205"/>
    </row>
    <row r="143" spans="1:71" ht="12.75" x14ac:dyDescent="0.2">
      <c r="A143" s="207"/>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c r="BC143" s="205"/>
      <c r="BD143" s="205"/>
      <c r="BE143" s="205"/>
      <c r="BF143" s="205"/>
      <c r="BG143" s="205"/>
      <c r="BH143" s="205"/>
      <c r="BI143" s="205"/>
      <c r="BJ143" s="205"/>
      <c r="BK143" s="205"/>
      <c r="BL143" s="205"/>
      <c r="BM143" s="205"/>
      <c r="BN143" s="205"/>
      <c r="BO143" s="205"/>
      <c r="BP143" s="205"/>
      <c r="BQ143" s="205"/>
      <c r="BR143" s="205"/>
      <c r="BS143" s="205"/>
    </row>
    <row r="144" spans="1:71" ht="12.75" x14ac:dyDescent="0.2">
      <c r="A144" s="207"/>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c r="BI144" s="205"/>
      <c r="BJ144" s="205"/>
      <c r="BK144" s="205"/>
      <c r="BL144" s="205"/>
      <c r="BM144" s="205"/>
      <c r="BN144" s="205"/>
      <c r="BO144" s="205"/>
      <c r="BP144" s="205"/>
      <c r="BQ144" s="205"/>
      <c r="BR144" s="205"/>
      <c r="BS144" s="205"/>
    </row>
    <row r="145" spans="1:71" ht="12.75" x14ac:dyDescent="0.2">
      <c r="A145" s="207"/>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c r="BI145" s="205"/>
      <c r="BJ145" s="205"/>
      <c r="BK145" s="205"/>
      <c r="BL145" s="205"/>
      <c r="BM145" s="205"/>
      <c r="BN145" s="205"/>
      <c r="BO145" s="205"/>
      <c r="BP145" s="205"/>
      <c r="BQ145" s="205"/>
      <c r="BR145" s="205"/>
      <c r="BS145" s="205"/>
    </row>
    <row r="146" spans="1:71" ht="12.75" x14ac:dyDescent="0.2">
      <c r="A146" s="207"/>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c r="BI146" s="205"/>
      <c r="BJ146" s="205"/>
      <c r="BK146" s="205"/>
      <c r="BL146" s="205"/>
      <c r="BM146" s="205"/>
      <c r="BN146" s="205"/>
      <c r="BO146" s="205"/>
      <c r="BP146" s="205"/>
      <c r="BQ146" s="205"/>
      <c r="BR146" s="205"/>
      <c r="BS146" s="205"/>
    </row>
    <row r="147" spans="1:71" ht="12.75" x14ac:dyDescent="0.2">
      <c r="A147" s="207"/>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c r="BI147" s="205"/>
      <c r="BJ147" s="205"/>
      <c r="BK147" s="205"/>
      <c r="BL147" s="205"/>
      <c r="BM147" s="205"/>
      <c r="BN147" s="205"/>
      <c r="BO147" s="205"/>
      <c r="BP147" s="205"/>
      <c r="BQ147" s="205"/>
      <c r="BR147" s="205"/>
      <c r="BS147" s="205"/>
    </row>
    <row r="148" spans="1:71" ht="12.75" x14ac:dyDescent="0.2">
      <c r="A148" s="207"/>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c r="BI148" s="205"/>
      <c r="BJ148" s="205"/>
      <c r="BK148" s="205"/>
      <c r="BL148" s="205"/>
      <c r="BM148" s="205"/>
      <c r="BN148" s="205"/>
      <c r="BO148" s="205"/>
      <c r="BP148" s="205"/>
      <c r="BQ148" s="205"/>
      <c r="BR148" s="205"/>
      <c r="BS148" s="205"/>
    </row>
    <row r="149" spans="1:71" ht="12.75" x14ac:dyDescent="0.2">
      <c r="A149" s="207"/>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c r="BI149" s="205"/>
      <c r="BJ149" s="205"/>
      <c r="BK149" s="205"/>
      <c r="BL149" s="205"/>
      <c r="BM149" s="205"/>
      <c r="BN149" s="205"/>
      <c r="BO149" s="205"/>
      <c r="BP149" s="205"/>
      <c r="BQ149" s="205"/>
      <c r="BR149" s="205"/>
      <c r="BS149" s="205"/>
    </row>
    <row r="150" spans="1:71" ht="12.75" x14ac:dyDescent="0.2">
      <c r="A150" s="207"/>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c r="AN150" s="205"/>
      <c r="AO150" s="205"/>
      <c r="AP150" s="205"/>
      <c r="AQ150" s="205"/>
      <c r="AR150" s="205"/>
      <c r="AS150" s="205"/>
      <c r="AT150" s="205"/>
      <c r="AU150" s="205"/>
      <c r="AV150" s="205"/>
      <c r="AW150" s="205"/>
      <c r="AX150" s="205"/>
      <c r="AY150" s="205"/>
      <c r="AZ150" s="205"/>
      <c r="BA150" s="205"/>
      <c r="BB150" s="205"/>
      <c r="BC150" s="205"/>
      <c r="BD150" s="205"/>
      <c r="BE150" s="205"/>
      <c r="BF150" s="205"/>
      <c r="BG150" s="205"/>
      <c r="BH150" s="205"/>
      <c r="BI150" s="205"/>
      <c r="BJ150" s="205"/>
      <c r="BK150" s="205"/>
      <c r="BL150" s="205"/>
      <c r="BM150" s="205"/>
      <c r="BN150" s="205"/>
      <c r="BO150" s="205"/>
      <c r="BP150" s="205"/>
      <c r="BQ150" s="205"/>
      <c r="BR150" s="205"/>
      <c r="BS150" s="205"/>
    </row>
    <row r="151" spans="1:71" ht="12.75" x14ac:dyDescent="0.2">
      <c r="A151" s="207"/>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c r="BI151" s="205"/>
      <c r="BJ151" s="205"/>
      <c r="BK151" s="205"/>
      <c r="BL151" s="205"/>
      <c r="BM151" s="205"/>
      <c r="BN151" s="205"/>
      <c r="BO151" s="205"/>
      <c r="BP151" s="205"/>
      <c r="BQ151" s="205"/>
      <c r="BR151" s="205"/>
      <c r="BS151" s="205"/>
    </row>
    <row r="152" spans="1:71" ht="12.75" x14ac:dyDescent="0.2">
      <c r="A152" s="207"/>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c r="AN152" s="205"/>
      <c r="AO152" s="205"/>
      <c r="AP152" s="205"/>
      <c r="AQ152" s="205"/>
      <c r="AR152" s="205"/>
      <c r="AS152" s="205"/>
      <c r="AT152" s="205"/>
      <c r="AU152" s="205"/>
      <c r="AV152" s="205"/>
      <c r="AW152" s="205"/>
      <c r="AX152" s="205"/>
      <c r="AY152" s="205"/>
      <c r="AZ152" s="205"/>
      <c r="BA152" s="205"/>
      <c r="BB152" s="205"/>
      <c r="BC152" s="205"/>
      <c r="BD152" s="205"/>
      <c r="BE152" s="205"/>
      <c r="BF152" s="205"/>
      <c r="BG152" s="205"/>
      <c r="BH152" s="205"/>
      <c r="BI152" s="205"/>
      <c r="BJ152" s="205"/>
      <c r="BK152" s="205"/>
      <c r="BL152" s="205"/>
      <c r="BM152" s="205"/>
      <c r="BN152" s="205"/>
      <c r="BO152" s="205"/>
      <c r="BP152" s="205"/>
      <c r="BQ152" s="205"/>
      <c r="BR152" s="205"/>
      <c r="BS152" s="205"/>
    </row>
    <row r="153" spans="1:71" ht="12.75" x14ac:dyDescent="0.2">
      <c r="A153" s="207"/>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c r="BI153" s="205"/>
      <c r="BJ153" s="205"/>
      <c r="BK153" s="205"/>
      <c r="BL153" s="205"/>
      <c r="BM153" s="205"/>
      <c r="BN153" s="205"/>
      <c r="BO153" s="205"/>
      <c r="BP153" s="205"/>
      <c r="BQ153" s="205"/>
      <c r="BR153" s="205"/>
      <c r="BS153" s="205"/>
    </row>
    <row r="154" spans="1:71" ht="12.75" x14ac:dyDescent="0.2">
      <c r="A154" s="207"/>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c r="BI154" s="205"/>
      <c r="BJ154" s="205"/>
      <c r="BK154" s="205"/>
      <c r="BL154" s="205"/>
      <c r="BM154" s="205"/>
      <c r="BN154" s="205"/>
      <c r="BO154" s="205"/>
      <c r="BP154" s="205"/>
      <c r="BQ154" s="205"/>
      <c r="BR154" s="205"/>
      <c r="BS154" s="205"/>
    </row>
    <row r="155" spans="1:71" ht="12.75" x14ac:dyDescent="0.2">
      <c r="A155" s="207"/>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c r="BI155" s="205"/>
      <c r="BJ155" s="205"/>
      <c r="BK155" s="205"/>
      <c r="BL155" s="205"/>
      <c r="BM155" s="205"/>
      <c r="BN155" s="205"/>
      <c r="BO155" s="205"/>
      <c r="BP155" s="205"/>
      <c r="BQ155" s="205"/>
      <c r="BR155" s="205"/>
      <c r="BS155" s="205"/>
    </row>
    <row r="156" spans="1:71" ht="12.75" x14ac:dyDescent="0.2">
      <c r="A156" s="206"/>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4"/>
      <c r="AR156" s="204"/>
      <c r="AS156" s="204"/>
      <c r="AT156" s="203"/>
      <c r="AU156" s="203"/>
      <c r="AV156" s="203"/>
      <c r="AW156" s="203"/>
      <c r="AX156" s="203"/>
      <c r="AY156" s="203"/>
      <c r="AZ156" s="203"/>
      <c r="BA156" s="203"/>
      <c r="BB156" s="203"/>
      <c r="BC156" s="203"/>
      <c r="BD156" s="203"/>
      <c r="BE156" s="203"/>
      <c r="BF156" s="203"/>
      <c r="BG156" s="203"/>
      <c r="BH156" s="203"/>
      <c r="BI156" s="203"/>
      <c r="BJ156" s="203"/>
      <c r="BK156" s="203"/>
      <c r="BL156" s="203"/>
      <c r="BM156" s="203"/>
      <c r="BN156" s="203"/>
      <c r="BO156" s="203"/>
      <c r="BP156" s="203"/>
      <c r="BQ156" s="203"/>
      <c r="BR156" s="203"/>
      <c r="BS156" s="203"/>
    </row>
    <row r="157" spans="1:71" ht="12.75" x14ac:dyDescent="0.2">
      <c r="A157" s="206"/>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4"/>
      <c r="AR157" s="204"/>
      <c r="AS157" s="204"/>
      <c r="AT157" s="203"/>
      <c r="AU157" s="203"/>
      <c r="AV157" s="203"/>
      <c r="AW157" s="203"/>
      <c r="AX157" s="203"/>
      <c r="AY157" s="203"/>
      <c r="AZ157" s="203"/>
      <c r="BA157" s="203"/>
      <c r="BB157" s="203"/>
      <c r="BC157" s="203"/>
      <c r="BD157" s="203"/>
      <c r="BE157" s="203"/>
      <c r="BF157" s="203"/>
      <c r="BG157" s="203"/>
      <c r="BH157" s="203"/>
      <c r="BI157" s="203"/>
      <c r="BJ157" s="203"/>
      <c r="BK157" s="203"/>
      <c r="BL157" s="203"/>
      <c r="BM157" s="203"/>
      <c r="BN157" s="203"/>
      <c r="BO157" s="203"/>
      <c r="BP157" s="203"/>
      <c r="BQ157" s="203"/>
      <c r="BR157" s="203"/>
      <c r="BS157" s="203"/>
    </row>
    <row r="158" spans="1:71" ht="12.75" x14ac:dyDescent="0.2">
      <c r="A158" s="206"/>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4"/>
      <c r="AR158" s="204"/>
      <c r="AS158" s="204"/>
      <c r="AT158" s="203"/>
      <c r="AU158" s="203"/>
      <c r="AV158" s="203"/>
      <c r="AW158" s="203"/>
      <c r="AX158" s="203"/>
      <c r="AY158" s="203"/>
      <c r="AZ158" s="203"/>
      <c r="BA158" s="203"/>
      <c r="BB158" s="203"/>
      <c r="BC158" s="203"/>
      <c r="BD158" s="203"/>
      <c r="BE158" s="203"/>
      <c r="BF158" s="203"/>
      <c r="BG158" s="203"/>
      <c r="BH158" s="203"/>
      <c r="BI158" s="203"/>
      <c r="BJ158" s="203"/>
      <c r="BK158" s="203"/>
      <c r="BL158" s="203"/>
      <c r="BM158" s="203"/>
      <c r="BN158" s="203"/>
      <c r="BO158" s="203"/>
      <c r="BP158" s="203"/>
      <c r="BQ158" s="203"/>
      <c r="BR158" s="203"/>
      <c r="BS158" s="203"/>
    </row>
    <row r="159" spans="1:71" ht="12.75" x14ac:dyDescent="0.2">
      <c r="A159" s="206"/>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4"/>
      <c r="AR159" s="204"/>
      <c r="AS159" s="204"/>
      <c r="AT159" s="203"/>
      <c r="AU159" s="203"/>
      <c r="AV159" s="203"/>
      <c r="AW159" s="203"/>
      <c r="AX159" s="203"/>
      <c r="AY159" s="203"/>
      <c r="AZ159" s="203"/>
      <c r="BA159" s="203"/>
      <c r="BB159" s="203"/>
      <c r="BC159" s="203"/>
      <c r="BD159" s="203"/>
      <c r="BE159" s="203"/>
      <c r="BF159" s="203"/>
      <c r="BG159" s="203"/>
      <c r="BH159" s="203"/>
      <c r="BI159" s="203"/>
      <c r="BJ159" s="203"/>
      <c r="BK159" s="203"/>
      <c r="BL159" s="203"/>
      <c r="BM159" s="203"/>
      <c r="BN159" s="203"/>
      <c r="BO159" s="203"/>
      <c r="BP159" s="203"/>
      <c r="BQ159" s="203"/>
      <c r="BR159" s="203"/>
      <c r="BS159" s="203"/>
    </row>
    <row r="160" spans="1:71" ht="12.75" x14ac:dyDescent="0.2">
      <c r="A160" s="206"/>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4"/>
      <c r="AR160" s="204"/>
      <c r="AS160" s="204"/>
      <c r="AT160" s="203"/>
      <c r="AU160" s="203"/>
      <c r="AV160" s="203"/>
      <c r="AW160" s="203"/>
      <c r="AX160" s="203"/>
      <c r="AY160" s="203"/>
      <c r="AZ160" s="203"/>
      <c r="BA160" s="203"/>
      <c r="BB160" s="203"/>
      <c r="BC160" s="203"/>
      <c r="BD160" s="203"/>
      <c r="BE160" s="203"/>
      <c r="BF160" s="203"/>
      <c r="BG160" s="203"/>
      <c r="BH160" s="203"/>
      <c r="BI160" s="203"/>
      <c r="BJ160" s="203"/>
      <c r="BK160" s="203"/>
      <c r="BL160" s="203"/>
      <c r="BM160" s="203"/>
      <c r="BN160" s="203"/>
      <c r="BO160" s="203"/>
      <c r="BP160" s="203"/>
      <c r="BQ160" s="203"/>
      <c r="BR160" s="203"/>
      <c r="BS160" s="203"/>
    </row>
    <row r="161" spans="1:71" ht="12.75" x14ac:dyDescent="0.2">
      <c r="A161" s="206"/>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4"/>
      <c r="AR161" s="204"/>
      <c r="AS161" s="204"/>
      <c r="AT161" s="203"/>
      <c r="AU161" s="203"/>
      <c r="AV161" s="203"/>
      <c r="AW161" s="203"/>
      <c r="AX161" s="203"/>
      <c r="AY161" s="203"/>
      <c r="AZ161" s="203"/>
      <c r="BA161" s="203"/>
      <c r="BB161" s="203"/>
      <c r="BC161" s="203"/>
      <c r="BD161" s="203"/>
      <c r="BE161" s="203"/>
      <c r="BF161" s="203"/>
      <c r="BG161" s="203"/>
      <c r="BH161" s="203"/>
      <c r="BI161" s="203"/>
      <c r="BJ161" s="203"/>
      <c r="BK161" s="203"/>
      <c r="BL161" s="203"/>
      <c r="BM161" s="203"/>
      <c r="BN161" s="203"/>
      <c r="BO161" s="203"/>
      <c r="BP161" s="203"/>
      <c r="BQ161" s="203"/>
      <c r="BR161" s="203"/>
      <c r="BS161" s="203"/>
    </row>
    <row r="162" spans="1:71" ht="12.75" x14ac:dyDescent="0.2">
      <c r="A162" s="206"/>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4"/>
      <c r="AR162" s="204"/>
      <c r="AS162" s="204"/>
      <c r="AT162" s="203"/>
      <c r="AU162" s="203"/>
      <c r="AV162" s="203"/>
      <c r="AW162" s="203"/>
      <c r="AX162" s="203"/>
      <c r="AY162" s="203"/>
      <c r="AZ162" s="203"/>
      <c r="BA162" s="203"/>
      <c r="BB162" s="203"/>
      <c r="BC162" s="203"/>
      <c r="BD162" s="203"/>
      <c r="BE162" s="203"/>
      <c r="BF162" s="203"/>
      <c r="BG162" s="203"/>
      <c r="BH162" s="203"/>
      <c r="BI162" s="203"/>
      <c r="BJ162" s="203"/>
      <c r="BK162" s="203"/>
      <c r="BL162" s="203"/>
      <c r="BM162" s="203"/>
      <c r="BN162" s="203"/>
      <c r="BO162" s="203"/>
      <c r="BP162" s="203"/>
      <c r="BQ162" s="203"/>
      <c r="BR162" s="203"/>
      <c r="BS162" s="203"/>
    </row>
    <row r="163" spans="1:71" ht="12.75" x14ac:dyDescent="0.2">
      <c r="A163" s="206"/>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4"/>
      <c r="AR163" s="204"/>
      <c r="AS163" s="204"/>
      <c r="AT163" s="203"/>
      <c r="AU163" s="203"/>
      <c r="AV163" s="203"/>
      <c r="AW163" s="203"/>
      <c r="AX163" s="203"/>
      <c r="AY163" s="203"/>
      <c r="AZ163" s="203"/>
      <c r="BA163" s="203"/>
      <c r="BB163" s="203"/>
      <c r="BC163" s="203"/>
      <c r="BD163" s="203"/>
      <c r="BE163" s="203"/>
      <c r="BF163" s="203"/>
      <c r="BG163" s="203"/>
      <c r="BH163" s="203"/>
      <c r="BI163" s="203"/>
      <c r="BJ163" s="203"/>
      <c r="BK163" s="203"/>
      <c r="BL163" s="203"/>
      <c r="BM163" s="203"/>
      <c r="BN163" s="203"/>
      <c r="BO163" s="203"/>
      <c r="BP163" s="203"/>
      <c r="BQ163" s="203"/>
      <c r="BR163" s="203"/>
      <c r="BS163" s="203"/>
    </row>
    <row r="164" spans="1:71" ht="12.75" x14ac:dyDescent="0.2">
      <c r="A164" s="206"/>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4"/>
      <c r="AR164" s="204"/>
      <c r="AS164" s="204"/>
      <c r="AT164" s="203"/>
      <c r="AU164" s="203"/>
      <c r="AV164" s="203"/>
      <c r="AW164" s="203"/>
      <c r="AX164" s="203"/>
      <c r="AY164" s="203"/>
      <c r="AZ164" s="203"/>
      <c r="BA164" s="203"/>
      <c r="BB164" s="203"/>
      <c r="BC164" s="203"/>
      <c r="BD164" s="203"/>
      <c r="BE164" s="203"/>
      <c r="BF164" s="203"/>
      <c r="BG164" s="203"/>
      <c r="BH164" s="203"/>
      <c r="BI164" s="203"/>
      <c r="BJ164" s="203"/>
      <c r="BK164" s="203"/>
      <c r="BL164" s="203"/>
      <c r="BM164" s="203"/>
      <c r="BN164" s="203"/>
      <c r="BO164" s="203"/>
      <c r="BP164" s="203"/>
      <c r="BQ164" s="203"/>
      <c r="BR164" s="203"/>
      <c r="BS164" s="203"/>
    </row>
    <row r="165" spans="1:71" ht="12.75" x14ac:dyDescent="0.2">
      <c r="A165" s="206"/>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4"/>
      <c r="AR165" s="204"/>
      <c r="AS165" s="204"/>
      <c r="AT165" s="203"/>
      <c r="AU165" s="203"/>
      <c r="AV165" s="203"/>
      <c r="AW165" s="203"/>
      <c r="AX165" s="203"/>
      <c r="AY165" s="203"/>
      <c r="AZ165" s="203"/>
      <c r="BA165" s="203"/>
      <c r="BB165" s="203"/>
      <c r="BC165" s="203"/>
      <c r="BD165" s="203"/>
      <c r="BE165" s="203"/>
      <c r="BF165" s="203"/>
      <c r="BG165" s="203"/>
      <c r="BH165" s="203"/>
      <c r="BI165" s="203"/>
      <c r="BJ165" s="203"/>
      <c r="BK165" s="203"/>
      <c r="BL165" s="203"/>
      <c r="BM165" s="203"/>
      <c r="BN165" s="203"/>
      <c r="BO165" s="203"/>
      <c r="BP165" s="203"/>
      <c r="BQ165" s="203"/>
      <c r="BR165" s="203"/>
      <c r="BS165" s="203"/>
    </row>
    <row r="166" spans="1:71" ht="12.75" x14ac:dyDescent="0.2">
      <c r="A166" s="206"/>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4"/>
      <c r="AR166" s="204"/>
      <c r="AS166" s="204"/>
      <c r="AT166" s="203"/>
      <c r="AU166" s="203"/>
      <c r="AV166" s="203"/>
      <c r="AW166" s="203"/>
      <c r="AX166" s="203"/>
      <c r="AY166" s="203"/>
      <c r="AZ166" s="203"/>
      <c r="BA166" s="203"/>
      <c r="BB166" s="203"/>
      <c r="BC166" s="203"/>
      <c r="BD166" s="203"/>
      <c r="BE166" s="203"/>
      <c r="BF166" s="203"/>
      <c r="BG166" s="203"/>
      <c r="BH166" s="203"/>
      <c r="BI166" s="203"/>
      <c r="BJ166" s="203"/>
      <c r="BK166" s="203"/>
      <c r="BL166" s="203"/>
      <c r="BM166" s="203"/>
      <c r="BN166" s="203"/>
      <c r="BO166" s="203"/>
      <c r="BP166" s="203"/>
      <c r="BQ166" s="203"/>
      <c r="BR166" s="203"/>
      <c r="BS166" s="203"/>
    </row>
    <row r="167" spans="1:71" ht="12.75" x14ac:dyDescent="0.2">
      <c r="A167" s="206"/>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4"/>
      <c r="AR167" s="204"/>
      <c r="AS167" s="204"/>
      <c r="AT167" s="203"/>
      <c r="AU167" s="203"/>
      <c r="AV167" s="203"/>
      <c r="AW167" s="203"/>
      <c r="AX167" s="203"/>
      <c r="AY167" s="203"/>
      <c r="AZ167" s="203"/>
      <c r="BA167" s="203"/>
      <c r="BB167" s="203"/>
      <c r="BC167" s="203"/>
      <c r="BD167" s="203"/>
      <c r="BE167" s="203"/>
      <c r="BF167" s="203"/>
      <c r="BG167" s="203"/>
      <c r="BH167" s="203"/>
      <c r="BI167" s="203"/>
      <c r="BJ167" s="203"/>
      <c r="BK167" s="203"/>
      <c r="BL167" s="203"/>
      <c r="BM167" s="203"/>
      <c r="BN167" s="203"/>
      <c r="BO167" s="203"/>
      <c r="BP167" s="203"/>
      <c r="BQ167" s="203"/>
      <c r="BR167" s="203"/>
      <c r="BS167" s="203"/>
    </row>
    <row r="168" spans="1:71" ht="12.75" x14ac:dyDescent="0.2">
      <c r="A168" s="206"/>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4"/>
      <c r="AR168" s="204"/>
      <c r="AS168" s="204"/>
      <c r="AT168" s="203"/>
      <c r="AU168" s="203"/>
      <c r="AV168" s="203"/>
      <c r="AW168" s="203"/>
      <c r="AX168" s="203"/>
      <c r="AY168" s="203"/>
      <c r="AZ168" s="203"/>
      <c r="BA168" s="203"/>
      <c r="BB168" s="203"/>
      <c r="BC168" s="203"/>
      <c r="BD168" s="203"/>
      <c r="BE168" s="203"/>
      <c r="BF168" s="203"/>
      <c r="BG168" s="203"/>
      <c r="BH168" s="203"/>
      <c r="BI168" s="203"/>
      <c r="BJ168" s="203"/>
      <c r="BK168" s="203"/>
      <c r="BL168" s="203"/>
      <c r="BM168" s="203"/>
      <c r="BN168" s="203"/>
      <c r="BO168" s="203"/>
      <c r="BP168" s="203"/>
      <c r="BQ168" s="203"/>
      <c r="BR168" s="203"/>
      <c r="BS168" s="203"/>
    </row>
    <row r="169" spans="1:71" ht="12.75" x14ac:dyDescent="0.2">
      <c r="A169" s="206"/>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4"/>
      <c r="AR169" s="204"/>
      <c r="AS169" s="204"/>
      <c r="AT169" s="203"/>
      <c r="AU169" s="203"/>
      <c r="AV169" s="203"/>
      <c r="AW169" s="203"/>
      <c r="AX169" s="203"/>
      <c r="AY169" s="203"/>
      <c r="AZ169" s="203"/>
      <c r="BA169" s="203"/>
      <c r="BB169" s="203"/>
      <c r="BC169" s="203"/>
      <c r="BD169" s="203"/>
      <c r="BE169" s="203"/>
      <c r="BF169" s="203"/>
      <c r="BG169" s="203"/>
      <c r="BH169" s="203"/>
      <c r="BI169" s="203"/>
      <c r="BJ169" s="203"/>
      <c r="BK169" s="203"/>
      <c r="BL169" s="203"/>
      <c r="BM169" s="203"/>
      <c r="BN169" s="203"/>
      <c r="BO169" s="203"/>
      <c r="BP169" s="203"/>
      <c r="BQ169" s="203"/>
      <c r="BR169" s="203"/>
      <c r="BS169" s="203"/>
    </row>
    <row r="170" spans="1:71" ht="12.75" x14ac:dyDescent="0.2">
      <c r="A170" s="206"/>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4"/>
      <c r="AR170" s="204"/>
      <c r="AS170" s="204"/>
      <c r="AT170" s="203"/>
      <c r="AU170" s="203"/>
      <c r="AV170" s="203"/>
      <c r="AW170" s="203"/>
      <c r="AX170" s="203"/>
      <c r="AY170" s="203"/>
      <c r="AZ170" s="203"/>
      <c r="BA170" s="203"/>
      <c r="BB170" s="203"/>
      <c r="BC170" s="203"/>
      <c r="BD170" s="203"/>
      <c r="BE170" s="203"/>
      <c r="BF170" s="203"/>
      <c r="BG170" s="203"/>
      <c r="BH170" s="203"/>
      <c r="BI170" s="203"/>
      <c r="BJ170" s="203"/>
      <c r="BK170" s="203"/>
      <c r="BL170" s="203"/>
      <c r="BM170" s="203"/>
      <c r="BN170" s="203"/>
      <c r="BO170" s="203"/>
      <c r="BP170" s="203"/>
      <c r="BQ170" s="203"/>
      <c r="BR170" s="203"/>
      <c r="BS170" s="203"/>
    </row>
    <row r="171" spans="1:71" ht="12.75" x14ac:dyDescent="0.2">
      <c r="A171" s="206"/>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4"/>
      <c r="AR171" s="204"/>
      <c r="AS171" s="204"/>
      <c r="AT171" s="203"/>
      <c r="AU171" s="203"/>
      <c r="AV171" s="203"/>
      <c r="AW171" s="203"/>
      <c r="AX171" s="203"/>
      <c r="AY171" s="203"/>
      <c r="AZ171" s="203"/>
      <c r="BA171" s="203"/>
      <c r="BB171" s="203"/>
      <c r="BC171" s="203"/>
      <c r="BD171" s="203"/>
      <c r="BE171" s="203"/>
      <c r="BF171" s="203"/>
      <c r="BG171" s="203"/>
      <c r="BH171" s="203"/>
      <c r="BI171" s="203"/>
      <c r="BJ171" s="203"/>
      <c r="BK171" s="203"/>
      <c r="BL171" s="203"/>
      <c r="BM171" s="203"/>
      <c r="BN171" s="203"/>
      <c r="BO171" s="203"/>
      <c r="BP171" s="203"/>
      <c r="BQ171" s="203"/>
      <c r="BR171" s="203"/>
      <c r="BS171" s="203"/>
    </row>
    <row r="172" spans="1:71" ht="12.75" x14ac:dyDescent="0.2">
      <c r="A172" s="206"/>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4"/>
      <c r="AR172" s="204"/>
      <c r="AS172" s="204"/>
      <c r="AT172" s="203"/>
      <c r="AU172" s="203"/>
      <c r="AV172" s="203"/>
      <c r="AW172" s="203"/>
      <c r="AX172" s="203"/>
      <c r="AY172" s="203"/>
      <c r="AZ172" s="203"/>
      <c r="BA172" s="203"/>
      <c r="BB172" s="203"/>
      <c r="BC172" s="203"/>
      <c r="BD172" s="203"/>
      <c r="BE172" s="203"/>
      <c r="BF172" s="203"/>
      <c r="BG172" s="203"/>
      <c r="BH172" s="203"/>
      <c r="BI172" s="203"/>
      <c r="BJ172" s="203"/>
      <c r="BK172" s="203"/>
      <c r="BL172" s="203"/>
      <c r="BM172" s="203"/>
      <c r="BN172" s="203"/>
      <c r="BO172" s="203"/>
      <c r="BP172" s="203"/>
      <c r="BQ172" s="203"/>
      <c r="BR172" s="203"/>
      <c r="BS172" s="203"/>
    </row>
    <row r="173" spans="1:71" ht="12.75" x14ac:dyDescent="0.2">
      <c r="A173" s="206"/>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4"/>
      <c r="AR173" s="204"/>
      <c r="AS173" s="204"/>
      <c r="AT173" s="203"/>
      <c r="AU173" s="203"/>
      <c r="AV173" s="203"/>
      <c r="AW173" s="203"/>
      <c r="AX173" s="203"/>
      <c r="AY173" s="203"/>
      <c r="AZ173" s="203"/>
      <c r="BA173" s="203"/>
      <c r="BB173" s="203"/>
      <c r="BC173" s="203"/>
      <c r="BD173" s="203"/>
      <c r="BE173" s="203"/>
      <c r="BF173" s="203"/>
      <c r="BG173" s="203"/>
      <c r="BH173" s="203"/>
      <c r="BI173" s="203"/>
      <c r="BJ173" s="203"/>
      <c r="BK173" s="203"/>
      <c r="BL173" s="203"/>
      <c r="BM173" s="203"/>
      <c r="BN173" s="203"/>
      <c r="BO173" s="203"/>
      <c r="BP173" s="203"/>
      <c r="BQ173" s="203"/>
      <c r="BR173" s="203"/>
      <c r="BS173" s="203"/>
    </row>
    <row r="174" spans="1:71" ht="12.75" x14ac:dyDescent="0.2">
      <c r="A174" s="206"/>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Q174" s="204"/>
      <c r="AR174" s="204"/>
      <c r="AS174" s="204"/>
      <c r="AT174" s="203"/>
      <c r="AU174" s="203"/>
      <c r="AV174" s="203"/>
      <c r="AW174" s="203"/>
      <c r="AX174" s="203"/>
      <c r="AY174" s="203"/>
      <c r="AZ174" s="203"/>
      <c r="BA174" s="203"/>
      <c r="BB174" s="203"/>
      <c r="BC174" s="203"/>
      <c r="BD174" s="203"/>
      <c r="BE174" s="203"/>
      <c r="BF174" s="203"/>
      <c r="BG174" s="203"/>
      <c r="BH174" s="203"/>
      <c r="BI174" s="203"/>
      <c r="BJ174" s="203"/>
      <c r="BK174" s="203"/>
      <c r="BL174" s="203"/>
      <c r="BM174" s="203"/>
      <c r="BN174" s="203"/>
      <c r="BO174" s="203"/>
      <c r="BP174" s="203"/>
      <c r="BQ174" s="203"/>
      <c r="BR174" s="203"/>
      <c r="BS174" s="203"/>
    </row>
    <row r="175" spans="1:71" ht="12.75" x14ac:dyDescent="0.2">
      <c r="A175" s="206"/>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Q175" s="204"/>
      <c r="AR175" s="204"/>
      <c r="AS175" s="204"/>
      <c r="AT175" s="203"/>
      <c r="AU175" s="203"/>
      <c r="AV175" s="203"/>
      <c r="AW175" s="203"/>
      <c r="AX175" s="203"/>
      <c r="AY175" s="203"/>
      <c r="AZ175" s="203"/>
      <c r="BA175" s="203"/>
      <c r="BB175" s="203"/>
      <c r="BC175" s="203"/>
      <c r="BD175" s="203"/>
      <c r="BE175" s="203"/>
      <c r="BF175" s="203"/>
      <c r="BG175" s="203"/>
      <c r="BH175" s="203"/>
      <c r="BI175" s="203"/>
      <c r="BJ175" s="203"/>
      <c r="BK175" s="203"/>
      <c r="BL175" s="203"/>
      <c r="BM175" s="203"/>
      <c r="BN175" s="203"/>
      <c r="BO175" s="203"/>
      <c r="BP175" s="203"/>
      <c r="BQ175" s="203"/>
      <c r="BR175" s="203"/>
      <c r="BS175" s="203"/>
    </row>
    <row r="176" spans="1:71" ht="12.75" x14ac:dyDescent="0.2">
      <c r="A176" s="206"/>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4"/>
      <c r="AR176" s="204"/>
      <c r="AS176" s="204"/>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203"/>
      <c r="BS176" s="203"/>
    </row>
    <row r="177" spans="1:71" ht="12.75" x14ac:dyDescent="0.2">
      <c r="A177" s="206"/>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Q177" s="204"/>
      <c r="AR177" s="204"/>
      <c r="AS177" s="204"/>
      <c r="AT177" s="203"/>
      <c r="AU177" s="203"/>
      <c r="AV177" s="203"/>
      <c r="AW177" s="203"/>
      <c r="AX177" s="203"/>
      <c r="AY177" s="203"/>
      <c r="AZ177" s="203"/>
      <c r="BA177" s="203"/>
      <c r="BB177" s="203"/>
      <c r="BC177" s="203"/>
      <c r="BD177" s="203"/>
      <c r="BE177" s="203"/>
      <c r="BF177" s="203"/>
      <c r="BG177" s="203"/>
      <c r="BH177" s="203"/>
      <c r="BI177" s="203"/>
      <c r="BJ177" s="203"/>
      <c r="BK177" s="203"/>
      <c r="BL177" s="203"/>
      <c r="BM177" s="203"/>
      <c r="BN177" s="203"/>
      <c r="BO177" s="203"/>
      <c r="BP177" s="203"/>
      <c r="BQ177" s="203"/>
      <c r="BR177" s="203"/>
      <c r="BS177" s="203"/>
    </row>
    <row r="178" spans="1:71" ht="12.75" x14ac:dyDescent="0.2">
      <c r="A178" s="206"/>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Q178" s="204"/>
      <c r="AR178" s="204"/>
      <c r="AS178" s="204"/>
      <c r="AT178" s="203"/>
      <c r="AU178" s="203"/>
      <c r="AV178" s="203"/>
      <c r="AW178" s="203"/>
      <c r="AX178" s="203"/>
      <c r="AY178" s="203"/>
      <c r="AZ178" s="203"/>
      <c r="BA178" s="203"/>
      <c r="BB178" s="203"/>
      <c r="BC178" s="203"/>
      <c r="BD178" s="203"/>
      <c r="BE178" s="203"/>
      <c r="BF178" s="203"/>
      <c r="BG178" s="203"/>
      <c r="BH178" s="203"/>
      <c r="BI178" s="203"/>
      <c r="BJ178" s="203"/>
      <c r="BK178" s="203"/>
      <c r="BL178" s="203"/>
      <c r="BM178" s="203"/>
      <c r="BN178" s="203"/>
      <c r="BO178" s="203"/>
      <c r="BP178" s="203"/>
      <c r="BQ178" s="203"/>
      <c r="BR178" s="203"/>
      <c r="BS178" s="203"/>
    </row>
    <row r="179" spans="1:71" ht="12.75" x14ac:dyDescent="0.2">
      <c r="A179" s="206"/>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Q179" s="204"/>
      <c r="AR179" s="204"/>
      <c r="AS179" s="204"/>
      <c r="AT179" s="203"/>
      <c r="AU179" s="203"/>
      <c r="AV179" s="203"/>
      <c r="AW179" s="203"/>
      <c r="AX179" s="203"/>
      <c r="AY179" s="203"/>
      <c r="AZ179" s="203"/>
      <c r="BA179" s="203"/>
      <c r="BB179" s="203"/>
      <c r="BC179" s="203"/>
      <c r="BD179" s="203"/>
      <c r="BE179" s="203"/>
      <c r="BF179" s="203"/>
      <c r="BG179" s="203"/>
      <c r="BH179" s="203"/>
      <c r="BI179" s="203"/>
      <c r="BJ179" s="203"/>
      <c r="BK179" s="203"/>
      <c r="BL179" s="203"/>
      <c r="BM179" s="203"/>
      <c r="BN179" s="203"/>
      <c r="BO179" s="203"/>
      <c r="BP179" s="203"/>
      <c r="BQ179" s="203"/>
      <c r="BR179" s="203"/>
      <c r="BS179" s="203"/>
    </row>
    <row r="180" spans="1:71" ht="12.75" x14ac:dyDescent="0.2">
      <c r="A180" s="206"/>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Q180" s="204"/>
      <c r="AR180" s="204"/>
      <c r="AS180" s="204"/>
      <c r="AT180" s="203"/>
      <c r="AU180" s="203"/>
      <c r="AV180" s="203"/>
      <c r="AW180" s="203"/>
      <c r="AX180" s="203"/>
      <c r="AY180" s="203"/>
      <c r="AZ180" s="203"/>
      <c r="BA180" s="203"/>
      <c r="BB180" s="203"/>
      <c r="BC180" s="203"/>
      <c r="BD180" s="203"/>
      <c r="BE180" s="203"/>
      <c r="BF180" s="203"/>
      <c r="BG180" s="203"/>
      <c r="BH180" s="203"/>
      <c r="BI180" s="203"/>
      <c r="BJ180" s="203"/>
      <c r="BK180" s="203"/>
      <c r="BL180" s="203"/>
      <c r="BM180" s="203"/>
      <c r="BN180" s="203"/>
      <c r="BO180" s="203"/>
      <c r="BP180" s="203"/>
      <c r="BQ180" s="203"/>
      <c r="BR180" s="203"/>
      <c r="BS180" s="203"/>
    </row>
    <row r="181" spans="1:71" ht="12.75" x14ac:dyDescent="0.2">
      <c r="A181" s="206"/>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4"/>
      <c r="AR181" s="204"/>
      <c r="AS181" s="204"/>
      <c r="AT181" s="203"/>
      <c r="AU181" s="203"/>
      <c r="AV181" s="203"/>
      <c r="AW181" s="203"/>
      <c r="AX181" s="203"/>
      <c r="AY181" s="203"/>
      <c r="AZ181" s="203"/>
      <c r="BA181" s="203"/>
      <c r="BB181" s="203"/>
      <c r="BC181" s="203"/>
      <c r="BD181" s="203"/>
      <c r="BE181" s="203"/>
      <c r="BF181" s="203"/>
      <c r="BG181" s="203"/>
      <c r="BH181" s="203"/>
      <c r="BI181" s="203"/>
      <c r="BJ181" s="203"/>
      <c r="BK181" s="203"/>
      <c r="BL181" s="203"/>
      <c r="BM181" s="203"/>
      <c r="BN181" s="203"/>
      <c r="BO181" s="203"/>
      <c r="BP181" s="203"/>
      <c r="BQ181" s="203"/>
      <c r="BR181" s="203"/>
      <c r="BS181" s="203"/>
    </row>
    <row r="182" spans="1:71" ht="12.75" x14ac:dyDescent="0.2">
      <c r="A182" s="206"/>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4"/>
      <c r="AR182" s="204"/>
      <c r="AS182" s="204"/>
      <c r="AT182" s="203"/>
      <c r="AU182" s="203"/>
      <c r="AV182" s="203"/>
      <c r="AW182" s="203"/>
      <c r="AX182" s="203"/>
      <c r="AY182" s="203"/>
      <c r="AZ182" s="203"/>
      <c r="BA182" s="203"/>
      <c r="BB182" s="203"/>
      <c r="BC182" s="203"/>
      <c r="BD182" s="203"/>
      <c r="BE182" s="203"/>
      <c r="BF182" s="203"/>
      <c r="BG182" s="203"/>
      <c r="BH182" s="203"/>
      <c r="BI182" s="203"/>
      <c r="BJ182" s="203"/>
      <c r="BK182" s="203"/>
      <c r="BL182" s="203"/>
      <c r="BM182" s="203"/>
      <c r="BN182" s="203"/>
      <c r="BO182" s="203"/>
      <c r="BP182" s="203"/>
      <c r="BQ182" s="203"/>
      <c r="BR182" s="203"/>
      <c r="BS182" s="203"/>
    </row>
    <row r="183" spans="1:71" ht="12.75" x14ac:dyDescent="0.2">
      <c r="A183" s="206"/>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4"/>
      <c r="AR183" s="204"/>
      <c r="AS183" s="204"/>
      <c r="AT183" s="203"/>
      <c r="AU183" s="203"/>
      <c r="AV183" s="203"/>
      <c r="AW183" s="203"/>
      <c r="AX183" s="203"/>
      <c r="AY183" s="203"/>
      <c r="AZ183" s="203"/>
      <c r="BA183" s="203"/>
      <c r="BB183" s="203"/>
      <c r="BC183" s="203"/>
      <c r="BD183" s="203"/>
      <c r="BE183" s="203"/>
      <c r="BF183" s="203"/>
      <c r="BG183" s="203"/>
      <c r="BH183" s="203"/>
      <c r="BI183" s="203"/>
      <c r="BJ183" s="203"/>
      <c r="BK183" s="203"/>
      <c r="BL183" s="203"/>
      <c r="BM183" s="203"/>
      <c r="BN183" s="203"/>
      <c r="BO183" s="203"/>
      <c r="BP183" s="203"/>
      <c r="BQ183" s="203"/>
      <c r="BR183" s="203"/>
      <c r="BS183" s="203"/>
    </row>
    <row r="184" spans="1:71" ht="12.75" x14ac:dyDescent="0.2">
      <c r="A184" s="206"/>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Q184" s="204"/>
      <c r="AR184" s="204"/>
      <c r="AS184" s="204"/>
      <c r="AT184" s="203"/>
      <c r="AU184" s="203"/>
      <c r="AV184" s="203"/>
      <c r="AW184" s="203"/>
      <c r="AX184" s="203"/>
      <c r="AY184" s="203"/>
      <c r="AZ184" s="203"/>
      <c r="BA184" s="203"/>
      <c r="BB184" s="203"/>
      <c r="BC184" s="203"/>
      <c r="BD184" s="203"/>
      <c r="BE184" s="203"/>
      <c r="BF184" s="203"/>
      <c r="BG184" s="203"/>
      <c r="BH184" s="203"/>
      <c r="BI184" s="203"/>
      <c r="BJ184" s="203"/>
      <c r="BK184" s="203"/>
      <c r="BL184" s="203"/>
      <c r="BM184" s="203"/>
      <c r="BN184" s="203"/>
      <c r="BO184" s="203"/>
      <c r="BP184" s="203"/>
      <c r="BQ184" s="203"/>
      <c r="BR184" s="203"/>
      <c r="BS184" s="203"/>
    </row>
    <row r="185" spans="1:71" ht="12.75" x14ac:dyDescent="0.2">
      <c r="A185" s="206"/>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4"/>
      <c r="AR185" s="204"/>
      <c r="AS185" s="204"/>
      <c r="AT185" s="203"/>
      <c r="AU185" s="203"/>
      <c r="AV185" s="203"/>
      <c r="AW185" s="203"/>
      <c r="AX185" s="203"/>
      <c r="AY185" s="203"/>
      <c r="AZ185" s="203"/>
      <c r="BA185" s="203"/>
      <c r="BB185" s="203"/>
      <c r="BC185" s="203"/>
      <c r="BD185" s="203"/>
      <c r="BE185" s="203"/>
      <c r="BF185" s="203"/>
      <c r="BG185" s="203"/>
      <c r="BH185" s="203"/>
      <c r="BI185" s="203"/>
      <c r="BJ185" s="203"/>
      <c r="BK185" s="203"/>
      <c r="BL185" s="203"/>
      <c r="BM185" s="203"/>
      <c r="BN185" s="203"/>
      <c r="BO185" s="203"/>
      <c r="BP185" s="203"/>
      <c r="BQ185" s="203"/>
      <c r="BR185" s="203"/>
      <c r="BS185" s="203"/>
    </row>
    <row r="186" spans="1:71" ht="12.75" x14ac:dyDescent="0.2">
      <c r="A186" s="206"/>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Q186" s="204"/>
      <c r="AR186" s="204"/>
      <c r="AS186" s="204"/>
      <c r="AT186" s="203"/>
      <c r="AU186" s="203"/>
      <c r="AV186" s="203"/>
      <c r="AW186" s="203"/>
      <c r="AX186" s="203"/>
      <c r="AY186" s="203"/>
      <c r="AZ186" s="203"/>
      <c r="BA186" s="203"/>
      <c r="BB186" s="203"/>
      <c r="BC186" s="203"/>
      <c r="BD186" s="203"/>
      <c r="BE186" s="203"/>
      <c r="BF186" s="203"/>
      <c r="BG186" s="203"/>
      <c r="BH186" s="203"/>
      <c r="BI186" s="203"/>
      <c r="BJ186" s="203"/>
      <c r="BK186" s="203"/>
      <c r="BL186" s="203"/>
      <c r="BM186" s="203"/>
      <c r="BN186" s="203"/>
      <c r="BO186" s="203"/>
      <c r="BP186" s="203"/>
      <c r="BQ186" s="203"/>
      <c r="BR186" s="203"/>
      <c r="BS186" s="203"/>
    </row>
    <row r="187" spans="1:71" ht="12.75" x14ac:dyDescent="0.2">
      <c r="A187" s="206"/>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Q187" s="204"/>
      <c r="AR187" s="204"/>
      <c r="AS187" s="204"/>
      <c r="AT187" s="203"/>
      <c r="AU187" s="203"/>
      <c r="AV187" s="203"/>
      <c r="AW187" s="203"/>
      <c r="AX187" s="203"/>
      <c r="AY187" s="203"/>
      <c r="AZ187" s="203"/>
      <c r="BA187" s="203"/>
      <c r="BB187" s="203"/>
      <c r="BC187" s="203"/>
      <c r="BD187" s="203"/>
      <c r="BE187" s="203"/>
      <c r="BF187" s="203"/>
      <c r="BG187" s="203"/>
      <c r="BH187" s="203"/>
      <c r="BI187" s="203"/>
      <c r="BJ187" s="203"/>
      <c r="BK187" s="203"/>
      <c r="BL187" s="203"/>
      <c r="BM187" s="203"/>
      <c r="BN187" s="203"/>
      <c r="BO187" s="203"/>
      <c r="BP187" s="203"/>
      <c r="BQ187" s="203"/>
      <c r="BR187" s="203"/>
      <c r="BS187" s="203"/>
    </row>
    <row r="188" spans="1:71" ht="12.75" x14ac:dyDescent="0.2">
      <c r="A188" s="206"/>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Q188" s="204"/>
      <c r="AR188" s="204"/>
      <c r="AS188" s="204"/>
      <c r="AT188" s="203"/>
      <c r="AU188" s="203"/>
      <c r="AV188" s="203"/>
      <c r="AW188" s="203"/>
      <c r="AX188" s="203"/>
      <c r="AY188" s="203"/>
      <c r="AZ188" s="203"/>
      <c r="BA188" s="203"/>
      <c r="BB188" s="203"/>
      <c r="BC188" s="203"/>
      <c r="BD188" s="203"/>
      <c r="BE188" s="203"/>
      <c r="BF188" s="203"/>
      <c r="BG188" s="203"/>
      <c r="BH188" s="203"/>
      <c r="BI188" s="203"/>
      <c r="BJ188" s="203"/>
      <c r="BK188" s="203"/>
      <c r="BL188" s="203"/>
      <c r="BM188" s="203"/>
      <c r="BN188" s="203"/>
      <c r="BO188" s="203"/>
      <c r="BP188" s="203"/>
      <c r="BQ188" s="203"/>
      <c r="BR188" s="203"/>
      <c r="BS188" s="203"/>
    </row>
    <row r="189" spans="1:71" ht="12.75" x14ac:dyDescent="0.2">
      <c r="A189" s="206"/>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4"/>
      <c r="AR189" s="204"/>
      <c r="AS189" s="204"/>
      <c r="AT189" s="203"/>
      <c r="AU189" s="203"/>
      <c r="AV189" s="203"/>
      <c r="AW189" s="203"/>
      <c r="AX189" s="203"/>
      <c r="AY189" s="203"/>
      <c r="AZ189" s="203"/>
      <c r="BA189" s="203"/>
      <c r="BB189" s="203"/>
      <c r="BC189" s="203"/>
      <c r="BD189" s="203"/>
      <c r="BE189" s="203"/>
      <c r="BF189" s="203"/>
      <c r="BG189" s="203"/>
      <c r="BH189" s="203"/>
      <c r="BI189" s="203"/>
      <c r="BJ189" s="203"/>
      <c r="BK189" s="203"/>
      <c r="BL189" s="203"/>
      <c r="BM189" s="203"/>
      <c r="BN189" s="203"/>
      <c r="BO189" s="203"/>
      <c r="BP189" s="203"/>
      <c r="BQ189" s="203"/>
      <c r="BR189" s="203"/>
      <c r="BS189" s="203"/>
    </row>
    <row r="190" spans="1:71" ht="12.75" x14ac:dyDescent="0.2">
      <c r="A190" s="206"/>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Q190" s="204"/>
      <c r="AR190" s="204"/>
      <c r="AS190" s="204"/>
      <c r="AT190" s="203"/>
      <c r="AU190" s="203"/>
      <c r="AV190" s="203"/>
      <c r="AW190" s="203"/>
      <c r="AX190" s="203"/>
      <c r="AY190" s="203"/>
      <c r="AZ190" s="203"/>
      <c r="BA190" s="203"/>
      <c r="BB190" s="203"/>
      <c r="BC190" s="203"/>
      <c r="BD190" s="203"/>
      <c r="BE190" s="203"/>
      <c r="BF190" s="203"/>
      <c r="BG190" s="203"/>
      <c r="BH190" s="203"/>
      <c r="BI190" s="203"/>
      <c r="BJ190" s="203"/>
      <c r="BK190" s="203"/>
      <c r="BL190" s="203"/>
      <c r="BM190" s="203"/>
      <c r="BN190" s="203"/>
      <c r="BO190" s="203"/>
      <c r="BP190" s="203"/>
      <c r="BQ190" s="203"/>
      <c r="BR190" s="203"/>
      <c r="BS190" s="203"/>
    </row>
    <row r="191" spans="1:71" ht="12.75" x14ac:dyDescent="0.2">
      <c r="A191" s="206"/>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4"/>
      <c r="AR191" s="204"/>
      <c r="AS191" s="204"/>
      <c r="AT191" s="203"/>
      <c r="AU191" s="203"/>
      <c r="AV191" s="203"/>
      <c r="AW191" s="203"/>
      <c r="AX191" s="203"/>
      <c r="AY191" s="203"/>
      <c r="AZ191" s="203"/>
      <c r="BA191" s="203"/>
      <c r="BB191" s="203"/>
      <c r="BC191" s="203"/>
      <c r="BD191" s="203"/>
      <c r="BE191" s="203"/>
      <c r="BF191" s="203"/>
      <c r="BG191" s="203"/>
      <c r="BH191" s="203"/>
      <c r="BI191" s="203"/>
      <c r="BJ191" s="203"/>
      <c r="BK191" s="203"/>
      <c r="BL191" s="203"/>
      <c r="BM191" s="203"/>
      <c r="BN191" s="203"/>
      <c r="BO191" s="203"/>
      <c r="BP191" s="203"/>
      <c r="BQ191" s="203"/>
      <c r="BR191" s="203"/>
      <c r="BS191" s="203"/>
    </row>
    <row r="192" spans="1:71" ht="12.75" x14ac:dyDescent="0.2">
      <c r="A192" s="206"/>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Q192" s="204"/>
      <c r="AR192" s="204"/>
      <c r="AS192" s="204"/>
      <c r="AT192" s="203"/>
      <c r="AU192" s="203"/>
      <c r="AV192" s="203"/>
      <c r="AW192" s="203"/>
      <c r="AX192" s="203"/>
      <c r="AY192" s="203"/>
      <c r="AZ192" s="203"/>
      <c r="BA192" s="203"/>
      <c r="BB192" s="203"/>
      <c r="BC192" s="203"/>
      <c r="BD192" s="203"/>
      <c r="BE192" s="203"/>
      <c r="BF192" s="203"/>
      <c r="BG192" s="203"/>
      <c r="BH192" s="203"/>
      <c r="BI192" s="203"/>
      <c r="BJ192" s="203"/>
      <c r="BK192" s="203"/>
      <c r="BL192" s="203"/>
      <c r="BM192" s="203"/>
      <c r="BN192" s="203"/>
      <c r="BO192" s="203"/>
      <c r="BP192" s="203"/>
      <c r="BQ192" s="203"/>
      <c r="BR192" s="203"/>
      <c r="BS192" s="203"/>
    </row>
    <row r="193" spans="1:71" ht="12.75" x14ac:dyDescent="0.2">
      <c r="A193" s="206"/>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Q193" s="204"/>
      <c r="AR193" s="204"/>
      <c r="AS193" s="204"/>
      <c r="AT193" s="203"/>
      <c r="AU193" s="203"/>
      <c r="AV193" s="203"/>
      <c r="AW193" s="203"/>
      <c r="AX193" s="203"/>
      <c r="AY193" s="203"/>
      <c r="AZ193" s="203"/>
      <c r="BA193" s="203"/>
      <c r="BB193" s="203"/>
      <c r="BC193" s="203"/>
      <c r="BD193" s="203"/>
      <c r="BE193" s="203"/>
      <c r="BF193" s="203"/>
      <c r="BG193" s="203"/>
      <c r="BH193" s="203"/>
      <c r="BI193" s="203"/>
      <c r="BJ193" s="203"/>
      <c r="BK193" s="203"/>
      <c r="BL193" s="203"/>
      <c r="BM193" s="203"/>
      <c r="BN193" s="203"/>
      <c r="BO193" s="203"/>
      <c r="BP193" s="203"/>
      <c r="BQ193" s="203"/>
      <c r="BR193" s="203"/>
      <c r="BS193" s="203"/>
    </row>
    <row r="194" spans="1:71" ht="12.75" x14ac:dyDescent="0.2">
      <c r="A194" s="206"/>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Q194" s="204"/>
      <c r="AR194" s="204"/>
      <c r="AS194" s="204"/>
      <c r="AT194" s="203"/>
      <c r="AU194" s="203"/>
      <c r="AV194" s="203"/>
      <c r="AW194" s="203"/>
      <c r="AX194" s="203"/>
      <c r="AY194" s="203"/>
      <c r="AZ194" s="203"/>
      <c r="BA194" s="203"/>
      <c r="BB194" s="203"/>
      <c r="BC194" s="203"/>
      <c r="BD194" s="203"/>
      <c r="BE194" s="203"/>
      <c r="BF194" s="203"/>
      <c r="BG194" s="203"/>
      <c r="BH194" s="203"/>
      <c r="BI194" s="203"/>
      <c r="BJ194" s="203"/>
      <c r="BK194" s="203"/>
      <c r="BL194" s="203"/>
      <c r="BM194" s="203"/>
      <c r="BN194" s="203"/>
      <c r="BO194" s="203"/>
      <c r="BP194" s="203"/>
      <c r="BQ194" s="203"/>
      <c r="BR194" s="203"/>
      <c r="BS194" s="203"/>
    </row>
    <row r="195" spans="1:71" ht="12.75" x14ac:dyDescent="0.2">
      <c r="A195" s="206"/>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4"/>
      <c r="AR195" s="204"/>
      <c r="AS195" s="204"/>
      <c r="AT195" s="203"/>
      <c r="AU195" s="203"/>
      <c r="AV195" s="203"/>
      <c r="AW195" s="203"/>
      <c r="AX195" s="203"/>
      <c r="AY195" s="203"/>
      <c r="AZ195" s="203"/>
      <c r="BA195" s="203"/>
      <c r="BB195" s="203"/>
      <c r="BC195" s="203"/>
      <c r="BD195" s="203"/>
      <c r="BE195" s="203"/>
      <c r="BF195" s="203"/>
      <c r="BG195" s="203"/>
      <c r="BH195" s="203"/>
      <c r="BI195" s="203"/>
      <c r="BJ195" s="203"/>
      <c r="BK195" s="203"/>
      <c r="BL195" s="203"/>
      <c r="BM195" s="203"/>
      <c r="BN195" s="203"/>
      <c r="BO195" s="203"/>
      <c r="BP195" s="203"/>
      <c r="BQ195" s="203"/>
      <c r="BR195" s="203"/>
      <c r="BS195" s="203"/>
    </row>
    <row r="196" spans="1:71" ht="12.75" x14ac:dyDescent="0.2">
      <c r="A196" s="206"/>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Q196" s="204"/>
      <c r="AR196" s="204"/>
      <c r="AS196" s="204"/>
      <c r="AT196" s="203"/>
      <c r="AU196" s="203"/>
      <c r="AV196" s="203"/>
      <c r="AW196" s="203"/>
      <c r="AX196" s="203"/>
      <c r="AY196" s="203"/>
      <c r="AZ196" s="203"/>
      <c r="BA196" s="203"/>
      <c r="BB196" s="203"/>
      <c r="BC196" s="203"/>
      <c r="BD196" s="203"/>
      <c r="BE196" s="203"/>
      <c r="BF196" s="203"/>
      <c r="BG196" s="203"/>
      <c r="BH196" s="203"/>
      <c r="BI196" s="203"/>
      <c r="BJ196" s="203"/>
      <c r="BK196" s="203"/>
      <c r="BL196" s="203"/>
      <c r="BM196" s="203"/>
      <c r="BN196" s="203"/>
      <c r="BO196" s="203"/>
      <c r="BP196" s="203"/>
      <c r="BQ196" s="203"/>
      <c r="BR196" s="203"/>
      <c r="BS196" s="203"/>
    </row>
    <row r="197" spans="1:71" ht="12.75" x14ac:dyDescent="0.2">
      <c r="A197" s="206"/>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4"/>
      <c r="AR197" s="204"/>
      <c r="AS197" s="204"/>
      <c r="AT197" s="203"/>
      <c r="AU197" s="203"/>
      <c r="AV197" s="203"/>
      <c r="AW197" s="203"/>
      <c r="AX197" s="203"/>
      <c r="AY197" s="203"/>
      <c r="AZ197" s="203"/>
      <c r="BA197" s="203"/>
      <c r="BB197" s="203"/>
      <c r="BC197" s="203"/>
      <c r="BD197" s="203"/>
      <c r="BE197" s="203"/>
      <c r="BF197" s="203"/>
      <c r="BG197" s="203"/>
      <c r="BH197" s="203"/>
      <c r="BI197" s="203"/>
      <c r="BJ197" s="203"/>
      <c r="BK197" s="203"/>
      <c r="BL197" s="203"/>
      <c r="BM197" s="203"/>
      <c r="BN197" s="203"/>
      <c r="BO197" s="203"/>
      <c r="BP197" s="203"/>
      <c r="BQ197" s="203"/>
      <c r="BR197" s="203"/>
      <c r="BS197" s="203"/>
    </row>
    <row r="198" spans="1:71" ht="12.75" x14ac:dyDescent="0.2">
      <c r="A198" s="206"/>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Q198" s="204"/>
      <c r="AR198" s="204"/>
      <c r="AS198" s="204"/>
      <c r="AT198" s="203"/>
      <c r="AU198" s="203"/>
      <c r="AV198" s="203"/>
      <c r="AW198" s="203"/>
      <c r="AX198" s="203"/>
      <c r="AY198" s="203"/>
      <c r="AZ198" s="203"/>
      <c r="BA198" s="203"/>
      <c r="BB198" s="203"/>
      <c r="BC198" s="203"/>
      <c r="BD198" s="203"/>
      <c r="BE198" s="203"/>
      <c r="BF198" s="203"/>
      <c r="BG198" s="203"/>
      <c r="BH198" s="203"/>
      <c r="BI198" s="203"/>
      <c r="BJ198" s="203"/>
      <c r="BK198" s="203"/>
      <c r="BL198" s="203"/>
      <c r="BM198" s="203"/>
      <c r="BN198" s="203"/>
      <c r="BO198" s="203"/>
      <c r="BP198" s="203"/>
      <c r="BQ198" s="203"/>
      <c r="BR198" s="203"/>
      <c r="BS198" s="203"/>
    </row>
    <row r="199" spans="1:71" ht="12.75" x14ac:dyDescent="0.2">
      <c r="A199" s="206"/>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4"/>
      <c r="AR199" s="204"/>
      <c r="AS199" s="204"/>
      <c r="AT199" s="203"/>
      <c r="AU199" s="203"/>
      <c r="AV199" s="203"/>
      <c r="AW199" s="203"/>
      <c r="AX199" s="203"/>
      <c r="AY199" s="203"/>
      <c r="AZ199" s="203"/>
      <c r="BA199" s="203"/>
      <c r="BB199" s="203"/>
      <c r="BC199" s="203"/>
      <c r="BD199" s="203"/>
      <c r="BE199" s="203"/>
      <c r="BF199" s="203"/>
      <c r="BG199" s="203"/>
      <c r="BH199" s="203"/>
      <c r="BI199" s="203"/>
      <c r="BJ199" s="203"/>
      <c r="BK199" s="203"/>
      <c r="BL199" s="203"/>
      <c r="BM199" s="203"/>
      <c r="BN199" s="203"/>
      <c r="BO199" s="203"/>
      <c r="BP199" s="203"/>
      <c r="BQ199" s="203"/>
      <c r="BR199" s="203"/>
      <c r="BS199" s="203"/>
    </row>
    <row r="200" spans="1:71" ht="12.75" x14ac:dyDescent="0.2">
      <c r="A200" s="206"/>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4"/>
      <c r="AR200" s="204"/>
      <c r="AS200" s="204"/>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203"/>
      <c r="BS200" s="203"/>
    </row>
    <row r="201" spans="1:71" ht="12.75" x14ac:dyDescent="0.2">
      <c r="A201" s="206"/>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4"/>
      <c r="AR201" s="204"/>
      <c r="AS201" s="204"/>
      <c r="AT201" s="203"/>
      <c r="AU201" s="203"/>
      <c r="AV201" s="203"/>
      <c r="AW201" s="203"/>
      <c r="AX201" s="203"/>
      <c r="AY201" s="203"/>
      <c r="AZ201" s="203"/>
      <c r="BA201" s="203"/>
      <c r="BB201" s="203"/>
      <c r="BC201" s="203"/>
      <c r="BD201" s="203"/>
      <c r="BE201" s="203"/>
      <c r="BF201" s="203"/>
      <c r="BG201" s="203"/>
      <c r="BH201" s="203"/>
      <c r="BI201" s="203"/>
      <c r="BJ201" s="203"/>
      <c r="BK201" s="203"/>
      <c r="BL201" s="203"/>
      <c r="BM201" s="203"/>
      <c r="BN201" s="203"/>
      <c r="BO201" s="203"/>
      <c r="BP201" s="203"/>
      <c r="BQ201" s="203"/>
      <c r="BR201" s="203"/>
      <c r="BS201" s="203"/>
    </row>
    <row r="202" spans="1:71" ht="12.75" x14ac:dyDescent="0.2">
      <c r="A202" s="206"/>
      <c r="B202" s="203"/>
      <c r="C202" s="203"/>
      <c r="D202" s="203"/>
      <c r="E202" s="203"/>
      <c r="F202" s="203"/>
      <c r="G202" s="203"/>
      <c r="H202" s="203"/>
      <c r="I202" s="203"/>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Q202" s="204"/>
      <c r="AR202" s="204"/>
      <c r="AS202" s="204"/>
      <c r="AT202" s="203"/>
      <c r="AU202" s="203"/>
      <c r="AV202" s="203"/>
      <c r="AW202" s="203"/>
      <c r="AX202" s="203"/>
      <c r="AY202" s="203"/>
      <c r="AZ202" s="203"/>
      <c r="BA202" s="203"/>
      <c r="BB202" s="203"/>
      <c r="BC202" s="203"/>
      <c r="BD202" s="203"/>
      <c r="BE202" s="203"/>
      <c r="BF202" s="203"/>
      <c r="BG202" s="203"/>
      <c r="BH202" s="203"/>
      <c r="BI202" s="203"/>
      <c r="BJ202" s="203"/>
      <c r="BK202" s="203"/>
      <c r="BL202" s="203"/>
      <c r="BM202" s="203"/>
      <c r="BN202" s="203"/>
      <c r="BO202" s="203"/>
      <c r="BP202" s="203"/>
      <c r="BQ202" s="203"/>
      <c r="BR202" s="203"/>
      <c r="BS202" s="203"/>
    </row>
    <row r="203" spans="1:71" ht="12.75" x14ac:dyDescent="0.2">
      <c r="A203" s="206"/>
      <c r="B203" s="203"/>
      <c r="C203" s="203"/>
      <c r="D203" s="203"/>
      <c r="E203" s="203"/>
      <c r="F203" s="203"/>
      <c r="G203" s="203"/>
      <c r="H203" s="203"/>
      <c r="I203" s="203"/>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Q203" s="204"/>
      <c r="AR203" s="204"/>
      <c r="AS203" s="204"/>
      <c r="AT203" s="203"/>
      <c r="AU203" s="203"/>
      <c r="AV203" s="203"/>
      <c r="AW203" s="203"/>
      <c r="AX203" s="203"/>
      <c r="AY203" s="203"/>
      <c r="AZ203" s="203"/>
      <c r="BA203" s="203"/>
      <c r="BB203" s="203"/>
      <c r="BC203" s="203"/>
      <c r="BD203" s="203"/>
      <c r="BE203" s="203"/>
      <c r="BF203" s="203"/>
      <c r="BG203" s="203"/>
      <c r="BH203" s="203"/>
      <c r="BI203" s="203"/>
      <c r="BJ203" s="203"/>
      <c r="BK203" s="203"/>
      <c r="BL203" s="203"/>
      <c r="BM203" s="203"/>
      <c r="BN203" s="203"/>
      <c r="BO203" s="203"/>
      <c r="BP203" s="203"/>
      <c r="BQ203" s="203"/>
      <c r="BR203" s="203"/>
      <c r="BS203" s="203"/>
    </row>
    <row r="204" spans="1:71" ht="12.75" x14ac:dyDescent="0.2">
      <c r="A204" s="206"/>
      <c r="B204" s="203"/>
      <c r="C204" s="203"/>
      <c r="D204" s="203"/>
      <c r="E204" s="203"/>
      <c r="F204" s="203"/>
      <c r="G204" s="203"/>
      <c r="H204" s="203"/>
      <c r="I204" s="203"/>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Q204" s="204"/>
      <c r="AR204" s="204"/>
      <c r="AS204" s="204"/>
      <c r="AT204" s="203"/>
      <c r="AU204" s="203"/>
      <c r="AV204" s="203"/>
      <c r="AW204" s="203"/>
      <c r="AX204" s="203"/>
      <c r="AY204" s="203"/>
      <c r="AZ204" s="203"/>
      <c r="BA204" s="203"/>
      <c r="BB204" s="203"/>
      <c r="BC204" s="203"/>
      <c r="BD204" s="203"/>
      <c r="BE204" s="203"/>
      <c r="BF204" s="203"/>
      <c r="BG204" s="203"/>
      <c r="BH204" s="203"/>
      <c r="BI204" s="203"/>
      <c r="BJ204" s="203"/>
      <c r="BK204" s="203"/>
      <c r="BL204" s="203"/>
      <c r="BM204" s="203"/>
      <c r="BN204" s="203"/>
      <c r="BO204" s="203"/>
      <c r="BP204" s="203"/>
      <c r="BQ204" s="203"/>
      <c r="BR204" s="203"/>
      <c r="BS204" s="203"/>
    </row>
    <row r="205" spans="1:71" ht="12.75" x14ac:dyDescent="0.2">
      <c r="A205" s="206"/>
      <c r="B205" s="203"/>
      <c r="C205" s="203"/>
      <c r="D205" s="203"/>
      <c r="E205" s="203"/>
      <c r="F205" s="203"/>
      <c r="G205" s="203"/>
      <c r="H205" s="203"/>
      <c r="I205" s="203"/>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Q205" s="204"/>
      <c r="AR205" s="204"/>
      <c r="AS205" s="204"/>
      <c r="AT205" s="203"/>
      <c r="AU205" s="203"/>
      <c r="AV205" s="203"/>
      <c r="AW205" s="203"/>
      <c r="AX205" s="203"/>
      <c r="AY205" s="203"/>
      <c r="AZ205" s="203"/>
      <c r="BA205" s="203"/>
      <c r="BB205" s="203"/>
      <c r="BC205" s="203"/>
      <c r="BD205" s="203"/>
      <c r="BE205" s="203"/>
      <c r="BF205" s="203"/>
      <c r="BG205" s="203"/>
      <c r="BH205" s="203"/>
      <c r="BI205" s="203"/>
      <c r="BJ205" s="203"/>
      <c r="BK205" s="203"/>
      <c r="BL205" s="203"/>
      <c r="BM205" s="203"/>
      <c r="BN205" s="203"/>
      <c r="BO205" s="203"/>
      <c r="BP205" s="203"/>
      <c r="BQ205" s="203"/>
      <c r="BR205" s="203"/>
      <c r="BS205" s="203"/>
    </row>
    <row r="206" spans="1:71" ht="12.75" x14ac:dyDescent="0.2">
      <c r="A206" s="206"/>
      <c r="B206" s="203"/>
      <c r="C206" s="203"/>
      <c r="D206" s="203"/>
      <c r="E206" s="203"/>
      <c r="F206" s="203"/>
      <c r="G206" s="203"/>
      <c r="H206" s="203"/>
      <c r="I206" s="203"/>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Q206" s="204"/>
      <c r="AR206" s="204"/>
      <c r="AS206" s="204"/>
      <c r="AT206" s="203"/>
      <c r="AU206" s="203"/>
      <c r="AV206" s="203"/>
      <c r="AW206" s="203"/>
      <c r="AX206" s="203"/>
      <c r="AY206" s="203"/>
      <c r="AZ206" s="203"/>
      <c r="BA206" s="203"/>
      <c r="BB206" s="203"/>
      <c r="BC206" s="203"/>
      <c r="BD206" s="203"/>
      <c r="BE206" s="203"/>
      <c r="BF206" s="203"/>
      <c r="BG206" s="203"/>
      <c r="BH206" s="203"/>
      <c r="BI206" s="203"/>
      <c r="BJ206" s="203"/>
      <c r="BK206" s="203"/>
      <c r="BL206" s="203"/>
      <c r="BM206" s="203"/>
      <c r="BN206" s="203"/>
      <c r="BO206" s="203"/>
      <c r="BP206" s="203"/>
      <c r="BQ206" s="203"/>
      <c r="BR206" s="203"/>
      <c r="BS206" s="203"/>
    </row>
    <row r="207" spans="1:71" ht="12.75" x14ac:dyDescent="0.2">
      <c r="A207" s="206"/>
      <c r="B207" s="203"/>
      <c r="C207" s="203"/>
      <c r="D207" s="203"/>
      <c r="E207" s="203"/>
      <c r="F207" s="203"/>
      <c r="G207" s="203"/>
      <c r="H207" s="203"/>
      <c r="I207" s="203"/>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Q207" s="204"/>
      <c r="AR207" s="204"/>
      <c r="AS207" s="204"/>
      <c r="AT207" s="203"/>
      <c r="AU207" s="203"/>
      <c r="AV207" s="203"/>
      <c r="AW207" s="203"/>
      <c r="AX207" s="203"/>
      <c r="AY207" s="203"/>
      <c r="AZ207" s="203"/>
      <c r="BA207" s="203"/>
      <c r="BB207" s="203"/>
      <c r="BC207" s="203"/>
      <c r="BD207" s="203"/>
      <c r="BE207" s="203"/>
      <c r="BF207" s="203"/>
      <c r="BG207" s="203"/>
      <c r="BH207" s="203"/>
      <c r="BI207" s="203"/>
      <c r="BJ207" s="203"/>
      <c r="BK207" s="203"/>
      <c r="BL207" s="203"/>
      <c r="BM207" s="203"/>
      <c r="BN207" s="203"/>
      <c r="BO207" s="203"/>
      <c r="BP207" s="203"/>
      <c r="BQ207" s="203"/>
      <c r="BR207" s="203"/>
      <c r="BS207" s="203"/>
    </row>
    <row r="208" spans="1:71" ht="12.75" x14ac:dyDescent="0.2">
      <c r="A208" s="206"/>
      <c r="B208" s="203"/>
      <c r="C208" s="203"/>
      <c r="D208" s="203"/>
      <c r="E208" s="203"/>
      <c r="F208" s="203"/>
      <c r="G208" s="203"/>
      <c r="H208" s="203"/>
      <c r="I208" s="203"/>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Q208" s="204"/>
      <c r="AR208" s="204"/>
      <c r="AS208" s="204"/>
      <c r="AT208" s="203"/>
      <c r="AU208" s="203"/>
      <c r="AV208" s="203"/>
      <c r="AW208" s="203"/>
      <c r="AX208" s="203"/>
      <c r="AY208" s="203"/>
      <c r="AZ208" s="203"/>
      <c r="BA208" s="203"/>
      <c r="BB208" s="203"/>
      <c r="BC208" s="203"/>
      <c r="BD208" s="203"/>
      <c r="BE208" s="203"/>
      <c r="BF208" s="203"/>
      <c r="BG208" s="203"/>
      <c r="BH208" s="203"/>
      <c r="BI208" s="203"/>
      <c r="BJ208" s="203"/>
      <c r="BK208" s="203"/>
      <c r="BL208" s="203"/>
      <c r="BM208" s="203"/>
      <c r="BN208" s="203"/>
      <c r="BO208" s="203"/>
      <c r="BP208" s="203"/>
      <c r="BQ208" s="203"/>
      <c r="BR208" s="203"/>
      <c r="BS208" s="203"/>
    </row>
  </sheetData>
  <mergeCells count="16">
    <mergeCell ref="B116:C116"/>
    <mergeCell ref="D116:E116"/>
    <mergeCell ref="A15:H15"/>
    <mergeCell ref="A16:H16"/>
    <mergeCell ref="A18:H18"/>
    <mergeCell ref="D28:F28"/>
    <mergeCell ref="D29:F29"/>
    <mergeCell ref="D30:F30"/>
    <mergeCell ref="A97:L97"/>
    <mergeCell ref="D27:F2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tabSelected="1" view="pageBreakPreview" zoomScale="70" zoomScaleSheetLayoutView="70" workbookViewId="0">
      <selection activeCell="F27" sqref="F27"/>
    </sheetView>
  </sheetViews>
  <sheetFormatPr defaultRowHeight="15.75" x14ac:dyDescent="0.25"/>
  <cols>
    <col min="1" max="1" width="9.140625" style="63"/>
    <col min="2" max="2" width="37.7109375" style="63" customWidth="1"/>
    <col min="3" max="6" width="16.42578125" style="63" customWidth="1"/>
    <col min="7" max="8" width="16.425781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67</v>
      </c>
    </row>
    <row r="2" spans="1:44" ht="18.75" x14ac:dyDescent="0.3">
      <c r="L2" s="15" t="s">
        <v>9</v>
      </c>
    </row>
    <row r="3" spans="1:44" ht="18.75" x14ac:dyDescent="0.3">
      <c r="L3" s="15" t="s">
        <v>66</v>
      </c>
    </row>
    <row r="4" spans="1:44" ht="18.75" x14ac:dyDescent="0.3">
      <c r="K4" s="15"/>
    </row>
    <row r="5" spans="1:44" x14ac:dyDescent="0.25">
      <c r="A5" s="428" t="str">
        <f>'2. паспорт  ТП'!A4:S4</f>
        <v>Год раскрытия информации: 2018 год</v>
      </c>
      <c r="B5" s="428"/>
      <c r="C5" s="428"/>
      <c r="D5" s="428"/>
      <c r="E5" s="428"/>
      <c r="F5" s="428"/>
      <c r="G5" s="428"/>
      <c r="H5" s="428"/>
      <c r="I5" s="428"/>
      <c r="J5" s="428"/>
      <c r="K5" s="428"/>
      <c r="L5" s="428"/>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5"/>
    </row>
    <row r="7" spans="1:44" ht="18.75" x14ac:dyDescent="0.25">
      <c r="A7" s="444" t="s">
        <v>8</v>
      </c>
      <c r="B7" s="444"/>
      <c r="C7" s="444"/>
      <c r="D7" s="444"/>
      <c r="E7" s="444"/>
      <c r="F7" s="444"/>
      <c r="G7" s="444"/>
      <c r="H7" s="444"/>
      <c r="I7" s="444"/>
      <c r="J7" s="444"/>
      <c r="K7" s="444"/>
      <c r="L7" s="444"/>
    </row>
    <row r="8" spans="1:44" ht="18.75" x14ac:dyDescent="0.25">
      <c r="A8" s="444"/>
      <c r="B8" s="444"/>
      <c r="C8" s="444"/>
      <c r="D8" s="444"/>
      <c r="E8" s="444"/>
      <c r="F8" s="444"/>
      <c r="G8" s="444"/>
      <c r="H8" s="444"/>
      <c r="I8" s="444"/>
      <c r="J8" s="444"/>
      <c r="K8" s="444"/>
      <c r="L8" s="444"/>
    </row>
    <row r="9" spans="1:44" x14ac:dyDescent="0.25">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row>
    <row r="10" spans="1:44" x14ac:dyDescent="0.25">
      <c r="A10" s="440" t="s">
        <v>7</v>
      </c>
      <c r="B10" s="440"/>
      <c r="C10" s="440"/>
      <c r="D10" s="440"/>
      <c r="E10" s="440"/>
      <c r="F10" s="440"/>
      <c r="G10" s="440"/>
      <c r="H10" s="440"/>
      <c r="I10" s="440"/>
      <c r="J10" s="440"/>
      <c r="K10" s="440"/>
      <c r="L10" s="440"/>
    </row>
    <row r="11" spans="1:44" ht="18.75" x14ac:dyDescent="0.25">
      <c r="A11" s="444"/>
      <c r="B11" s="444"/>
      <c r="C11" s="444"/>
      <c r="D11" s="444"/>
      <c r="E11" s="444"/>
      <c r="F11" s="444"/>
      <c r="G11" s="444"/>
      <c r="H11" s="444"/>
      <c r="I11" s="444"/>
      <c r="J11" s="444"/>
      <c r="K11" s="444"/>
      <c r="L11" s="444"/>
    </row>
    <row r="12" spans="1:44" x14ac:dyDescent="0.25">
      <c r="A12" s="438" t="str">
        <f>'1. паспорт местоположение'!A12:C12</f>
        <v>I_25</v>
      </c>
      <c r="B12" s="438"/>
      <c r="C12" s="438"/>
      <c r="D12" s="438"/>
      <c r="E12" s="438"/>
      <c r="F12" s="438"/>
      <c r="G12" s="438"/>
      <c r="H12" s="438"/>
      <c r="I12" s="438"/>
      <c r="J12" s="438"/>
      <c r="K12" s="438"/>
      <c r="L12" s="438"/>
    </row>
    <row r="13" spans="1:44" x14ac:dyDescent="0.25">
      <c r="A13" s="440" t="s">
        <v>6</v>
      </c>
      <c r="B13" s="440"/>
      <c r="C13" s="440"/>
      <c r="D13" s="440"/>
      <c r="E13" s="440"/>
      <c r="F13" s="440"/>
      <c r="G13" s="440"/>
      <c r="H13" s="440"/>
      <c r="I13" s="440"/>
      <c r="J13" s="440"/>
      <c r="K13" s="440"/>
      <c r="L13" s="440"/>
    </row>
    <row r="14" spans="1:44" ht="18.75" x14ac:dyDescent="0.25">
      <c r="A14" s="445"/>
      <c r="B14" s="445"/>
      <c r="C14" s="445"/>
      <c r="D14" s="445"/>
      <c r="E14" s="445"/>
      <c r="F14" s="445"/>
      <c r="G14" s="445"/>
      <c r="H14" s="445"/>
      <c r="I14" s="445"/>
      <c r="J14" s="445"/>
      <c r="K14" s="445"/>
      <c r="L14" s="445"/>
    </row>
    <row r="15" spans="1:44" x14ac:dyDescent="0.25">
      <c r="A15" s="438" t="str">
        <f>'1. паспорт местоположение'!A15</f>
        <v>Реконструкция ПС 110/15 кВ О-35 "Космодемьянская" (инв.№ РУ 110кВ 514630901, 51430902): реконструкция ОРУ 110 кВ с изменением схемы на 110-5Н (установка двух КРУЭ 110 кВ)</v>
      </c>
      <c r="B15" s="438"/>
      <c r="C15" s="438"/>
      <c r="D15" s="438"/>
      <c r="E15" s="438"/>
      <c r="F15" s="438"/>
      <c r="G15" s="438"/>
      <c r="H15" s="438"/>
      <c r="I15" s="438"/>
      <c r="J15" s="438"/>
      <c r="K15" s="438"/>
      <c r="L15" s="438"/>
    </row>
    <row r="16" spans="1:44" x14ac:dyDescent="0.25">
      <c r="A16" s="440" t="s">
        <v>5</v>
      </c>
      <c r="B16" s="440"/>
      <c r="C16" s="440"/>
      <c r="D16" s="440"/>
      <c r="E16" s="440"/>
      <c r="F16" s="440"/>
      <c r="G16" s="440"/>
      <c r="H16" s="440"/>
      <c r="I16" s="440"/>
      <c r="J16" s="440"/>
      <c r="K16" s="440"/>
      <c r="L16" s="440"/>
    </row>
    <row r="17" spans="1:12" ht="15.75" customHeight="1" x14ac:dyDescent="0.25">
      <c r="L17" s="93"/>
    </row>
    <row r="18" spans="1:12" x14ac:dyDescent="0.25">
      <c r="K18" s="92"/>
    </row>
    <row r="19" spans="1:12" ht="15.75" customHeight="1" x14ac:dyDescent="0.25">
      <c r="A19" s="501" t="s">
        <v>432</v>
      </c>
      <c r="B19" s="501"/>
      <c r="C19" s="501"/>
      <c r="D19" s="501"/>
      <c r="E19" s="501"/>
      <c r="F19" s="501"/>
      <c r="G19" s="501"/>
      <c r="H19" s="501"/>
      <c r="I19" s="501"/>
      <c r="J19" s="501"/>
      <c r="K19" s="501"/>
      <c r="L19" s="501"/>
    </row>
    <row r="20" spans="1:12" x14ac:dyDescent="0.25">
      <c r="A20" s="67"/>
      <c r="B20" s="67"/>
      <c r="C20" s="91"/>
      <c r="D20" s="91"/>
      <c r="E20" s="91"/>
      <c r="F20" s="91"/>
      <c r="G20" s="91"/>
      <c r="H20" s="91"/>
      <c r="I20" s="91"/>
      <c r="J20" s="91"/>
      <c r="K20" s="91"/>
      <c r="L20" s="91"/>
    </row>
    <row r="21" spans="1:12" ht="28.5" customHeight="1" x14ac:dyDescent="0.25">
      <c r="A21" s="502" t="s">
        <v>222</v>
      </c>
      <c r="B21" s="502" t="s">
        <v>221</v>
      </c>
      <c r="C21" s="508" t="s">
        <v>366</v>
      </c>
      <c r="D21" s="508"/>
      <c r="E21" s="508"/>
      <c r="F21" s="508"/>
      <c r="G21" s="508"/>
      <c r="H21" s="508"/>
      <c r="I21" s="503" t="s">
        <v>220</v>
      </c>
      <c r="J21" s="505" t="s">
        <v>368</v>
      </c>
      <c r="K21" s="502" t="s">
        <v>219</v>
      </c>
      <c r="L21" s="504" t="s">
        <v>367</v>
      </c>
    </row>
    <row r="22" spans="1:12" ht="58.5" customHeight="1" x14ac:dyDescent="0.25">
      <c r="A22" s="502"/>
      <c r="B22" s="502"/>
      <c r="C22" s="509" t="s">
        <v>696</v>
      </c>
      <c r="D22" s="509"/>
      <c r="E22" s="512" t="s">
        <v>10</v>
      </c>
      <c r="F22" s="513"/>
      <c r="G22" s="510" t="s">
        <v>636</v>
      </c>
      <c r="H22" s="511"/>
      <c r="I22" s="503"/>
      <c r="J22" s="506"/>
      <c r="K22" s="502"/>
      <c r="L22" s="504"/>
    </row>
    <row r="23" spans="1:12" ht="31.5" x14ac:dyDescent="0.25">
      <c r="A23" s="502"/>
      <c r="B23" s="502"/>
      <c r="C23" s="306" t="s">
        <v>218</v>
      </c>
      <c r="D23" s="306" t="s">
        <v>217</v>
      </c>
      <c r="E23" s="306" t="s">
        <v>218</v>
      </c>
      <c r="F23" s="306" t="s">
        <v>217</v>
      </c>
      <c r="G23" s="306" t="s">
        <v>218</v>
      </c>
      <c r="H23" s="306" t="s">
        <v>217</v>
      </c>
      <c r="I23" s="503"/>
      <c r="J23" s="507"/>
      <c r="K23" s="502"/>
      <c r="L23" s="504"/>
    </row>
    <row r="24" spans="1:12" x14ac:dyDescent="0.25">
      <c r="A24" s="305">
        <v>1</v>
      </c>
      <c r="B24" s="305">
        <v>2</v>
      </c>
      <c r="C24" s="306">
        <v>3</v>
      </c>
      <c r="D24" s="306">
        <v>4</v>
      </c>
      <c r="E24" s="306">
        <v>5</v>
      </c>
      <c r="F24" s="306">
        <v>6</v>
      </c>
      <c r="G24" s="306">
        <v>7</v>
      </c>
      <c r="H24" s="306">
        <v>8</v>
      </c>
      <c r="I24" s="306">
        <v>9</v>
      </c>
      <c r="J24" s="90">
        <v>10</v>
      </c>
      <c r="K24" s="90">
        <v>11</v>
      </c>
      <c r="L24" s="90">
        <v>12</v>
      </c>
    </row>
    <row r="25" spans="1:12" ht="15.75" customHeight="1" x14ac:dyDescent="0.25">
      <c r="A25" s="300">
        <v>1</v>
      </c>
      <c r="B25" s="301" t="s">
        <v>216</v>
      </c>
      <c r="C25" s="420"/>
      <c r="D25" s="420"/>
      <c r="E25" s="420"/>
      <c r="F25" s="420"/>
      <c r="G25" s="420"/>
      <c r="H25" s="420"/>
      <c r="I25" s="420"/>
      <c r="J25" s="89"/>
      <c r="K25" s="86"/>
      <c r="L25" s="95"/>
    </row>
    <row r="26" spans="1:12" ht="21.75" customHeight="1" x14ac:dyDescent="0.25">
      <c r="A26" s="300" t="s">
        <v>215</v>
      </c>
      <c r="B26" s="302" t="s">
        <v>373</v>
      </c>
      <c r="C26" s="421" t="s">
        <v>601</v>
      </c>
      <c r="D26" s="421" t="s">
        <v>601</v>
      </c>
      <c r="E26" s="421" t="s">
        <v>468</v>
      </c>
      <c r="F26" s="421" t="s">
        <v>468</v>
      </c>
      <c r="G26" s="421" t="s">
        <v>468</v>
      </c>
      <c r="H26" s="421" t="s">
        <v>468</v>
      </c>
      <c r="I26" s="422"/>
      <c r="J26" s="89"/>
      <c r="K26" s="86"/>
      <c r="L26" s="86"/>
    </row>
    <row r="27" spans="1:12" s="70" customFormat="1" ht="39" customHeight="1" x14ac:dyDescent="0.25">
      <c r="A27" s="300" t="s">
        <v>214</v>
      </c>
      <c r="B27" s="302" t="s">
        <v>374</v>
      </c>
      <c r="C27" s="421" t="s">
        <v>601</v>
      </c>
      <c r="D27" s="421" t="s">
        <v>601</v>
      </c>
      <c r="E27" s="421" t="s">
        <v>468</v>
      </c>
      <c r="F27" s="421" t="s">
        <v>468</v>
      </c>
      <c r="G27" s="421" t="s">
        <v>468</v>
      </c>
      <c r="H27" s="421" t="s">
        <v>468</v>
      </c>
      <c r="I27" s="422"/>
      <c r="J27" s="89"/>
      <c r="K27" s="86"/>
      <c r="L27" s="86"/>
    </row>
    <row r="28" spans="1:12" s="70" customFormat="1" ht="70.5" customHeight="1" x14ac:dyDescent="0.25">
      <c r="A28" s="300" t="s">
        <v>213</v>
      </c>
      <c r="B28" s="302" t="s">
        <v>378</v>
      </c>
      <c r="C28" s="421" t="s">
        <v>601</v>
      </c>
      <c r="D28" s="421" t="s">
        <v>601</v>
      </c>
      <c r="E28" s="421" t="s">
        <v>468</v>
      </c>
      <c r="F28" s="421" t="s">
        <v>468</v>
      </c>
      <c r="G28" s="421" t="s">
        <v>468</v>
      </c>
      <c r="H28" s="421" t="s">
        <v>468</v>
      </c>
      <c r="I28" s="422"/>
      <c r="J28" s="89"/>
      <c r="K28" s="86"/>
      <c r="L28" s="86"/>
    </row>
    <row r="29" spans="1:12" s="70" customFormat="1" ht="54" customHeight="1" x14ac:dyDescent="0.25">
      <c r="A29" s="300" t="s">
        <v>212</v>
      </c>
      <c r="B29" s="302" t="s">
        <v>377</v>
      </c>
      <c r="C29" s="421" t="s">
        <v>601</v>
      </c>
      <c r="D29" s="421" t="s">
        <v>601</v>
      </c>
      <c r="E29" s="421" t="s">
        <v>468</v>
      </c>
      <c r="F29" s="421" t="s">
        <v>468</v>
      </c>
      <c r="G29" s="421" t="s">
        <v>468</v>
      </c>
      <c r="H29" s="421" t="s">
        <v>468</v>
      </c>
      <c r="I29" s="422"/>
      <c r="J29" s="89"/>
      <c r="K29" s="86"/>
      <c r="L29" s="86"/>
    </row>
    <row r="30" spans="1:12" s="70" customFormat="1" ht="42" customHeight="1" x14ac:dyDescent="0.25">
      <c r="A30" s="300" t="s">
        <v>211</v>
      </c>
      <c r="B30" s="302" t="s">
        <v>379</v>
      </c>
      <c r="C30" s="421" t="s">
        <v>601</v>
      </c>
      <c r="D30" s="421" t="s">
        <v>601</v>
      </c>
      <c r="E30" s="421" t="s">
        <v>468</v>
      </c>
      <c r="F30" s="421" t="s">
        <v>468</v>
      </c>
      <c r="G30" s="421" t="s">
        <v>468</v>
      </c>
      <c r="H30" s="421" t="s">
        <v>468</v>
      </c>
      <c r="I30" s="422"/>
      <c r="J30" s="89"/>
      <c r="K30" s="86"/>
      <c r="L30" s="86"/>
    </row>
    <row r="31" spans="1:12" s="70" customFormat="1" ht="37.5" customHeight="1" x14ac:dyDescent="0.25">
      <c r="A31" s="300" t="s">
        <v>209</v>
      </c>
      <c r="B31" s="302" t="s">
        <v>375</v>
      </c>
      <c r="C31" s="421" t="s">
        <v>601</v>
      </c>
      <c r="D31" s="421" t="s">
        <v>601</v>
      </c>
      <c r="E31" s="421">
        <v>42730</v>
      </c>
      <c r="F31" s="421">
        <v>42730</v>
      </c>
      <c r="G31" s="421">
        <v>42730</v>
      </c>
      <c r="H31" s="421">
        <v>42730</v>
      </c>
      <c r="I31" s="422">
        <v>100</v>
      </c>
      <c r="J31" s="89"/>
      <c r="K31" s="86"/>
      <c r="L31" s="86"/>
    </row>
    <row r="32" spans="1:12" s="70" customFormat="1" ht="31.5" x14ac:dyDescent="0.25">
      <c r="A32" s="300" t="s">
        <v>391</v>
      </c>
      <c r="B32" s="302" t="s">
        <v>380</v>
      </c>
      <c r="C32" s="421" t="s">
        <v>601</v>
      </c>
      <c r="D32" s="421" t="s">
        <v>601</v>
      </c>
      <c r="E32" s="421">
        <v>43047</v>
      </c>
      <c r="F32" s="421">
        <v>43047</v>
      </c>
      <c r="G32" s="421">
        <v>43047</v>
      </c>
      <c r="H32" s="421">
        <v>43047</v>
      </c>
      <c r="I32" s="422">
        <v>100</v>
      </c>
      <c r="J32" s="89"/>
      <c r="K32" s="86"/>
      <c r="L32" s="86"/>
    </row>
    <row r="33" spans="1:12" s="70" customFormat="1" ht="37.5" customHeight="1" x14ac:dyDescent="0.25">
      <c r="A33" s="300" t="s">
        <v>392</v>
      </c>
      <c r="B33" s="302" t="s">
        <v>306</v>
      </c>
      <c r="C33" s="421" t="s">
        <v>601</v>
      </c>
      <c r="D33" s="421" t="s">
        <v>601</v>
      </c>
      <c r="E33" s="421">
        <v>43073</v>
      </c>
      <c r="F33" s="421">
        <v>43073</v>
      </c>
      <c r="G33" s="421">
        <v>43073</v>
      </c>
      <c r="H33" s="421">
        <v>43073</v>
      </c>
      <c r="I33" s="422">
        <v>100</v>
      </c>
      <c r="J33" s="89"/>
      <c r="K33" s="86"/>
      <c r="L33" s="86"/>
    </row>
    <row r="34" spans="1:12" s="70" customFormat="1" ht="47.25" customHeight="1" x14ac:dyDescent="0.25">
      <c r="A34" s="300" t="s">
        <v>393</v>
      </c>
      <c r="B34" s="302" t="s">
        <v>384</v>
      </c>
      <c r="C34" s="421" t="s">
        <v>601</v>
      </c>
      <c r="D34" s="421" t="s">
        <v>601</v>
      </c>
      <c r="E34" s="421" t="s">
        <v>468</v>
      </c>
      <c r="F34" s="421" t="s">
        <v>468</v>
      </c>
      <c r="G34" s="421" t="s">
        <v>468</v>
      </c>
      <c r="H34" s="421" t="s">
        <v>468</v>
      </c>
      <c r="I34" s="422"/>
      <c r="J34" s="88"/>
      <c r="K34" s="88"/>
      <c r="L34" s="86"/>
    </row>
    <row r="35" spans="1:12" s="70" customFormat="1" ht="49.5" customHeight="1" x14ac:dyDescent="0.25">
      <c r="A35" s="300" t="s">
        <v>394</v>
      </c>
      <c r="B35" s="302" t="s">
        <v>210</v>
      </c>
      <c r="C35" s="421" t="s">
        <v>601</v>
      </c>
      <c r="D35" s="421" t="s">
        <v>601</v>
      </c>
      <c r="E35" s="421">
        <v>43047</v>
      </c>
      <c r="F35" s="421">
        <v>43047</v>
      </c>
      <c r="G35" s="421">
        <v>43047</v>
      </c>
      <c r="H35" s="421">
        <v>43047</v>
      </c>
      <c r="I35" s="422">
        <v>100</v>
      </c>
      <c r="J35" s="88"/>
      <c r="K35" s="88"/>
      <c r="L35" s="86"/>
    </row>
    <row r="36" spans="1:12" ht="37.5" customHeight="1" x14ac:dyDescent="0.25">
      <c r="A36" s="300" t="s">
        <v>395</v>
      </c>
      <c r="B36" s="302" t="s">
        <v>376</v>
      </c>
      <c r="C36" s="421" t="s">
        <v>601</v>
      </c>
      <c r="D36" s="421" t="s">
        <v>601</v>
      </c>
      <c r="E36" s="421" t="s">
        <v>468</v>
      </c>
      <c r="F36" s="421" t="s">
        <v>468</v>
      </c>
      <c r="G36" s="421" t="s">
        <v>468</v>
      </c>
      <c r="H36" s="421" t="s">
        <v>468</v>
      </c>
      <c r="I36" s="422"/>
      <c r="J36" s="87"/>
      <c r="K36" s="86"/>
      <c r="L36" s="86"/>
    </row>
    <row r="37" spans="1:12" x14ac:dyDescent="0.25">
      <c r="A37" s="300" t="s">
        <v>396</v>
      </c>
      <c r="B37" s="302" t="s">
        <v>208</v>
      </c>
      <c r="C37" s="421" t="s">
        <v>601</v>
      </c>
      <c r="D37" s="421" t="s">
        <v>601</v>
      </c>
      <c r="E37" s="421">
        <v>42998</v>
      </c>
      <c r="F37" s="421">
        <v>43171</v>
      </c>
      <c r="G37" s="421">
        <v>42998</v>
      </c>
      <c r="H37" s="421">
        <v>43171</v>
      </c>
      <c r="I37" s="422">
        <v>100</v>
      </c>
      <c r="J37" s="374">
        <v>50</v>
      </c>
      <c r="K37" s="86"/>
      <c r="L37" s="86"/>
    </row>
    <row r="38" spans="1:12" x14ac:dyDescent="0.25">
      <c r="A38" s="303" t="s">
        <v>616</v>
      </c>
      <c r="B38" s="301" t="s">
        <v>207</v>
      </c>
      <c r="C38" s="421" t="s">
        <v>601</v>
      </c>
      <c r="D38" s="421" t="s">
        <v>601</v>
      </c>
      <c r="E38" s="421"/>
      <c r="F38" s="421"/>
      <c r="G38" s="421"/>
      <c r="H38" s="421"/>
      <c r="I38" s="422"/>
      <c r="J38" s="86"/>
      <c r="K38" s="86"/>
      <c r="L38" s="86"/>
    </row>
    <row r="39" spans="1:12" ht="63" x14ac:dyDescent="0.25">
      <c r="A39" s="300" t="s">
        <v>206</v>
      </c>
      <c r="B39" s="302" t="s">
        <v>381</v>
      </c>
      <c r="C39" s="421" t="s">
        <v>601</v>
      </c>
      <c r="D39" s="421" t="s">
        <v>601</v>
      </c>
      <c r="E39" s="421">
        <v>42968</v>
      </c>
      <c r="F39" s="421">
        <v>42968</v>
      </c>
      <c r="G39" s="421">
        <v>42968</v>
      </c>
      <c r="H39" s="421">
        <v>42968</v>
      </c>
      <c r="I39" s="422">
        <v>100</v>
      </c>
      <c r="J39" s="374"/>
      <c r="K39" s="86"/>
      <c r="L39" s="86"/>
    </row>
    <row r="40" spans="1:12" ht="33.75" customHeight="1" x14ac:dyDescent="0.25">
      <c r="A40" s="300" t="s">
        <v>205</v>
      </c>
      <c r="B40" s="302" t="s">
        <v>383</v>
      </c>
      <c r="C40" s="421" t="s">
        <v>601</v>
      </c>
      <c r="D40" s="421" t="s">
        <v>601</v>
      </c>
      <c r="E40" s="421">
        <v>43038</v>
      </c>
      <c r="F40" s="421">
        <v>43038</v>
      </c>
      <c r="G40" s="421">
        <v>43038</v>
      </c>
      <c r="H40" s="421">
        <v>43038</v>
      </c>
      <c r="I40" s="422">
        <v>100</v>
      </c>
      <c r="J40" s="86"/>
      <c r="K40" s="86"/>
      <c r="L40" s="86"/>
    </row>
    <row r="41" spans="1:12" ht="63" customHeight="1" x14ac:dyDescent="0.25">
      <c r="A41" s="300" t="s">
        <v>617</v>
      </c>
      <c r="B41" s="301" t="s">
        <v>463</v>
      </c>
      <c r="C41" s="421" t="s">
        <v>601</v>
      </c>
      <c r="D41" s="421" t="s">
        <v>601</v>
      </c>
      <c r="E41" s="421"/>
      <c r="F41" s="421"/>
      <c r="G41" s="421"/>
      <c r="H41" s="421"/>
      <c r="I41" s="422"/>
      <c r="J41" s="86"/>
      <c r="K41" s="86"/>
      <c r="L41" s="86"/>
    </row>
    <row r="42" spans="1:12" ht="58.5" customHeight="1" x14ac:dyDescent="0.25">
      <c r="A42" s="300" t="s">
        <v>204</v>
      </c>
      <c r="B42" s="302" t="s">
        <v>382</v>
      </c>
      <c r="C42" s="421" t="s">
        <v>601</v>
      </c>
      <c r="D42" s="421" t="s">
        <v>601</v>
      </c>
      <c r="E42" s="421">
        <v>43007</v>
      </c>
      <c r="F42" s="421">
        <v>43007</v>
      </c>
      <c r="G42" s="421">
        <v>43007</v>
      </c>
      <c r="H42" s="421">
        <v>43007</v>
      </c>
      <c r="I42" s="422">
        <v>100</v>
      </c>
      <c r="J42" s="86"/>
      <c r="K42" s="86"/>
      <c r="L42" s="86"/>
    </row>
    <row r="43" spans="1:12" ht="34.5" customHeight="1" x14ac:dyDescent="0.25">
      <c r="A43" s="300" t="s">
        <v>203</v>
      </c>
      <c r="B43" s="302" t="s">
        <v>202</v>
      </c>
      <c r="C43" s="421" t="s">
        <v>601</v>
      </c>
      <c r="D43" s="421" t="s">
        <v>601</v>
      </c>
      <c r="E43" s="421">
        <v>43101</v>
      </c>
      <c r="F43" s="421">
        <v>43159</v>
      </c>
      <c r="G43" s="421">
        <v>43435</v>
      </c>
      <c r="H43" s="421">
        <v>43159</v>
      </c>
      <c r="I43" s="422">
        <v>100</v>
      </c>
      <c r="J43" s="86"/>
      <c r="K43" s="86"/>
      <c r="L43" s="86"/>
    </row>
    <row r="44" spans="1:12" ht="24.75" customHeight="1" x14ac:dyDescent="0.25">
      <c r="A44" s="300" t="s">
        <v>201</v>
      </c>
      <c r="B44" s="302" t="s">
        <v>200</v>
      </c>
      <c r="C44" s="421" t="s">
        <v>601</v>
      </c>
      <c r="D44" s="421" t="s">
        <v>601</v>
      </c>
      <c r="E44" s="421">
        <v>43122</v>
      </c>
      <c r="F44" s="421"/>
      <c r="G44" s="421">
        <v>43122</v>
      </c>
      <c r="H44" s="421">
        <v>43301</v>
      </c>
      <c r="I44" s="422">
        <v>20</v>
      </c>
      <c r="J44" s="86"/>
      <c r="K44" s="86"/>
      <c r="L44" s="86"/>
    </row>
    <row r="45" spans="1:12" ht="90.75" customHeight="1" x14ac:dyDescent="0.25">
      <c r="A45" s="300" t="s">
        <v>199</v>
      </c>
      <c r="B45" s="302" t="s">
        <v>387</v>
      </c>
      <c r="C45" s="421" t="s">
        <v>601</v>
      </c>
      <c r="D45" s="421" t="s">
        <v>601</v>
      </c>
      <c r="E45" s="421"/>
      <c r="F45" s="421"/>
      <c r="G45" s="421">
        <v>43312</v>
      </c>
      <c r="H45" s="421">
        <v>43312</v>
      </c>
      <c r="I45" s="422"/>
      <c r="J45" s="86"/>
      <c r="K45" s="86"/>
      <c r="L45" s="86"/>
    </row>
    <row r="46" spans="1:12" ht="167.25" customHeight="1" x14ac:dyDescent="0.25">
      <c r="A46" s="300" t="s">
        <v>197</v>
      </c>
      <c r="B46" s="302" t="s">
        <v>385</v>
      </c>
      <c r="C46" s="421" t="s">
        <v>601</v>
      </c>
      <c r="D46" s="421" t="s">
        <v>601</v>
      </c>
      <c r="E46" s="421"/>
      <c r="F46" s="421"/>
      <c r="G46" s="421">
        <v>43312</v>
      </c>
      <c r="H46" s="421">
        <v>43312</v>
      </c>
      <c r="I46" s="422"/>
      <c r="J46" s="86"/>
      <c r="K46" s="86"/>
      <c r="L46" s="86"/>
    </row>
    <row r="47" spans="1:12" ht="30.75" customHeight="1" x14ac:dyDescent="0.25">
      <c r="A47" s="300" t="s">
        <v>656</v>
      </c>
      <c r="B47" s="302" t="s">
        <v>198</v>
      </c>
      <c r="C47" s="421" t="s">
        <v>601</v>
      </c>
      <c r="D47" s="421" t="s">
        <v>601</v>
      </c>
      <c r="E47" s="421"/>
      <c r="F47" s="421"/>
      <c r="G47" s="421">
        <v>43248</v>
      </c>
      <c r="H47" s="421">
        <v>43327</v>
      </c>
      <c r="I47" s="422"/>
      <c r="J47" s="86"/>
      <c r="K47" s="86"/>
      <c r="L47" s="86"/>
    </row>
    <row r="48" spans="1:12" ht="37.5" customHeight="1" x14ac:dyDescent="0.25">
      <c r="A48" s="300" t="s">
        <v>618</v>
      </c>
      <c r="B48" s="301" t="s">
        <v>196</v>
      </c>
      <c r="C48" s="421" t="s">
        <v>601</v>
      </c>
      <c r="D48" s="421" t="s">
        <v>601</v>
      </c>
      <c r="E48" s="421"/>
      <c r="F48" s="421"/>
      <c r="G48" s="421"/>
      <c r="H48" s="421"/>
      <c r="I48" s="422"/>
      <c r="J48" s="86"/>
      <c r="K48" s="86"/>
      <c r="L48" s="86"/>
    </row>
    <row r="49" spans="1:12" ht="35.25" customHeight="1" x14ac:dyDescent="0.25">
      <c r="A49" s="300" t="s">
        <v>657</v>
      </c>
      <c r="B49" s="302" t="s">
        <v>195</v>
      </c>
      <c r="C49" s="421" t="s">
        <v>601</v>
      </c>
      <c r="D49" s="421" t="s">
        <v>601</v>
      </c>
      <c r="E49" s="421"/>
      <c r="F49" s="421"/>
      <c r="G49" s="421">
        <v>43273</v>
      </c>
      <c r="H49" s="421">
        <v>43343</v>
      </c>
      <c r="I49" s="422"/>
      <c r="J49" s="86"/>
      <c r="K49" s="86"/>
      <c r="L49" s="86"/>
    </row>
    <row r="50" spans="1:12" ht="86.25" customHeight="1" x14ac:dyDescent="0.25">
      <c r="A50" s="303" t="s">
        <v>194</v>
      </c>
      <c r="B50" s="302" t="s">
        <v>386</v>
      </c>
      <c r="C50" s="421" t="s">
        <v>601</v>
      </c>
      <c r="D50" s="421" t="s">
        <v>601</v>
      </c>
      <c r="E50" s="421"/>
      <c r="F50" s="421"/>
      <c r="G50" s="421">
        <v>43350</v>
      </c>
      <c r="H50" s="421">
        <v>43350</v>
      </c>
      <c r="I50" s="422"/>
      <c r="J50" s="86"/>
      <c r="K50" s="86"/>
      <c r="L50" s="86"/>
    </row>
    <row r="51" spans="1:12" ht="77.25" customHeight="1" x14ac:dyDescent="0.25">
      <c r="A51" s="300" t="s">
        <v>192</v>
      </c>
      <c r="B51" s="302" t="s">
        <v>388</v>
      </c>
      <c r="C51" s="421" t="s">
        <v>601</v>
      </c>
      <c r="D51" s="421" t="s">
        <v>601</v>
      </c>
      <c r="E51" s="421"/>
      <c r="F51" s="421"/>
      <c r="G51" s="421">
        <v>43357</v>
      </c>
      <c r="H51" s="421">
        <v>43357</v>
      </c>
      <c r="I51" s="422"/>
      <c r="J51" s="86"/>
      <c r="K51" s="86"/>
      <c r="L51" s="86"/>
    </row>
    <row r="52" spans="1:12" ht="71.25" customHeight="1" x14ac:dyDescent="0.25">
      <c r="A52" s="300" t="s">
        <v>190</v>
      </c>
      <c r="B52" s="302" t="s">
        <v>193</v>
      </c>
      <c r="C52" s="421" t="s">
        <v>601</v>
      </c>
      <c r="D52" s="421" t="s">
        <v>601</v>
      </c>
      <c r="E52" s="421" t="s">
        <v>468</v>
      </c>
      <c r="F52" s="421" t="s">
        <v>468</v>
      </c>
      <c r="G52" s="421" t="s">
        <v>468</v>
      </c>
      <c r="H52" s="421" t="s">
        <v>468</v>
      </c>
      <c r="I52" s="422"/>
      <c r="J52" s="86"/>
      <c r="K52" s="86"/>
      <c r="L52" s="86"/>
    </row>
    <row r="53" spans="1:12" ht="48" customHeight="1" x14ac:dyDescent="0.25">
      <c r="A53" s="300" t="s">
        <v>390</v>
      </c>
      <c r="B53" s="304" t="s">
        <v>389</v>
      </c>
      <c r="C53" s="421" t="s">
        <v>601</v>
      </c>
      <c r="D53" s="421" t="s">
        <v>601</v>
      </c>
      <c r="E53" s="421"/>
      <c r="F53" s="421"/>
      <c r="G53" s="421">
        <v>43371</v>
      </c>
      <c r="H53" s="421">
        <v>43371</v>
      </c>
      <c r="I53" s="422"/>
      <c r="J53" s="86"/>
      <c r="K53" s="86"/>
      <c r="L53" s="86"/>
    </row>
    <row r="54" spans="1:12" ht="46.5" customHeight="1" x14ac:dyDescent="0.25">
      <c r="A54" s="300" t="s">
        <v>658</v>
      </c>
      <c r="B54" s="302" t="s">
        <v>191</v>
      </c>
      <c r="C54" s="421" t="s">
        <v>601</v>
      </c>
      <c r="D54" s="421" t="s">
        <v>601</v>
      </c>
      <c r="E54" s="421" t="s">
        <v>468</v>
      </c>
      <c r="F54" s="421" t="s">
        <v>468</v>
      </c>
      <c r="G54" s="421" t="s">
        <v>468</v>
      </c>
      <c r="H54" s="421" t="s">
        <v>468</v>
      </c>
      <c r="I54" s="422"/>
      <c r="J54" s="86"/>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22</vt:i4>
      </vt:variant>
    </vt:vector>
  </HeadingPairs>
  <TitlesOfParts>
    <vt:vector size="4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8. Общие сведения факт</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'8. Общие сведения факт'!Область_печати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2018-05-08T09:00:54Z</dcterms:modified>
</cp:coreProperties>
</file>