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761"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5" r:id="rId8"/>
    <sheet name="6.1. Паспорт сетевой график" sheetId="24" r:id="rId9"/>
    <sheet name="6.2. Паспорт фин осв ввод факт" sheetId="15" r:id="rId10"/>
    <sheet name="6.2. Паспорт фин осв ввод" sheetId="36" state="hidden" r:id="rId11"/>
    <sheet name="7. Паспорт отчет о закупке" sheetId="5" r:id="rId12"/>
    <sheet name="8. Общие сведения" sheetId="22"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ПС'!$A$1:$T$41</definedName>
    <definedName name="_xlnm.Print_Area" localSheetId="3">'3.2 паспорт Техсостояние ЛЭП'!$A$1:$AA$86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закупке'!$A$1:$AV$26</definedName>
    <definedName name="_xlnm.Print_Area" localSheetId="12">'8. Общие сведения'!$A$1:$B$90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C51" i="7" l="1"/>
  <c r="C50" i="7"/>
  <c r="AG25" i="36"/>
  <c r="AG26" i="36"/>
  <c r="AG27" i="36"/>
  <c r="AG28" i="36"/>
  <c r="AG29" i="36"/>
  <c r="AG30" i="36"/>
  <c r="AG31" i="36"/>
  <c r="AG32" i="36"/>
  <c r="AG33" i="36"/>
  <c r="AG34" i="36"/>
  <c r="AG35" i="36"/>
  <c r="AG36" i="36"/>
  <c r="AG37" i="36"/>
  <c r="AG38" i="36"/>
  <c r="AG39" i="36"/>
  <c r="AG40" i="36"/>
  <c r="AG41" i="36"/>
  <c r="AG42" i="36"/>
  <c r="AG43" i="36"/>
  <c r="AG44" i="36"/>
  <c r="AG45" i="36"/>
  <c r="AG46" i="36"/>
  <c r="AG47" i="36"/>
  <c r="AG48" i="36"/>
  <c r="AG49" i="36"/>
  <c r="AG50" i="36"/>
  <c r="AG51" i="36"/>
  <c r="AG52" i="36"/>
  <c r="AG53" i="36"/>
  <c r="AG54" i="36"/>
  <c r="AG55" i="36"/>
  <c r="AG56" i="36"/>
  <c r="AG57" i="36"/>
  <c r="AG58" i="36"/>
  <c r="AG59" i="36"/>
  <c r="AG60" i="36"/>
  <c r="AG61" i="36"/>
  <c r="AG62" i="36"/>
  <c r="AG63" i="36"/>
  <c r="AG64" i="36"/>
  <c r="AG24" i="36"/>
  <c r="R64" i="36"/>
  <c r="R63" i="36"/>
  <c r="R62" i="36"/>
  <c r="R61" i="36"/>
  <c r="R60" i="36"/>
  <c r="R59" i="36"/>
  <c r="R58" i="36"/>
  <c r="R57" i="36"/>
  <c r="R56" i="36"/>
  <c r="R55" i="36"/>
  <c r="R54" i="36"/>
  <c r="R53" i="36"/>
  <c r="R52" i="36"/>
  <c r="R51" i="36"/>
  <c r="R50" i="36"/>
  <c r="R49" i="36"/>
  <c r="R48" i="36"/>
  <c r="R47" i="36"/>
  <c r="R46" i="36"/>
  <c r="R45" i="36"/>
  <c r="R44" i="36"/>
  <c r="R43" i="36"/>
  <c r="R42" i="36"/>
  <c r="R41" i="36"/>
  <c r="R40" i="36"/>
  <c r="R39" i="36"/>
  <c r="R38" i="36"/>
  <c r="R37" i="36"/>
  <c r="R36" i="36"/>
  <c r="R35" i="36"/>
  <c r="R34" i="36"/>
  <c r="R33" i="36"/>
  <c r="R32" i="36"/>
  <c r="R31" i="36"/>
  <c r="R30" i="36"/>
  <c r="R29" i="36"/>
  <c r="R28" i="36"/>
  <c r="R27" i="36"/>
  <c r="R26" i="36"/>
  <c r="R25" i="36"/>
  <c r="R24" i="36"/>
  <c r="N64" i="36"/>
  <c r="N63" i="36"/>
  <c r="N62" i="36"/>
  <c r="N61" i="36"/>
  <c r="N60" i="36"/>
  <c r="N59" i="36"/>
  <c r="N58" i="36"/>
  <c r="N57" i="36"/>
  <c r="N56" i="36"/>
  <c r="N55" i="36"/>
  <c r="N54" i="36"/>
  <c r="N53" i="36"/>
  <c r="N52" i="36"/>
  <c r="N51" i="36"/>
  <c r="N50" i="36"/>
  <c r="N49" i="36"/>
  <c r="N48" i="36"/>
  <c r="N47" i="36"/>
  <c r="N46" i="36"/>
  <c r="N45" i="36"/>
  <c r="N44" i="36"/>
  <c r="N43" i="36"/>
  <c r="N42" i="36"/>
  <c r="N41" i="36"/>
  <c r="N40" i="36"/>
  <c r="N39" i="36"/>
  <c r="N38" i="36"/>
  <c r="N37" i="36"/>
  <c r="N36" i="36"/>
  <c r="N35" i="36"/>
  <c r="N34" i="36"/>
  <c r="N33" i="36"/>
  <c r="N32" i="36"/>
  <c r="N31" i="36"/>
  <c r="N30" i="36"/>
  <c r="N29" i="36"/>
  <c r="N28" i="36"/>
  <c r="N27" i="36"/>
  <c r="N26" i="36"/>
  <c r="N25" i="36"/>
  <c r="N24" i="36"/>
  <c r="C48" i="7"/>
  <c r="C49" i="7"/>
  <c r="P64" i="36"/>
  <c r="L64" i="36"/>
  <c r="J64" i="36"/>
  <c r="I64" i="36"/>
  <c r="H64" i="36"/>
  <c r="G64" i="36"/>
  <c r="C64" i="36"/>
  <c r="P63" i="36"/>
  <c r="L63" i="36"/>
  <c r="J63" i="36"/>
  <c r="AF63" i="36"/>
  <c r="I63" i="36"/>
  <c r="H63" i="36"/>
  <c r="G63" i="36"/>
  <c r="C63" i="36"/>
  <c r="P62" i="36"/>
  <c r="L62" i="36"/>
  <c r="J62" i="36"/>
  <c r="I62" i="36"/>
  <c r="H62" i="36"/>
  <c r="G62" i="36"/>
  <c r="C62" i="36"/>
  <c r="P61" i="36"/>
  <c r="L61" i="36"/>
  <c r="J61" i="36"/>
  <c r="K61" i="36"/>
  <c r="I61" i="36"/>
  <c r="H61" i="36"/>
  <c r="G61" i="36"/>
  <c r="C61" i="36"/>
  <c r="D61" i="36"/>
  <c r="E61" i="36"/>
  <c r="F61" i="36"/>
  <c r="P60" i="36"/>
  <c r="L60" i="36"/>
  <c r="J60" i="36"/>
  <c r="I60" i="36"/>
  <c r="H60" i="36"/>
  <c r="G60" i="36"/>
  <c r="C60" i="36"/>
  <c r="P59" i="36"/>
  <c r="L59" i="36"/>
  <c r="J59" i="36"/>
  <c r="AF59" i="36"/>
  <c r="I59" i="36"/>
  <c r="H59" i="36"/>
  <c r="G59" i="36"/>
  <c r="C59" i="36"/>
  <c r="P58" i="36"/>
  <c r="L58" i="36"/>
  <c r="J58" i="36"/>
  <c r="I58" i="36"/>
  <c r="H58" i="36"/>
  <c r="G58" i="36"/>
  <c r="C58" i="36"/>
  <c r="P57" i="36"/>
  <c r="L57" i="36"/>
  <c r="J57" i="36"/>
  <c r="K57" i="36"/>
  <c r="I57" i="36"/>
  <c r="H57" i="36"/>
  <c r="G57" i="36"/>
  <c r="C57" i="36"/>
  <c r="D57" i="36"/>
  <c r="E57" i="36"/>
  <c r="F57" i="36"/>
  <c r="P56" i="36"/>
  <c r="L56" i="36"/>
  <c r="J56" i="36"/>
  <c r="I56" i="36"/>
  <c r="H56" i="36"/>
  <c r="G56" i="36"/>
  <c r="C56" i="36"/>
  <c r="P55" i="36"/>
  <c r="L55" i="36"/>
  <c r="J55" i="36"/>
  <c r="AF55" i="36"/>
  <c r="I55" i="36"/>
  <c r="H55" i="36"/>
  <c r="G55" i="36"/>
  <c r="C55" i="36"/>
  <c r="P54" i="36"/>
  <c r="L54" i="36"/>
  <c r="J54" i="36"/>
  <c r="I54" i="36"/>
  <c r="H54" i="36"/>
  <c r="G54" i="36"/>
  <c r="C54" i="36"/>
  <c r="P53" i="36"/>
  <c r="L53" i="36"/>
  <c r="J53" i="36"/>
  <c r="K53" i="36"/>
  <c r="I53" i="36"/>
  <c r="H53" i="36"/>
  <c r="G53" i="36"/>
  <c r="C53" i="36"/>
  <c r="D53" i="36"/>
  <c r="E53" i="36"/>
  <c r="F53" i="36"/>
  <c r="P52" i="36"/>
  <c r="L52" i="36"/>
  <c r="J52" i="36"/>
  <c r="I52" i="36"/>
  <c r="H52" i="36"/>
  <c r="G52" i="36"/>
  <c r="C52" i="36"/>
  <c r="P51" i="36"/>
  <c r="L51" i="36"/>
  <c r="J51" i="36"/>
  <c r="AF51" i="36"/>
  <c r="I51" i="36"/>
  <c r="H51" i="36"/>
  <c r="G51" i="36"/>
  <c r="C51" i="36"/>
  <c r="P50" i="36"/>
  <c r="L50" i="36"/>
  <c r="J50" i="36"/>
  <c r="I50" i="36"/>
  <c r="H50" i="36"/>
  <c r="G50" i="36"/>
  <c r="C50" i="36"/>
  <c r="P49" i="36"/>
  <c r="L49" i="36"/>
  <c r="J49" i="36"/>
  <c r="K49" i="36"/>
  <c r="I49" i="36"/>
  <c r="H49" i="36"/>
  <c r="G49" i="36"/>
  <c r="C49" i="36"/>
  <c r="D49" i="36"/>
  <c r="E49" i="36"/>
  <c r="F49" i="36"/>
  <c r="P48" i="36"/>
  <c r="L48" i="36"/>
  <c r="J48" i="36"/>
  <c r="I48" i="36"/>
  <c r="H48" i="36"/>
  <c r="G48" i="36"/>
  <c r="C48" i="36"/>
  <c r="P47" i="36"/>
  <c r="L47" i="36"/>
  <c r="J47" i="36"/>
  <c r="AF47" i="36"/>
  <c r="I47" i="36"/>
  <c r="H47" i="36"/>
  <c r="G47" i="36"/>
  <c r="C47" i="36"/>
  <c r="P46" i="36"/>
  <c r="L46" i="36"/>
  <c r="J46" i="36"/>
  <c r="I46" i="36"/>
  <c r="H46" i="36"/>
  <c r="G46" i="36"/>
  <c r="C46" i="36"/>
  <c r="P45" i="36"/>
  <c r="L45" i="36"/>
  <c r="J45" i="36"/>
  <c r="K45" i="36"/>
  <c r="I45" i="36"/>
  <c r="H45" i="36"/>
  <c r="G45" i="36"/>
  <c r="C45" i="36"/>
  <c r="D45" i="36"/>
  <c r="E45" i="36"/>
  <c r="F45" i="36"/>
  <c r="P44" i="36"/>
  <c r="L44" i="36"/>
  <c r="J44" i="36"/>
  <c r="I44" i="36"/>
  <c r="H44" i="36"/>
  <c r="G44" i="36"/>
  <c r="C44" i="36"/>
  <c r="P43" i="36"/>
  <c r="L43" i="36"/>
  <c r="J43" i="36"/>
  <c r="I43" i="36"/>
  <c r="H43" i="36"/>
  <c r="G43" i="36"/>
  <c r="C43" i="36"/>
  <c r="D43" i="36"/>
  <c r="E43" i="36"/>
  <c r="F43" i="36"/>
  <c r="P42" i="36"/>
  <c r="L42" i="36"/>
  <c r="J42" i="36"/>
  <c r="I42" i="36"/>
  <c r="H42" i="36"/>
  <c r="G42" i="36"/>
  <c r="C42" i="36"/>
  <c r="P41" i="36"/>
  <c r="L41" i="36"/>
  <c r="J41" i="36"/>
  <c r="I41" i="36"/>
  <c r="H41" i="36"/>
  <c r="G41" i="36"/>
  <c r="C41" i="36"/>
  <c r="D41" i="36"/>
  <c r="E41" i="36"/>
  <c r="F41" i="36"/>
  <c r="P40" i="36"/>
  <c r="L40" i="36"/>
  <c r="J40" i="36"/>
  <c r="I40" i="36"/>
  <c r="H40" i="36"/>
  <c r="G40" i="36"/>
  <c r="C40" i="36"/>
  <c r="P39" i="36"/>
  <c r="L39" i="36"/>
  <c r="J39" i="36"/>
  <c r="I39" i="36"/>
  <c r="H39" i="36"/>
  <c r="G39" i="36"/>
  <c r="C39" i="36"/>
  <c r="D39" i="36"/>
  <c r="E39" i="36"/>
  <c r="F39" i="36"/>
  <c r="P38" i="36"/>
  <c r="L38" i="36"/>
  <c r="J38" i="36"/>
  <c r="I38" i="36"/>
  <c r="H38" i="36"/>
  <c r="G38" i="36"/>
  <c r="C38" i="36"/>
  <c r="P37" i="36"/>
  <c r="L37" i="36"/>
  <c r="J37" i="36"/>
  <c r="I37" i="36"/>
  <c r="H37" i="36"/>
  <c r="G37" i="36"/>
  <c r="C37" i="36"/>
  <c r="D37" i="36"/>
  <c r="E37" i="36"/>
  <c r="F37" i="36"/>
  <c r="P36" i="36"/>
  <c r="L36" i="36"/>
  <c r="J36" i="36"/>
  <c r="I36" i="36"/>
  <c r="H36" i="36"/>
  <c r="G36" i="36"/>
  <c r="C36" i="36"/>
  <c r="P35" i="36"/>
  <c r="L35" i="36"/>
  <c r="J35" i="36"/>
  <c r="I35" i="36"/>
  <c r="H35" i="36"/>
  <c r="G35" i="36"/>
  <c r="C35" i="36"/>
  <c r="D35" i="36"/>
  <c r="E35" i="36"/>
  <c r="F35" i="36"/>
  <c r="P34" i="36"/>
  <c r="L34" i="36"/>
  <c r="J34" i="36"/>
  <c r="I34" i="36"/>
  <c r="H34" i="36"/>
  <c r="G34" i="36"/>
  <c r="C34" i="36"/>
  <c r="P33" i="36"/>
  <c r="L33" i="36"/>
  <c r="J33" i="36"/>
  <c r="I33" i="36"/>
  <c r="H33" i="36"/>
  <c r="G33" i="36"/>
  <c r="C33" i="36"/>
  <c r="D33" i="36"/>
  <c r="E33" i="36"/>
  <c r="F33" i="36"/>
  <c r="P32" i="36"/>
  <c r="L32" i="36"/>
  <c r="J32" i="36"/>
  <c r="I32" i="36"/>
  <c r="H32" i="36"/>
  <c r="G32" i="36"/>
  <c r="C32" i="36"/>
  <c r="P31" i="36"/>
  <c r="L31" i="36"/>
  <c r="J31" i="36"/>
  <c r="I31" i="36"/>
  <c r="H31" i="36"/>
  <c r="G31" i="36"/>
  <c r="C31" i="36"/>
  <c r="D31" i="36"/>
  <c r="E31" i="36"/>
  <c r="F31" i="36"/>
  <c r="P30" i="36"/>
  <c r="L30" i="36"/>
  <c r="J30" i="36"/>
  <c r="I30" i="36"/>
  <c r="H30" i="36"/>
  <c r="G30" i="36"/>
  <c r="C30" i="36"/>
  <c r="P29" i="36"/>
  <c r="L29" i="36"/>
  <c r="J29" i="36"/>
  <c r="I29" i="36"/>
  <c r="H29" i="36"/>
  <c r="G29" i="36"/>
  <c r="C29" i="36"/>
  <c r="D29" i="36"/>
  <c r="E29" i="36"/>
  <c r="F29" i="36"/>
  <c r="P28" i="36"/>
  <c r="L28" i="36"/>
  <c r="J28" i="36"/>
  <c r="I28" i="36"/>
  <c r="H28" i="36"/>
  <c r="G28" i="36"/>
  <c r="C28" i="36"/>
  <c r="P27" i="36"/>
  <c r="L27" i="36"/>
  <c r="J27" i="36"/>
  <c r="I27" i="36"/>
  <c r="H27" i="36"/>
  <c r="G27" i="36"/>
  <c r="C27" i="36"/>
  <c r="D27" i="36"/>
  <c r="E27" i="36"/>
  <c r="F27" i="36"/>
  <c r="P26" i="36"/>
  <c r="L26" i="36"/>
  <c r="J26" i="36"/>
  <c r="I26" i="36"/>
  <c r="H26" i="36"/>
  <c r="G26" i="36"/>
  <c r="C26" i="36"/>
  <c r="P25" i="36"/>
  <c r="L25" i="36"/>
  <c r="J25" i="36"/>
  <c r="I25" i="36"/>
  <c r="H25" i="36"/>
  <c r="G25" i="36"/>
  <c r="C25" i="36"/>
  <c r="D25" i="36"/>
  <c r="E25" i="36"/>
  <c r="F25" i="36"/>
  <c r="P24" i="36"/>
  <c r="L24" i="36"/>
  <c r="J24" i="36"/>
  <c r="I24" i="36"/>
  <c r="H24" i="36"/>
  <c r="G24" i="36"/>
  <c r="C24" i="36"/>
  <c r="A14" i="36"/>
  <c r="A11" i="36"/>
  <c r="A8" i="36"/>
  <c r="A4" i="36"/>
  <c r="K64" i="36"/>
  <c r="D64" i="36"/>
  <c r="K63" i="36"/>
  <c r="D63" i="36"/>
  <c r="E63" i="36"/>
  <c r="F63" i="36"/>
  <c r="K62" i="36"/>
  <c r="D62" i="36"/>
  <c r="E62" i="36"/>
  <c r="F62" i="36"/>
  <c r="AF61" i="36"/>
  <c r="K60" i="36"/>
  <c r="D60" i="36"/>
  <c r="K59" i="36"/>
  <c r="D59" i="36"/>
  <c r="E59" i="36"/>
  <c r="F59" i="36"/>
  <c r="K58" i="36"/>
  <c r="D58" i="36"/>
  <c r="E58" i="36"/>
  <c r="F58" i="36"/>
  <c r="AF57" i="36"/>
  <c r="K56" i="36"/>
  <c r="D56" i="36"/>
  <c r="K55" i="36"/>
  <c r="D55" i="36"/>
  <c r="E55" i="36"/>
  <c r="F55" i="36"/>
  <c r="K54" i="36"/>
  <c r="D54" i="36"/>
  <c r="E54" i="36"/>
  <c r="F54" i="36"/>
  <c r="AF53" i="36"/>
  <c r="K52" i="36"/>
  <c r="D52" i="36"/>
  <c r="K51" i="36"/>
  <c r="D51" i="36"/>
  <c r="E51" i="36"/>
  <c r="F51" i="36"/>
  <c r="K50" i="36"/>
  <c r="D50" i="36"/>
  <c r="E50" i="36"/>
  <c r="F50" i="36"/>
  <c r="AF49" i="36"/>
  <c r="K48" i="36"/>
  <c r="D48" i="36"/>
  <c r="K47" i="36"/>
  <c r="D47" i="36"/>
  <c r="E47" i="36"/>
  <c r="F47" i="36"/>
  <c r="K46" i="36"/>
  <c r="D46" i="36"/>
  <c r="E46" i="36"/>
  <c r="F46" i="36"/>
  <c r="AF45" i="36"/>
  <c r="K44" i="36"/>
  <c r="D44" i="36"/>
  <c r="K43" i="36"/>
  <c r="AF42" i="36"/>
  <c r="K42" i="36"/>
  <c r="D42" i="36"/>
  <c r="E42" i="36"/>
  <c r="F42" i="36"/>
  <c r="K41" i="36"/>
  <c r="AF40" i="36"/>
  <c r="K40" i="36"/>
  <c r="D40" i="36"/>
  <c r="E40" i="36"/>
  <c r="F40" i="36"/>
  <c r="K39" i="36"/>
  <c r="AF38" i="36"/>
  <c r="K38" i="36"/>
  <c r="D38" i="36"/>
  <c r="E38" i="36"/>
  <c r="F38" i="36"/>
  <c r="K37" i="36"/>
  <c r="AF36" i="36"/>
  <c r="K36" i="36"/>
  <c r="D36" i="36"/>
  <c r="E36" i="36"/>
  <c r="F36" i="36"/>
  <c r="K35" i="36"/>
  <c r="AF34" i="36"/>
  <c r="K34" i="36"/>
  <c r="D34" i="36"/>
  <c r="E34" i="36"/>
  <c r="F34" i="36"/>
  <c r="K33" i="36"/>
  <c r="AF32" i="36"/>
  <c r="K32" i="36"/>
  <c r="D32" i="36"/>
  <c r="E32" i="36"/>
  <c r="F32" i="36"/>
  <c r="K31" i="36"/>
  <c r="AF30" i="36"/>
  <c r="K30" i="36"/>
  <c r="D30" i="36"/>
  <c r="E30" i="36"/>
  <c r="F30" i="36"/>
  <c r="K29" i="36"/>
  <c r="AF28" i="36"/>
  <c r="K28" i="36"/>
  <c r="D28" i="36"/>
  <c r="E28" i="36"/>
  <c r="F28" i="36"/>
  <c r="K27" i="36"/>
  <c r="AF26" i="36"/>
  <c r="K26" i="36"/>
  <c r="D26" i="36"/>
  <c r="E26" i="36"/>
  <c r="F26" i="36"/>
  <c r="K25" i="36"/>
  <c r="AF24" i="36"/>
  <c r="AC24" i="36"/>
  <c r="AB24" i="36"/>
  <c r="Y24" i="36"/>
  <c r="X24" i="36"/>
  <c r="U24" i="36"/>
  <c r="T24" i="36"/>
  <c r="S24" i="36"/>
  <c r="Q24" i="36"/>
  <c r="O24" i="36"/>
  <c r="M24" i="36"/>
  <c r="K24" i="36"/>
  <c r="D24" i="36"/>
  <c r="E24" i="36"/>
  <c r="F24" i="36"/>
  <c r="E52" i="36"/>
  <c r="F52" i="36"/>
  <c r="E60" i="36"/>
  <c r="F60" i="36"/>
  <c r="E48" i="36"/>
  <c r="F48" i="36"/>
  <c r="E56" i="36"/>
  <c r="F56" i="36"/>
  <c r="E64" i="36"/>
  <c r="F64" i="36"/>
  <c r="AF25" i="36"/>
  <c r="AF27" i="36"/>
  <c r="AF29" i="36"/>
  <c r="AF31" i="36"/>
  <c r="AF33" i="36"/>
  <c r="AF35" i="36"/>
  <c r="AF37" i="36"/>
  <c r="AF39" i="36"/>
  <c r="AF41" i="36"/>
  <c r="AF43" i="36"/>
  <c r="E44" i="36"/>
  <c r="F44" i="36"/>
  <c r="AF46" i="36"/>
  <c r="AF50" i="36"/>
  <c r="AF54" i="36"/>
  <c r="AF58" i="36"/>
  <c r="AF62" i="36"/>
  <c r="AF44" i="36"/>
  <c r="AF48" i="36"/>
  <c r="AF52" i="36"/>
  <c r="AF56" i="36"/>
  <c r="AF60" i="36"/>
  <c r="AF64" i="3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Q87" i="14"/>
  <c r="D26" i="5"/>
  <c r="B67" i="22"/>
  <c r="B65" i="22"/>
  <c r="B50" i="22"/>
  <c r="B41" i="22"/>
  <c r="B32" i="22"/>
  <c r="B30" i="22"/>
  <c r="X52" i="15"/>
  <c r="F52" i="15"/>
  <c r="E52" i="15"/>
  <c r="C52" i="15"/>
  <c r="X32" i="15"/>
  <c r="T33" i="15"/>
  <c r="X33" i="15"/>
  <c r="T32" i="15"/>
  <c r="T34" i="15"/>
  <c r="X34" i="15"/>
  <c r="R87" i="14"/>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C24" i="15"/>
  <c r="B27" i="22"/>
  <c r="E24" i="15"/>
  <c r="F24" i="15"/>
  <c r="G24" i="15"/>
  <c r="H24" i="15"/>
  <c r="I24" i="15"/>
  <c r="J24" i="15"/>
  <c r="K24" i="15"/>
  <c r="L24" i="15"/>
  <c r="M24" i="15"/>
  <c r="N24" i="15"/>
  <c r="O24" i="15"/>
  <c r="P24" i="15"/>
  <c r="Q24" i="15"/>
  <c r="R24" i="15"/>
  <c r="S24" i="15"/>
  <c r="T24" i="15"/>
  <c r="U24" i="15"/>
  <c r="V24" i="15"/>
  <c r="W24" i="15"/>
  <c r="X24" i="15"/>
  <c r="Y24" i="15"/>
  <c r="B38" i="22"/>
  <c r="B47" i="22"/>
  <c r="B34" i="22"/>
  <c r="B56" i="22"/>
  <c r="B43" i="22"/>
  <c r="B52" i="22"/>
  <c r="B64" i="22"/>
  <c r="B66" i="22"/>
  <c r="AB24" i="15"/>
  <c r="A12" i="35"/>
  <c r="A12" i="24"/>
  <c r="A15" i="35"/>
  <c r="A15" i="24"/>
  <c r="F22" i="15"/>
  <c r="A14" i="12"/>
  <c r="A15" i="13"/>
  <c r="E15" i="14"/>
  <c r="A15" i="6"/>
  <c r="A14" i="17"/>
  <c r="A15" i="10"/>
  <c r="A14" i="15"/>
  <c r="A15" i="5"/>
  <c r="A15" i="22"/>
  <c r="A11" i="12"/>
  <c r="A12" i="13"/>
  <c r="A8" i="12"/>
  <c r="A9" i="13"/>
  <c r="E9" i="14"/>
  <c r="A9" i="6"/>
  <c r="A8" i="17"/>
  <c r="A9" i="10"/>
  <c r="A4" i="12"/>
  <c r="A5" i="13"/>
  <c r="A5" i="14"/>
  <c r="A5" i="6"/>
  <c r="A4" i="17"/>
  <c r="A5" i="10"/>
  <c r="A5" i="35"/>
  <c r="A5" i="24"/>
  <c r="A4" i="15"/>
  <c r="A5" i="5"/>
  <c r="A5" i="22"/>
  <c r="A9" i="35"/>
  <c r="A9" i="24"/>
  <c r="A8" i="15"/>
  <c r="A9" i="5"/>
  <c r="A9" i="22"/>
  <c r="E12" i="14"/>
  <c r="A12" i="6"/>
  <c r="A11" i="17"/>
  <c r="A12" i="10"/>
  <c r="A11" i="15"/>
  <c r="A12" i="5"/>
  <c r="A12" i="2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27" i="22"/>
</calcChain>
</file>

<file path=xl/sharedStrings.xml><?xml version="1.0" encoding="utf-8"?>
<sst xmlns="http://schemas.openxmlformats.org/spreadsheetml/2006/main" count="2298" uniqueCount="633">
  <si>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</si>
  <si>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</si>
  <si>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</si>
  <si>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</si>
  <si>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</si>
  <si>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</si>
  <si>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</si>
  <si>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</si>
  <si>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</si>
  <si>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</si>
  <si>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</si>
  <si>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</si>
  <si>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</si>
  <si>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</si>
  <si>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</si>
  <si>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</si>
  <si>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</si>
  <si>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</si>
  <si>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</si>
  <si>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</si>
  <si>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</si>
  <si>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</si>
  <si>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</si>
  <si>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</si>
  <si>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</si>
  <si>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</si>
  <si>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</si>
  <si>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</si>
  <si>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</si>
  <si>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</si>
  <si>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</si>
  <si>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</si>
  <si>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</si>
  <si>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</si>
  <si>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</si>
  <si>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</si>
  <si>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</si>
  <si>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</si>
  <si>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</si>
  <si>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</si>
  <si>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</si>
  <si>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</si>
  <si>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</si>
  <si>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</si>
  <si>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</si>
  <si>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</si>
  <si>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</si>
  <si>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</si>
  <si>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</si>
  <si>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</si>
  <si>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</si>
  <si>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</si>
  <si>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</si>
  <si>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</si>
  <si>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</si>
  <si>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</si>
  <si>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</si>
  <si>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</si>
  <si>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</si>
  <si>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</si>
  <si>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</si>
  <si>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</si>
  <si>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</si>
  <si>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</si>
  <si>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</si>
  <si>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</si>
  <si>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</si>
  <si>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</si>
  <si>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</si>
  <si>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</si>
  <si>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</si>
  <si>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</si>
  <si>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</si>
  <si>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</si>
  <si>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</si>
  <si>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</si>
  <si>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</si>
  <si>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</si>
  <si>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</si>
  <si>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</si>
  <si>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</si>
  <si>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</si>
  <si>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</si>
  <si>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</si>
  <si>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</si>
  <si>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</si>
  <si>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</si>
  <si>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</si>
  <si>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</si>
  <si>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</si>
  <si>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</si>
  <si>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</si>
  <si>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</si>
  <si>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</si>
  <si>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</si>
  <si>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</si>
  <si>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</si>
  <si>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</si>
  <si>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</si>
  <si>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</si>
  <si>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</si>
  <si>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</si>
  <si>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</si>
  <si>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</si>
  <si>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</si>
  <si>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</si>
  <si>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</si>
  <si>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</si>
  <si>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</si>
  <si>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</si>
  <si>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</si>
  <si>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</si>
  <si>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</si>
  <si>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</si>
  <si>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</si>
  <si>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</si>
  <si>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</si>
  <si>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</si>
  <si>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</si>
  <si>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</si>
  <si>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</si>
  <si>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</si>
  <si>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</si>
  <si>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</si>
  <si>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</si>
  <si>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</si>
  <si>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</si>
  <si>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</si>
  <si>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</si>
  <si>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</si>
  <si>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</si>
  <si>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</si>
  <si>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</si>
  <si>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</si>
  <si>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</si>
  <si>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</si>
  <si>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</si>
  <si>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</si>
  <si>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</si>
  <si>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</si>
  <si>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</si>
  <si>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</si>
  <si>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</si>
  <si>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</si>
  <si>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</si>
  <si>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</si>
  <si>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</si>
  <si>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</si>
  <si>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</si>
  <si>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</si>
  <si>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</si>
  <si>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</si>
  <si>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</si>
  <si>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</si>
  <si>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</si>
  <si>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</si>
  <si>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</si>
  <si>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</si>
  <si>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</si>
  <si>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</si>
  <si>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</si>
  <si>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</si>
  <si>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</si>
  <si>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</si>
  <si>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</si>
  <si>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</si>
  <si>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</si>
  <si>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</si>
  <si>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</si>
  <si>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</si>
  <si>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</si>
  <si>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</si>
  <si>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</si>
  <si>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</si>
  <si>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</si>
  <si>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</si>
  <si>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</si>
  <si>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</si>
  <si>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</si>
  <si>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</si>
  <si>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</si>
  <si>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</si>
  <si>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</si>
  <si>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</si>
  <si>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</si>
  <si>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</si>
  <si>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</si>
  <si>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</si>
  <si>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</si>
  <si>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</si>
  <si>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</si>
  <si>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</si>
  <si>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</si>
  <si>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</si>
  <si>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</si>
  <si>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</si>
  <si>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</si>
  <si>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</si>
  <si>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</si>
  <si>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</si>
  <si>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</si>
  <si>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</si>
  <si>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</si>
  <si>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</si>
  <si>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</si>
  <si>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</si>
  <si>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</si>
  <si>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</si>
  <si>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</si>
  <si>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</si>
  <si>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</si>
  <si>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</si>
  <si>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</si>
  <si>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</si>
  <si>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</si>
  <si>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</si>
  <si>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</si>
  <si>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</si>
  <si>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</si>
  <si>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</si>
  <si>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</si>
  <si>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</si>
  <si>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</si>
  <si>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</si>
  <si>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</si>
  <si>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</si>
  <si>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</si>
  <si>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</si>
  <si>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</si>
  <si>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</si>
  <si>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</si>
  <si>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</si>
  <si>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</si>
  <si>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</si>
  <si>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</si>
  <si>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</si>
  <si>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</si>
  <si>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</si>
  <si>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</si>
  <si>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</si>
  <si>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</si>
  <si>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</si>
  <si>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</si>
  <si>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</si>
  <si>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</si>
  <si>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</si>
  <si>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</si>
  <si>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</si>
  <si>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</si>
  <si>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</si>
  <si>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</si>
  <si>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</si>
  <si>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</si>
  <si>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</si>
  <si>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</si>
  <si>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</si>
  <si>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</si>
  <si>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</si>
  <si>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</si>
  <si>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</si>
  <si>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</si>
  <si>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</si>
  <si>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</si>
  <si>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</si>
  <si>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</si>
  <si>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</si>
  <si>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</si>
  <si>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</si>
  <si>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</si>
  <si>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</si>
  <si>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</si>
  <si>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</si>
  <si>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</si>
  <si>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</si>
  <si>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</si>
  <si>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</si>
  <si>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</si>
  <si>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</si>
  <si>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</si>
  <si>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</si>
  <si>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</si>
  <si>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</si>
  <si>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</si>
  <si>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</si>
  <si>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</si>
  <si>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</si>
  <si>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</si>
  <si>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</si>
  <si>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</si>
  <si>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</si>
  <si>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</si>
  <si>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</si>
  <si>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</si>
  <si>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</si>
  <si>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</si>
  <si>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</si>
  <si>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</si>
  <si>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</si>
  <si>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</si>
  <si>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</si>
  <si>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</si>
  <si>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</si>
  <si>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</si>
  <si>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</si>
  <si>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</si>
  <si>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</si>
  <si>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</si>
  <si>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</si>
  <si>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</si>
  <si>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</si>
  <si>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</si>
  <si>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</si>
  <si>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</si>
  <si>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</si>
  <si>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</si>
  <si>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</si>
  <si>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</si>
  <si>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</si>
  <si>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</si>
  <si>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</si>
  <si>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</si>
  <si>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</si>
  <si>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</si>
  <si>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</si>
  <si>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</si>
  <si>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</si>
  <si>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</si>
  <si>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</si>
  <si>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</si>
  <si>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</si>
  <si>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</si>
  <si>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</si>
  <si>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</si>
  <si>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</si>
  <si>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</si>
  <si>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</si>
  <si>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</si>
  <si>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</si>
  <si>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</si>
  <si>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</si>
  <si>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</si>
  <si>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</si>
  <si>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</si>
  <si>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</si>
  <si>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</si>
  <si>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</si>
  <si>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</si>
  <si>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</si>
  <si>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</si>
  <si>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</si>
  <si>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</si>
  <si>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</si>
  <si>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</si>
  <si>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</si>
  <si>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</si>
  <si>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</si>
  <si>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</si>
  <si>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</si>
  <si>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</si>
  <si>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</si>
  <si>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</si>
  <si>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</si>
  <si>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</si>
  <si>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</si>
  <si>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</si>
  <si>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</si>
  <si>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</si>
  <si>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</si>
  <si>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</si>
  <si>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</si>
  <si>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</si>
  <si>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</si>
  <si>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</si>
  <si>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</si>
  <si>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</si>
  <si>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</si>
  <si>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</si>
  <si>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</si>
  <si>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</si>
  <si>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</si>
  <si>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</si>
  <si>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</si>
  <si>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</si>
  <si>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</si>
  <si>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</si>
  <si>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</si>
  <si>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</si>
  <si>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</si>
  <si>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</si>
  <si>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</si>
  <si>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</si>
  <si>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</si>
  <si>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</si>
  <si>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</si>
  <si>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</si>
  <si>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</si>
  <si>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</si>
  <si>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</si>
  <si>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</si>
  <si>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</si>
  <si>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</si>
  <si>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</si>
  <si>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</si>
  <si>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</si>
  <si>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</si>
  <si>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</si>
  <si>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</si>
  <si>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</si>
  <si>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</si>
  <si>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</si>
  <si>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</si>
  <si>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</si>
  <si>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</si>
  <si>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</si>
  <si>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</si>
  <si>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</si>
  <si>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</si>
  <si>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</si>
  <si>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</si>
  <si>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</si>
  <si>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</si>
  <si>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</si>
  <si>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</si>
  <si>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</si>
  <si>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</si>
  <si>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</si>
  <si>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</si>
  <si>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</si>
  <si>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 xml:space="preserve">Год раскрытия информации: </t>
  </si>
  <si>
    <t>Реконструкция, модернизация, техническое перевооружение</t>
  </si>
  <si>
    <t>Техническое перевооружение и реконструкция</t>
  </si>
  <si>
    <t>отсутствуют</t>
  </si>
  <si>
    <t xml:space="preserve"> по состоянию на 01.01.2015</t>
  </si>
  <si>
    <t>платы за технологическое присоединение</t>
  </si>
  <si>
    <t>Объект не относится к объектам ЕНЭС</t>
  </si>
  <si>
    <t>Сетевой объект</t>
  </si>
  <si>
    <t>ТЭО</t>
  </si>
  <si>
    <t>Текущая стадия работ по титулу "П"</t>
  </si>
  <si>
    <t>Реконструкция изношенных сетей 6 и 0,4 кВ в г. Черняховске</t>
  </si>
  <si>
    <t>Черняховский район</t>
  </si>
  <si>
    <t xml:space="preserve">Объект не предусмотрен в рамках Схемы и программы перспективного развития электроэнергетики Калининградской области на 2018-2022 гг. </t>
  </si>
  <si>
    <t>1. ПИР
2. СМР с закупкой оборудования</t>
  </si>
  <si>
    <t>В настоящее время в АО «Янтарьэнерго» существуют кабельные линии, показатели качества электроэнергии которых не соответствуют требованиям ГОСТ 32144-2013. Данные сети, в большинстве случаев, имеют уровень напряжения 0,4 кВ и период постройки до 1945 года. Также имеются и сети 6-15 кВ, требующие комплексной реконструкции ввиду выработки нормативного срока эксплуатации и с целью повышения пропускной способности. Усугубляет ситуацию факт осуществления технологического присоединения льготных заявителей к данным сетям с выполнением мероприятий по «последней миле», но без проведения требуемой реконструкции существующих объектов, либо проведение ее не в должном объеме. Факт эксплуатации морально и физически устаревшего оборудования является одной из причин высокого уровня потерь, технологических нарушений, а также постоянного роста затрат на содержание и эксплуатацию основных средств.</t>
  </si>
  <si>
    <t>Формируется конкурсная документация, на текущий момент договоры не заключены.</t>
  </si>
  <si>
    <t>Основное оборудование будет определено после подготовки рабочей документации.</t>
  </si>
  <si>
    <t>Разработано ТЗ, ожидается решение об обеспечении источником финансирования.</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</si>
  <si>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</si>
  <si>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</si>
  <si>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</si>
  <si>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</si>
  <si>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</si>
  <si>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</si>
  <si>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</si>
  <si>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</si>
  <si>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</si>
  <si>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</si>
  <si>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</si>
  <si>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</si>
  <si>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</si>
  <si>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</si>
  <si>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</si>
  <si>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</si>
  <si>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</si>
  <si>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</si>
  <si>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</si>
  <si>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</si>
  <si>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</si>
  <si>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</si>
  <si>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</si>
  <si>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</si>
  <si>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</si>
  <si>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</si>
  <si>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</si>
  <si>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</si>
  <si>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</si>
  <si>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</si>
  <si>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</si>
  <si>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</si>
  <si>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</si>
  <si>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</si>
  <si>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</si>
  <si>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</si>
  <si>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</si>
  <si>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</si>
  <si>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</si>
  <si>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</si>
  <si>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</si>
  <si>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</si>
  <si>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</si>
  <si>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</si>
  <si>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</si>
  <si>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</si>
  <si>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</si>
  <si>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</si>
  <si>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</si>
  <si>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 xml:space="preserve">КЛ №3 от ПС О-4 до ТП 17 </t>
  </si>
  <si>
    <t>КЛ № 4 от ПС О-4 до оп.№ 1</t>
  </si>
  <si>
    <t xml:space="preserve">КЛ №8 от ЦРП до ТП 14     </t>
  </si>
  <si>
    <t xml:space="preserve">КЛ №9 от ЦРП до ТП 8 и 66  </t>
  </si>
  <si>
    <t xml:space="preserve">КЛ №10 от ТП 7 до ТП 36  </t>
  </si>
  <si>
    <t xml:space="preserve">КЛ №11 от ТП 7 до ТП 42   </t>
  </si>
  <si>
    <t xml:space="preserve">КЛ №12 от ТП 42 до ТП 5    </t>
  </si>
  <si>
    <t xml:space="preserve">КЛ №13 от ЦРП до ТП 1    </t>
  </si>
  <si>
    <t xml:space="preserve">КЛ №14 от ТП 1 до ТП 2    </t>
  </si>
  <si>
    <t xml:space="preserve">КЛ №15 от ТП 2 до ТП 3    </t>
  </si>
  <si>
    <t xml:space="preserve">КЛ №16 от ТП 3 до ТП 9     </t>
  </si>
  <si>
    <t xml:space="preserve">КЛ №17 от ТП 63 до ТП 9   </t>
  </si>
  <si>
    <t xml:space="preserve">КЛ №18 от ТП 9 до ТП 10   </t>
  </si>
  <si>
    <t xml:space="preserve">КЛ №19 от ТП 10 до ТП 12    </t>
  </si>
  <si>
    <t xml:space="preserve">КЛ №19 от ТП 10 до ТП 12   </t>
  </si>
  <si>
    <t xml:space="preserve">КЛ №20 от ТП 10 до оп. № 1  </t>
  </si>
  <si>
    <t>КЛ №22 от ТП 4 до ТП 90</t>
  </si>
  <si>
    <t xml:space="preserve">КЛ №25 от ЦРП до ТП 85    </t>
  </si>
  <si>
    <t xml:space="preserve">КЛ №26 от ТП 20 до ТП 23    </t>
  </si>
  <si>
    <t xml:space="preserve">КЛ №27 от ТП 20 до ТП 52   </t>
  </si>
  <si>
    <t xml:space="preserve">КЛ №28 от ЦРП  до ТП 41    </t>
  </si>
  <si>
    <t>КЛ №30 от ЦРП до ТП 22</t>
  </si>
  <si>
    <t>КЛ №31 от ТП 12 до оп. № 1 и от   опоры №12 до ТП 34</t>
  </si>
  <si>
    <t xml:space="preserve">КЛ №34 от ТП 27 до ТП 28    </t>
  </si>
  <si>
    <t xml:space="preserve">КЛ №37 от ТП 15 до ТП 16   </t>
  </si>
  <si>
    <t xml:space="preserve">КЛ №39 от ТП 23 до ТП 28 </t>
  </si>
  <si>
    <t xml:space="preserve">КЛ №40 от ТП 33 до ТП 35  </t>
  </si>
  <si>
    <t xml:space="preserve">КЛ №43 от ТП 51 до ТП 25  </t>
  </si>
  <si>
    <t xml:space="preserve">КЛ №44 от ТП 14 до ТП 35     </t>
  </si>
  <si>
    <t xml:space="preserve">КЛ №45 от ТП 33 до ТП 18   </t>
  </si>
  <si>
    <t xml:space="preserve"> КЛ №47 от ЦРП до ТП 6   </t>
  </si>
  <si>
    <t xml:space="preserve">КЛ №51 от ТП 42 до ТП 43  </t>
  </si>
  <si>
    <t xml:space="preserve">КЛ №53 от ТП 18 до ТП 38   </t>
  </si>
  <si>
    <t xml:space="preserve">КЛ №54 от ТП 44 до ТП 48    </t>
  </si>
  <si>
    <t xml:space="preserve">КЛ №55 от ТП 24 до ТП 45    </t>
  </si>
  <si>
    <t xml:space="preserve">КЛ №56 от РП 1 до ТП 98    </t>
  </si>
  <si>
    <t xml:space="preserve">КЛ №57 от ТП 17 до ТП 54  </t>
  </si>
  <si>
    <t>КЛ №59 от ТП 30 до ТП 46</t>
  </si>
  <si>
    <t xml:space="preserve">КЛ №60 от ТП 25 до ТП 48   </t>
  </si>
  <si>
    <t xml:space="preserve">КЛ №61 от ТП 48 до ТП 14  </t>
  </si>
  <si>
    <t xml:space="preserve">КЛ №62 от ТП 49 до ТП 38   </t>
  </si>
  <si>
    <t xml:space="preserve">КЛ №63 от ТП 36 до ТП 50 </t>
  </si>
  <si>
    <t>КЛ №64 от ТП 78 до ТП 92</t>
  </si>
  <si>
    <t xml:space="preserve">КЛ № 65от ТП 52 до ТП 26  </t>
  </si>
  <si>
    <t xml:space="preserve">КЛ №67 от ТП 24 до ТП 37  </t>
  </si>
  <si>
    <t xml:space="preserve">КЛ №68  от ТП 24 до ТП 67    </t>
  </si>
  <si>
    <t xml:space="preserve">КЛ №69 от ТП 16 до ТП 54  </t>
  </si>
  <si>
    <t xml:space="preserve">КЛ №77 от ТП 13 до ТП 16   </t>
  </si>
  <si>
    <t xml:space="preserve">КЛ №78 от ТП 50 до ТП 61  </t>
  </si>
  <si>
    <t xml:space="preserve">КЛ №80 от ТП 13 до ТП 44   </t>
  </si>
  <si>
    <t xml:space="preserve">КЛ №82 от ТП 7 до ТП 66    </t>
  </si>
  <si>
    <t xml:space="preserve">КЛ №83 от ТП 20 до ТП 26  </t>
  </si>
  <si>
    <t xml:space="preserve">КЛ №85 от ТП 10 до ТП 56    </t>
  </si>
  <si>
    <t xml:space="preserve">КЛ №87 от ТП 5 до ТП 68    </t>
  </si>
  <si>
    <t>КЛ №97 от ТП 46 до ТП 78</t>
  </si>
  <si>
    <t xml:space="preserve">КЛ №103 от ПС 0-32 до ТП 58     </t>
  </si>
  <si>
    <t xml:space="preserve">КЛ №123 от ТП 32  до ТП 63    </t>
  </si>
  <si>
    <t xml:space="preserve">КЛ №134 от ТП 26 до ТП 87    </t>
  </si>
  <si>
    <t xml:space="preserve">КЛ №140 от ТП 45 до ТП 90    </t>
  </si>
  <si>
    <t xml:space="preserve">КЛ №154 от РП 2 до ТП 104      </t>
  </si>
  <si>
    <t>АСБ 3х95</t>
  </si>
  <si>
    <t>согласно расчету</t>
  </si>
  <si>
    <t>КЛ</t>
  </si>
  <si>
    <t>не проводился</t>
  </si>
  <si>
    <t>в земле</t>
  </si>
  <si>
    <t>Акт ТО от 25.09.2013г.</t>
  </si>
  <si>
    <t>Разрешена эксп. до 15.09.2018г.</t>
  </si>
  <si>
    <t>Акт ТОБ от 25.10.2016г.</t>
  </si>
  <si>
    <t>Реконструкция</t>
  </si>
  <si>
    <t>СБ 3х95</t>
  </si>
  <si>
    <t>СБ 3х35</t>
  </si>
  <si>
    <t>СБ 3х50</t>
  </si>
  <si>
    <t>СБ 3х25</t>
  </si>
  <si>
    <t>АСБ 3х50</t>
  </si>
  <si>
    <t>ААШВ 3х70</t>
  </si>
  <si>
    <t>АСБ 3х70</t>
  </si>
  <si>
    <t>СБ 3х16</t>
  </si>
  <si>
    <t>АСБ 3х35</t>
  </si>
  <si>
    <t>СБ 3х35, ААБ 3х95</t>
  </si>
  <si>
    <t>ААБ 3х70</t>
  </si>
  <si>
    <t>АСБ 3х150</t>
  </si>
  <si>
    <t>АСБ 3х25</t>
  </si>
  <si>
    <t>ААБ 3х50</t>
  </si>
  <si>
    <t>СБ 3х70</t>
  </si>
  <si>
    <t>ААБ 3х95</t>
  </si>
  <si>
    <t>2 ААБ 3х70</t>
  </si>
  <si>
    <t>ЦАСБу 3х120</t>
  </si>
  <si>
    <t>да</t>
  </si>
  <si>
    <t>После проведения реконструкции КЛ 0,4-6 кВ количество отключений, вызванных старением изоляции и перегрузки снизится до нуля. Прогнозировать количество механических повреждений не представляется возможным.</t>
  </si>
  <si>
    <t>Акционерное общество "Янтарьэнерго" ДЗО  ПАО "Россети"</t>
  </si>
  <si>
    <t>Калининградская область, Черняховский район</t>
  </si>
  <si>
    <t>Факт 2015 года</t>
  </si>
  <si>
    <t>не требуется</t>
  </si>
  <si>
    <t>Отключений с формиронием Акта расследования не было.</t>
  </si>
  <si>
    <t>Н_2739</t>
  </si>
  <si>
    <t>Реконструкция 33,78 км КЛ 6 кВ. 
Выполнение требований технических регламентов по замене оборудования со сверхнорматинвым сроком службы: замена кабеля 6 кВ со сроком службы 25 лет (факт более 31-71 год), замена концевых муфт под кабели 6 кВ со сроком службы 25 лет (факт более 31-71 год).</t>
  </si>
  <si>
    <t>Реконструкция изношенных КЛ 6 кВ с недостаточной пропускной способностью, в том числе довоенной постройки (51%), в г. Черняховск (33,78 км)</t>
  </si>
  <si>
    <t>8,00 млн. рублей с НДС/км (по трассе) КЛ 6 кВ</t>
  </si>
  <si>
    <t>0 МВА, 33,78 км (0 км)</t>
  </si>
  <si>
    <t>проектирование</t>
  </si>
  <si>
    <t>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t>
  </si>
  <si>
    <t>АО "Янтарьэнерго"/ДУКИП</t>
  </si>
  <si>
    <t>ПИР</t>
  </si>
  <si>
    <t>Разработа рабочей и сметной документации с прохождением достоверности определения сметной стоимости в государственной экспертизе по объекту "Строительство и реконструкция подстанций, распределительных и соединительных пунктов 6-0,4 кВ в г. Черняховск с развитием распределительных сетей 0,4-6 кВ"</t>
  </si>
  <si>
    <t>УР</t>
  </si>
  <si>
    <t>ВЗ</t>
  </si>
  <si>
    <t>ООК</t>
  </si>
  <si>
    <t>52891</t>
  </si>
  <si>
    <t>b2b-mrsk.ru</t>
  </si>
  <si>
    <t>Идет прием заявок</t>
  </si>
  <si>
    <t>повышение Индекса технического состояния до 80,0
DПsaidi=-0,0003, DПsaifi=-0,0003</t>
  </si>
  <si>
    <t>2.</t>
  </si>
  <si>
    <t>3.</t>
  </si>
  <si>
    <t>3.6.</t>
  </si>
  <si>
    <t>4.</t>
  </si>
  <si>
    <t xml:space="preserve">4.1. </t>
  </si>
  <si>
    <t>4.6.</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</si>
  <si>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</si>
  <si>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Замена оборудования, выработавшего ресурс; 
повышение надежности электроснабжения;
снижение затрат на техническое обслуживание и ремонт;
обеспечение возможности подключения новых потребителей.</t>
  </si>
  <si>
    <t>не относится</t>
  </si>
  <si>
    <t>нет</t>
  </si>
  <si>
    <t>Цели (указать укрупненные цели в соответствии с приложением 1)</t>
  </si>
  <si>
    <t>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</si>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</sst>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
    <numFmt numFmtId="173" formatCode="#,##0.00_ ;\-#,##0.00\ "/>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tint="-0.249977111117893"/>
      <name val="Times New Roman"/>
      <family val="1"/>
      <charset val="204"/>
    </font>
    <font>
      <sz val="10"/>
      <name val="Arial Cyr"/>
      <family val="2"/>
      <charset val="204"/>
    </font>
    <font>
      <sz val="12"/>
      <color theme="1"/>
      <name val="Calibri"/>
      <family val="2"/>
      <charset val="204"/>
      <scheme val="minor"/>
    </font>
    <font>
      <sz val="16"/>
      <color rgb="FF3366FF"/>
      <name val="Times New Roman"/>
      <family val="1"/>
      <charset val="204"/>
    </font>
    <font>
      <sz val="10"/>
      <color theme="0" tint="-4.9989318521683403E-2"/>
      <name val="Times New Roman"/>
      <family val="1"/>
      <charset val="204"/>
    </font>
    <font>
      <b/>
      <u/>
      <sz val="12"/>
      <name val="Times New Roman"/>
      <family val="1"/>
      <charset val="204"/>
    </font>
    <font>
      <b/>
      <u/>
      <sz val="14"/>
      <name val="Times New Roman"/>
      <family val="1"/>
      <charset val="204"/>
    </font>
    <font>
      <b/>
      <sz val="12"/>
      <name val="Arial"/>
      <family val="2"/>
      <charset val="204"/>
    </font>
    <font>
      <sz val="11"/>
      <name val="Calibri"/>
      <family val="2"/>
      <charset val="204"/>
      <scheme val="minor"/>
    </font>
    <font>
      <sz val="9"/>
      <name val="Times New Roman"/>
      <family val="1"/>
      <charset val="204"/>
    </font>
    <font>
      <vertAlign val="superscript"/>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medium">
        <color indexed="64"/>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ck">
        <color rgb="FF3366FF"/>
      </right>
      <top/>
      <bottom/>
      <diagonal/>
    </border>
    <border>
      <left/>
      <right style="thick">
        <color rgb="FF3366FF"/>
      </right>
      <top/>
      <bottom style="medium">
        <color indexed="64"/>
      </bottom>
      <diagonal/>
    </border>
    <border>
      <left/>
      <right style="thick">
        <color rgb="FF0066FF"/>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s>
  <cellStyleXfs count="15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4"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1" fillId="0" borderId="0"/>
    <xf numFmtId="0" fontId="19" fillId="7" borderId="68" applyNumberFormat="0" applyAlignment="0" applyProtection="0"/>
    <xf numFmtId="0" fontId="20" fillId="20" borderId="69" applyNumberFormat="0" applyAlignment="0" applyProtection="0"/>
    <xf numFmtId="0" fontId="21" fillId="20" borderId="68" applyNumberFormat="0" applyAlignment="0" applyProtection="0"/>
    <xf numFmtId="0" fontId="25" fillId="0" borderId="70" applyNumberFormat="0" applyFill="0" applyAlignment="0" applyProtection="0"/>
    <xf numFmtId="0" fontId="16" fillId="23" borderId="71" applyNumberFormat="0" applyFont="0" applyAlignment="0" applyProtection="0"/>
    <xf numFmtId="0" fontId="11" fillId="0" borderId="0"/>
    <xf numFmtId="0" fontId="19" fillId="7" borderId="72" applyNumberFormat="0" applyAlignment="0" applyProtection="0"/>
    <xf numFmtId="0" fontId="20" fillId="20" borderId="73" applyNumberFormat="0" applyAlignment="0" applyProtection="0"/>
    <xf numFmtId="0" fontId="21" fillId="20" borderId="72" applyNumberFormat="0" applyAlignment="0" applyProtection="0"/>
    <xf numFmtId="0" fontId="25" fillId="0" borderId="74" applyNumberFormat="0" applyFill="0" applyAlignment="0" applyProtection="0"/>
    <xf numFmtId="0" fontId="16" fillId="23" borderId="75" applyNumberFormat="0" applyFont="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0" fontId="19" fillId="7" borderId="72" applyNumberFormat="0" applyAlignment="0" applyProtection="0"/>
    <xf numFmtId="0" fontId="20" fillId="20" borderId="73" applyNumberFormat="0" applyAlignment="0" applyProtection="0"/>
    <xf numFmtId="0" fontId="21" fillId="20" borderId="72" applyNumberFormat="0" applyAlignment="0" applyProtection="0"/>
    <xf numFmtId="0" fontId="25" fillId="0" borderId="74" applyNumberFormat="0" applyFill="0" applyAlignment="0" applyProtection="0"/>
    <xf numFmtId="0" fontId="16" fillId="23" borderId="75" applyNumberFormat="0" applyFont="0" applyAlignment="0" applyProtection="0"/>
    <xf numFmtId="0" fontId="11" fillId="0" borderId="0"/>
    <xf numFmtId="0" fontId="1" fillId="0" borderId="0"/>
    <xf numFmtId="0" fontId="19" fillId="7" borderId="72" applyNumberFormat="0" applyAlignment="0" applyProtection="0"/>
    <xf numFmtId="0" fontId="20" fillId="20" borderId="73" applyNumberFormat="0" applyAlignment="0" applyProtection="0"/>
    <xf numFmtId="0" fontId="21" fillId="20" borderId="72" applyNumberFormat="0" applyAlignment="0" applyProtection="0"/>
    <xf numFmtId="0" fontId="25" fillId="0" borderId="74" applyNumberFormat="0" applyFill="0" applyAlignment="0" applyProtection="0"/>
    <xf numFmtId="0" fontId="11" fillId="0" borderId="0"/>
    <xf numFmtId="0" fontId="16" fillId="23" borderId="75" applyNumberFormat="0" applyFont="0" applyAlignment="0" applyProtection="0"/>
    <xf numFmtId="9" fontId="44" fillId="0" borderId="0" applyFont="0" applyFill="0" applyBorder="0" applyAlignment="0" applyProtection="0"/>
    <xf numFmtId="164" fontId="1" fillId="0" borderId="0" applyFont="0" applyFill="0" applyBorder="0" applyAlignment="0" applyProtection="0"/>
    <xf numFmtId="0" fontId="64" fillId="0" borderId="0"/>
    <xf numFmtId="164" fontId="64" fillId="0" borderId="0" applyFont="0" applyFill="0" applyBorder="0" applyAlignment="0" applyProtection="0"/>
    <xf numFmtId="164" fontId="4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9" fillId="7" borderId="72" applyNumberFormat="0" applyAlignment="0" applyProtection="0"/>
    <xf numFmtId="0" fontId="20" fillId="20" borderId="73" applyNumberFormat="0" applyAlignment="0" applyProtection="0"/>
    <xf numFmtId="0" fontId="21" fillId="20" borderId="72" applyNumberFormat="0" applyAlignment="0" applyProtection="0"/>
    <xf numFmtId="0" fontId="25" fillId="0" borderId="74" applyNumberFormat="0" applyFill="0" applyAlignment="0" applyProtection="0"/>
    <xf numFmtId="0" fontId="16" fillId="23" borderId="75" applyNumberFormat="0" applyFont="0" applyAlignment="0" applyProtection="0"/>
    <xf numFmtId="0" fontId="25" fillId="0" borderId="74" applyNumberFormat="0" applyFill="0" applyAlignment="0" applyProtection="0"/>
    <xf numFmtId="0" fontId="21" fillId="20" borderId="72" applyNumberFormat="0" applyAlignment="0" applyProtection="0"/>
    <xf numFmtId="0" fontId="19" fillId="7" borderId="72" applyNumberFormat="0" applyAlignment="0" applyProtection="0"/>
    <xf numFmtId="0" fontId="19" fillId="7" borderId="72" applyNumberFormat="0" applyAlignment="0" applyProtection="0"/>
    <xf numFmtId="0" fontId="20" fillId="20" borderId="73" applyNumberFormat="0" applyAlignment="0" applyProtection="0"/>
    <xf numFmtId="0" fontId="21" fillId="20" borderId="72" applyNumberFormat="0" applyAlignment="0" applyProtection="0"/>
    <xf numFmtId="0" fontId="20" fillId="20" borderId="73" applyNumberFormat="0" applyAlignment="0" applyProtection="0"/>
    <xf numFmtId="0" fontId="21" fillId="20" borderId="72" applyNumberFormat="0" applyAlignment="0" applyProtection="0"/>
    <xf numFmtId="0" fontId="25" fillId="0" borderId="74" applyNumberFormat="0" applyFill="0" applyAlignment="0" applyProtection="0"/>
    <xf numFmtId="0" fontId="20" fillId="20" borderId="73" applyNumberFormat="0" applyAlignment="0" applyProtection="0"/>
    <xf numFmtId="0" fontId="19" fillId="7" borderId="72" applyNumberFormat="0" applyAlignment="0" applyProtection="0"/>
    <xf numFmtId="0" fontId="16" fillId="23" borderId="75" applyNumberFormat="0" applyFont="0" applyAlignment="0" applyProtection="0"/>
    <xf numFmtId="0" fontId="25" fillId="0" borderId="74" applyNumberFormat="0" applyFill="0" applyAlignment="0" applyProtection="0"/>
    <xf numFmtId="0" fontId="19" fillId="7" borderId="72" applyNumberFormat="0" applyAlignment="0" applyProtection="0"/>
    <xf numFmtId="0" fontId="20" fillId="20" borderId="73" applyNumberFormat="0" applyAlignment="0" applyProtection="0"/>
    <xf numFmtId="0" fontId="21" fillId="20" borderId="72" applyNumberFormat="0" applyAlignment="0" applyProtection="0"/>
    <xf numFmtId="0" fontId="25" fillId="0" borderId="74" applyNumberFormat="0" applyFill="0" applyAlignment="0" applyProtection="0"/>
    <xf numFmtId="0" fontId="16" fillId="23" borderId="75" applyNumberFormat="0" applyFont="0" applyAlignment="0" applyProtection="0"/>
    <xf numFmtId="166" fontId="1" fillId="0" borderId="0" applyFont="0" applyFill="0" applyBorder="0" applyAlignment="0" applyProtection="0"/>
  </cellStyleXfs>
  <cellXfs count="47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7" fillId="0" borderId="36" xfId="67" applyFont="1" applyFill="1" applyBorder="1" applyAlignment="1">
      <alignment vertical="center"/>
    </xf>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7" fillId="0" borderId="42" xfId="67" applyFont="1" applyFill="1" applyBorder="1" applyAlignment="1">
      <alignment vertical="center"/>
    </xf>
    <xf numFmtId="10" fontId="36" fillId="0" borderId="41" xfId="67" applyNumberFormat="1" applyFont="1" applyFill="1" applyBorder="1" applyAlignment="1">
      <alignment vertical="center"/>
    </xf>
    <xf numFmtId="9" fontId="36" fillId="0" borderId="43" xfId="67" applyNumberFormat="1" applyFont="1" applyFill="1" applyBorder="1" applyAlignment="1">
      <alignment vertical="center"/>
    </xf>
    <xf numFmtId="0" fontId="7" fillId="0" borderId="30" xfId="67" applyFont="1" applyFill="1" applyBorder="1" applyAlignment="1">
      <alignment vertical="center"/>
    </xf>
    <xf numFmtId="3" fontId="36" fillId="0" borderId="36" xfId="67" applyNumberFormat="1" applyFont="1" applyFill="1" applyBorder="1" applyAlignment="1">
      <alignment vertical="center"/>
    </xf>
    <xf numFmtId="0" fontId="60" fillId="0" borderId="0" xfId="62" applyFont="1" applyFill="1" applyBorder="1"/>
    <xf numFmtId="0" fontId="7" fillId="0" borderId="26" xfId="67" applyFont="1" applyFill="1" applyBorder="1" applyAlignment="1">
      <alignment vertical="center"/>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xf>
    <xf numFmtId="10" fontId="36" fillId="0" borderId="42"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0" fontId="62" fillId="0" borderId="0" xfId="62" applyFont="1" applyFill="1" applyBorder="1"/>
    <xf numFmtId="0" fontId="7" fillId="0" borderId="0" xfId="67" applyFont="1" applyFill="1" applyBorder="1" applyAlignment="1">
      <alignment vertical="center"/>
    </xf>
    <xf numFmtId="3" fontId="61" fillId="0" borderId="0" xfId="67" applyNumberFormat="1" applyFont="1" applyFill="1" applyBorder="1" applyAlignment="1">
      <alignment horizontal="center" vertical="center"/>
    </xf>
    <xf numFmtId="0" fontId="38" fillId="0" borderId="27" xfId="67"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0" fontId="38" fillId="0" borderId="25" xfId="67" applyFont="1" applyFill="1" applyBorder="1" applyAlignment="1">
      <alignment horizontal="left" vertical="center"/>
    </xf>
    <xf numFmtId="167" fontId="63"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71"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xf numFmtId="2" fontId="42" fillId="0" borderId="1" xfId="2" applyNumberFormat="1" applyFont="1" applyFill="1" applyBorder="1" applyAlignment="1">
      <alignment horizontal="center" vertical="center" wrapText="1"/>
    </xf>
    <xf numFmtId="3" fontId="36" fillId="0" borderId="37" xfId="67" applyNumberFormat="1" applyFont="1" applyFill="1" applyBorder="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11" fillId="0" borderId="6"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3"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42" fillId="0" borderId="0" xfId="2" applyFont="1" applyFill="1" applyAlignment="1">
      <alignment horizontal="center" vertical="top"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49" xfId="2" applyNumberFormat="1" applyFont="1" applyFill="1" applyBorder="1" applyAlignment="1">
      <alignment horizontal="center" vertical="top" wrapText="1"/>
    </xf>
    <xf numFmtId="0" fontId="42" fillId="0" borderId="49" xfId="2" applyFont="1" applyFill="1" applyBorder="1" applyAlignment="1">
      <alignment horizontal="center" vertical="center" wrapText="1"/>
    </xf>
    <xf numFmtId="0" fontId="11" fillId="0" borderId="49" xfId="2" applyNumberFormat="1" applyFont="1" applyFill="1" applyBorder="1" applyAlignment="1">
      <alignment horizontal="center" vertical="top" wrapText="1"/>
    </xf>
    <xf numFmtId="0" fontId="11" fillId="0" borderId="49" xfId="2" applyFont="1" applyFill="1" applyBorder="1"/>
    <xf numFmtId="0" fontId="0" fillId="0" borderId="49" xfId="0" applyFill="1" applyBorder="1" applyAlignment="1">
      <alignment wrapText="1"/>
    </xf>
    <xf numFmtId="0" fontId="11" fillId="0" borderId="49" xfId="2" applyNumberFormat="1" applyFont="1" applyFill="1" applyBorder="1" applyAlignment="1">
      <alignment horizontal="left" vertical="top" wrapText="1"/>
    </xf>
    <xf numFmtId="172" fontId="42" fillId="0" borderId="49" xfId="2" applyNumberFormat="1" applyFont="1" applyFill="1" applyBorder="1" applyAlignment="1">
      <alignment horizontal="right" vertical="top" wrapText="1"/>
    </xf>
    <xf numFmtId="0" fontId="42" fillId="0" borderId="0" xfId="62" applyFont="1" applyFill="1" applyAlignment="1">
      <alignment vertical="center"/>
    </xf>
    <xf numFmtId="0" fontId="66" fillId="0" borderId="0" xfId="67" applyFont="1" applyFill="1" applyAlignment="1">
      <alignment vertical="center"/>
    </xf>
    <xf numFmtId="0" fontId="7" fillId="0" borderId="0" xfId="67" applyFont="1" applyFill="1" applyAlignment="1">
      <alignment horizontal="right" vertical="center"/>
    </xf>
    <xf numFmtId="0" fontId="38" fillId="0" borderId="0" xfId="67" applyFont="1" applyFill="1" applyBorder="1" applyAlignment="1">
      <alignment horizontal="center" vertical="center"/>
    </xf>
    <xf numFmtId="0" fontId="59" fillId="0" borderId="0" xfId="67" applyFont="1" applyFill="1" applyBorder="1" applyAlignment="1">
      <alignment horizontal="left" vertical="center"/>
    </xf>
    <xf numFmtId="0" fontId="57" fillId="0" borderId="0" xfId="67" applyFont="1" applyFill="1" applyBorder="1" applyAlignment="1">
      <alignment vertical="center"/>
    </xf>
    <xf numFmtId="0" fontId="38" fillId="0" borderId="0" xfId="67" applyFont="1" applyFill="1" applyBorder="1" applyAlignment="1">
      <alignment vertical="center"/>
    </xf>
    <xf numFmtId="4" fontId="67" fillId="0" borderId="5" xfId="67" applyNumberFormat="1" applyFont="1" applyFill="1" applyBorder="1" applyAlignment="1">
      <alignment horizontal="center" vertical="center"/>
    </xf>
    <xf numFmtId="3" fontId="67" fillId="0" borderId="5" xfId="67" applyNumberFormat="1" applyFont="1" applyFill="1" applyBorder="1" applyAlignment="1">
      <alignment horizontal="center" vertical="center"/>
    </xf>
    <xf numFmtId="0" fontId="67" fillId="0" borderId="5" xfId="67" applyFont="1" applyFill="1" applyBorder="1" applyAlignment="1">
      <alignment horizontal="center" vertical="center"/>
    </xf>
    <xf numFmtId="0" fontId="61" fillId="0" borderId="0" xfId="67" applyFont="1" applyFill="1" applyBorder="1" applyAlignment="1">
      <alignment vertical="center"/>
    </xf>
    <xf numFmtId="1" fontId="7" fillId="0" borderId="52" xfId="67" applyNumberFormat="1" applyFont="1" applyFill="1" applyBorder="1" applyAlignment="1">
      <alignment horizontal="center" vertical="center"/>
    </xf>
    <xf numFmtId="1" fontId="7" fillId="0" borderId="53" xfId="67" applyNumberFormat="1" applyFont="1" applyFill="1" applyBorder="1" applyAlignment="1">
      <alignment horizontal="center" vertical="center"/>
    </xf>
    <xf numFmtId="10" fontId="36" fillId="0" borderId="46" xfId="67" applyNumberFormat="1" applyFont="1" applyFill="1" applyBorder="1" applyAlignment="1">
      <alignment vertical="center"/>
    </xf>
    <xf numFmtId="10" fontId="36" fillId="0" borderId="54" xfId="67" applyNumberFormat="1" applyFont="1" applyFill="1" applyBorder="1" applyAlignment="1">
      <alignment vertical="center"/>
    </xf>
    <xf numFmtId="167" fontId="36" fillId="0" borderId="24" xfId="67" applyNumberFormat="1" applyFont="1" applyFill="1" applyBorder="1" applyAlignment="1">
      <alignment vertical="center"/>
    </xf>
    <xf numFmtId="167" fontId="36" fillId="0" borderId="55" xfId="67" applyNumberFormat="1" applyFont="1" applyFill="1" applyBorder="1" applyAlignment="1">
      <alignment vertical="center"/>
    </xf>
    <xf numFmtId="0" fontId="7" fillId="0" borderId="56" xfId="67" applyFont="1" applyFill="1" applyBorder="1" applyAlignment="1">
      <alignment vertical="center"/>
    </xf>
    <xf numFmtId="0" fontId="7" fillId="0" borderId="57" xfId="67" applyFont="1" applyFill="1" applyBorder="1" applyAlignment="1">
      <alignment vertical="center"/>
    </xf>
    <xf numFmtId="3" fontId="36" fillId="0" borderId="46" xfId="67" applyNumberFormat="1" applyFont="1" applyFill="1" applyBorder="1" applyAlignment="1">
      <alignment vertical="center"/>
    </xf>
    <xf numFmtId="3" fontId="36" fillId="0" borderId="54" xfId="67" applyNumberFormat="1" applyFont="1" applyFill="1" applyBorder="1" applyAlignment="1">
      <alignment vertical="center"/>
    </xf>
    <xf numFmtId="3" fontId="36" fillId="0" borderId="58" xfId="67" applyNumberFormat="1" applyFont="1" applyFill="1" applyBorder="1" applyAlignment="1">
      <alignment vertical="center"/>
    </xf>
    <xf numFmtId="3" fontId="36" fillId="0" borderId="55" xfId="67" applyNumberFormat="1" applyFont="1" applyFill="1" applyBorder="1" applyAlignment="1">
      <alignment vertical="center"/>
    </xf>
    <xf numFmtId="3" fontId="61" fillId="0" borderId="57" xfId="67" applyNumberFormat="1" applyFont="1" applyFill="1" applyBorder="1" applyAlignment="1">
      <alignment horizontal="center" vertical="center"/>
    </xf>
    <xf numFmtId="3" fontId="38" fillId="0" borderId="46" xfId="67" applyNumberFormat="1" applyFont="1" applyFill="1" applyBorder="1" applyAlignment="1">
      <alignment vertical="center"/>
    </xf>
    <xf numFmtId="3" fontId="38" fillId="0" borderId="54" xfId="67" applyNumberFormat="1" applyFont="1" applyFill="1" applyBorder="1" applyAlignment="1">
      <alignment vertical="center"/>
    </xf>
    <xf numFmtId="3" fontId="38" fillId="0" borderId="58" xfId="67" applyNumberFormat="1" applyFont="1" applyFill="1" applyBorder="1" applyAlignment="1">
      <alignment vertical="center"/>
    </xf>
    <xf numFmtId="3" fontId="38" fillId="0" borderId="55" xfId="67" applyNumberFormat="1" applyFont="1" applyFill="1" applyBorder="1" applyAlignment="1">
      <alignment vertical="center"/>
    </xf>
    <xf numFmtId="167" fontId="63" fillId="0" borderId="57" xfId="67" applyNumberFormat="1" applyFont="1" applyFill="1" applyBorder="1" applyAlignment="1">
      <alignment horizontal="center" vertical="center"/>
    </xf>
    <xf numFmtId="168" fontId="36" fillId="0" borderId="46" xfId="67" applyNumberFormat="1" applyFont="1" applyFill="1" applyBorder="1" applyAlignment="1">
      <alignment horizontal="center" vertical="center"/>
    </xf>
    <xf numFmtId="168" fontId="36" fillId="0" borderId="54" xfId="67" applyNumberFormat="1" applyFont="1" applyFill="1" applyBorder="1" applyAlignment="1">
      <alignment horizontal="center" vertical="center"/>
    </xf>
    <xf numFmtId="169" fontId="38" fillId="0" borderId="46" xfId="67" applyNumberFormat="1" applyFont="1" applyFill="1" applyBorder="1" applyAlignment="1">
      <alignment vertical="center"/>
    </xf>
    <xf numFmtId="169" fontId="38" fillId="0" borderId="54" xfId="67" applyNumberFormat="1" applyFont="1" applyFill="1" applyBorder="1" applyAlignment="1">
      <alignment vertical="center"/>
    </xf>
    <xf numFmtId="170" fontId="38" fillId="0" borderId="46" xfId="67" applyNumberFormat="1" applyFont="1" applyFill="1" applyBorder="1" applyAlignment="1">
      <alignment vertical="center"/>
    </xf>
    <xf numFmtId="170" fontId="38" fillId="0" borderId="54" xfId="67" applyNumberFormat="1" applyFont="1" applyFill="1" applyBorder="1" applyAlignment="1">
      <alignment vertical="center"/>
    </xf>
    <xf numFmtId="170" fontId="38" fillId="0" borderId="58" xfId="67" applyNumberFormat="1" applyFont="1" applyFill="1" applyBorder="1" applyAlignment="1">
      <alignment vertical="center"/>
    </xf>
    <xf numFmtId="170" fontId="38" fillId="0" borderId="55" xfId="67" applyNumberFormat="1" applyFont="1" applyFill="1" applyBorder="1" applyAlignment="1">
      <alignment vertical="center"/>
    </xf>
    <xf numFmtId="0" fontId="7" fillId="0" borderId="59" xfId="67" applyFont="1" applyFill="1" applyBorder="1" applyAlignment="1">
      <alignment vertical="center"/>
    </xf>
    <xf numFmtId="0" fontId="0" fillId="0" borderId="60" xfId="0" applyBorder="1" applyAlignment="1">
      <alignment horizontal="center" vertical="center" wrapText="1"/>
    </xf>
    <xf numFmtId="0" fontId="7" fillId="0" borderId="60" xfId="0" applyFont="1" applyBorder="1" applyAlignment="1">
      <alignment vertical="center" wrapText="1"/>
    </xf>
    <xf numFmtId="0" fontId="65" fillId="0" borderId="60" xfId="0" applyFont="1" applyBorder="1" applyAlignment="1">
      <alignment horizontal="center" vertical="center" wrapText="1"/>
    </xf>
    <xf numFmtId="49" fontId="0" fillId="0" borderId="60" xfId="0" applyNumberFormat="1" applyBorder="1" applyAlignment="1">
      <alignment horizontal="center" vertical="center" wrapText="1"/>
    </xf>
    <xf numFmtId="0" fontId="11" fillId="0" borderId="61" xfId="62" applyFont="1" applyBorder="1" applyAlignment="1">
      <alignment horizontal="center" vertical="center"/>
    </xf>
    <xf numFmtId="0" fontId="2" fillId="0" borderId="62" xfId="0" applyFont="1" applyBorder="1" applyAlignment="1">
      <alignment horizontal="center" vertical="center"/>
    </xf>
    <xf numFmtId="0" fontId="2" fillId="0" borderId="62" xfId="0" applyFont="1" applyBorder="1" applyAlignment="1">
      <alignment horizontal="center" vertical="center" wrapText="1"/>
    </xf>
    <xf numFmtId="0" fontId="0" fillId="0" borderId="62" xfId="0" applyBorder="1" applyAlignment="1">
      <alignment horizontal="center" vertical="center" wrapText="1"/>
    </xf>
    <xf numFmtId="0" fontId="42" fillId="0" borderId="1" xfId="2" applyFont="1" applyFill="1" applyBorder="1" applyAlignment="1">
      <alignment horizontal="center" vertical="center" wrapText="1"/>
    </xf>
    <xf numFmtId="0" fontId="49" fillId="0" borderId="0" xfId="1" applyFont="1" applyAlignment="1">
      <alignment vertical="center"/>
    </xf>
    <xf numFmtId="0" fontId="12" fillId="0" borderId="0" xfId="1" applyFont="1" applyFill="1" applyBorder="1" applyAlignment="1">
      <alignment vertical="center"/>
    </xf>
    <xf numFmtId="0" fontId="7" fillId="0" borderId="62" xfId="0" applyFont="1" applyBorder="1" applyAlignment="1">
      <alignment vertical="center" wrapText="1"/>
    </xf>
    <xf numFmtId="0" fontId="11" fillId="0" borderId="62" xfId="62" applyFont="1" applyBorder="1" applyAlignment="1">
      <alignment horizontal="center" vertical="center"/>
    </xf>
    <xf numFmtId="0" fontId="7" fillId="0" borderId="62" xfId="0" applyFont="1" applyBorder="1" applyAlignment="1">
      <alignment horizontal="center" vertical="center"/>
    </xf>
    <xf numFmtId="0" fontId="7" fillId="0" borderId="62" xfId="0" applyFont="1" applyBorder="1" applyAlignment="1">
      <alignment horizontal="center" vertical="center" wrapText="1"/>
    </xf>
    <xf numFmtId="0" fontId="7" fillId="0" borderId="62" xfId="0" applyFont="1" applyBorder="1" applyAlignment="1">
      <alignment vertical="center"/>
    </xf>
    <xf numFmtId="1" fontId="7" fillId="0" borderId="62" xfId="49" applyNumberFormat="1" applyFont="1" applyBorder="1" applyAlignment="1">
      <alignment horizontal="center" vertical="center" wrapText="1"/>
    </xf>
    <xf numFmtId="0" fontId="36" fillId="0" borderId="62" xfId="49" applyFont="1" applyBorder="1" applyAlignment="1">
      <alignment horizontal="center" vertical="center" wrapText="1"/>
    </xf>
    <xf numFmtId="0" fontId="40" fillId="0" borderId="0" xfId="49" applyFont="1"/>
    <xf numFmtId="0" fontId="69" fillId="0" borderId="0" xfId="2" applyFont="1" applyFill="1" applyAlignment="1">
      <alignment vertical="center"/>
    </xf>
    <xf numFmtId="4" fontId="43" fillId="0" borderId="2" xfId="45" applyNumberFormat="1" applyFont="1" applyFill="1" applyBorder="1" applyAlignment="1">
      <alignment horizontal="center" vertical="center" wrapText="1"/>
    </xf>
    <xf numFmtId="0" fontId="70"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71" fillId="0" borderId="0" xfId="0" applyFont="1"/>
    <xf numFmtId="0" fontId="15" fillId="0" borderId="0" xfId="1" applyFont="1" applyBorder="1"/>
    <xf numFmtId="0" fontId="72" fillId="0" borderId="0" xfId="1" applyFont="1"/>
    <xf numFmtId="0" fontId="58" fillId="0" borderId="0" xfId="0" applyFont="1" applyFill="1" applyBorder="1"/>
    <xf numFmtId="0" fontId="58" fillId="0" borderId="63" xfId="0" applyFont="1" applyFill="1" applyBorder="1"/>
    <xf numFmtId="0" fontId="57" fillId="0" borderId="62" xfId="67" applyFont="1" applyFill="1" applyBorder="1" applyAlignment="1">
      <alignment horizontal="center" vertical="center"/>
    </xf>
    <xf numFmtId="0" fontId="58" fillId="0" borderId="51" xfId="0" applyFont="1" applyFill="1" applyBorder="1"/>
    <xf numFmtId="0" fontId="58" fillId="0" borderId="64" xfId="0" applyFont="1" applyFill="1" applyBorder="1"/>
    <xf numFmtId="10" fontId="36" fillId="0" borderId="62" xfId="67" applyNumberFormat="1" applyFont="1" applyFill="1" applyBorder="1" applyAlignment="1">
      <alignment vertical="center"/>
    </xf>
    <xf numFmtId="3" fontId="36" fillId="0" borderId="62" xfId="67" applyNumberFormat="1" applyFont="1" applyFill="1" applyBorder="1" applyAlignment="1">
      <alignment vertical="center"/>
    </xf>
    <xf numFmtId="3" fontId="38" fillId="0" borderId="62" xfId="67" applyNumberFormat="1" applyFont="1" applyFill="1" applyBorder="1" applyAlignment="1">
      <alignment vertical="center"/>
    </xf>
    <xf numFmtId="168" fontId="36" fillId="0" borderId="62" xfId="67" applyNumberFormat="1" applyFont="1" applyFill="1" applyBorder="1" applyAlignment="1">
      <alignment horizontal="center" vertical="center"/>
    </xf>
    <xf numFmtId="169" fontId="38" fillId="0" borderId="62" xfId="67" applyNumberFormat="1" applyFont="1" applyFill="1" applyBorder="1" applyAlignment="1">
      <alignment vertical="center"/>
    </xf>
    <xf numFmtId="170" fontId="38" fillId="0" borderId="62" xfId="67" applyNumberFormat="1" applyFont="1" applyFill="1" applyBorder="1" applyAlignment="1">
      <alignment vertical="center"/>
    </xf>
    <xf numFmtId="0" fontId="7" fillId="0" borderId="65" xfId="67" applyFont="1" applyFill="1" applyBorder="1" applyAlignment="1">
      <alignment vertical="center"/>
    </xf>
    <xf numFmtId="4" fontId="57" fillId="0" borderId="62" xfId="67" applyNumberFormat="1" applyFont="1" applyFill="1" applyBorder="1" applyAlignment="1">
      <alignment horizontal="center" vertical="center"/>
    </xf>
    <xf numFmtId="3" fontId="57" fillId="0" borderId="62" xfId="67" applyNumberFormat="1" applyFont="1" applyFill="1" applyBorder="1" applyAlignment="1">
      <alignment horizontal="center" vertical="center"/>
    </xf>
    <xf numFmtId="0" fontId="7" fillId="0" borderId="66" xfId="1" applyFont="1" applyBorder="1" applyAlignment="1">
      <alignment horizontal="center" vertical="center" wrapText="1"/>
    </xf>
    <xf numFmtId="2" fontId="40" fillId="0" borderId="34" xfId="2" applyNumberFormat="1" applyFont="1" applyFill="1" applyBorder="1" applyAlignment="1">
      <alignment horizontal="left" vertical="center" wrapText="1"/>
    </xf>
    <xf numFmtId="0" fontId="40" fillId="0" borderId="34" xfId="2" applyFont="1" applyFill="1" applyBorder="1" applyAlignment="1">
      <alignment horizontal="left" vertical="center" wrapText="1"/>
    </xf>
    <xf numFmtId="10" fontId="40" fillId="0" borderId="34" xfId="75" applyNumberFormat="1" applyFont="1" applyFill="1" applyBorder="1" applyAlignment="1">
      <alignment horizontal="left" vertical="center" wrapText="1"/>
    </xf>
    <xf numFmtId="10" fontId="41" fillId="0" borderId="34" xfId="75" applyNumberFormat="1" applyFont="1" applyFill="1" applyBorder="1" applyAlignment="1">
      <alignment horizontal="left" vertical="center" wrapText="1"/>
    </xf>
    <xf numFmtId="2" fontId="41" fillId="0" borderId="34" xfId="2" applyNumberFormat="1" applyFont="1" applyFill="1" applyBorder="1" applyAlignment="1">
      <alignment horizontal="left" vertical="center" wrapText="1"/>
    </xf>
    <xf numFmtId="0" fontId="12" fillId="0" borderId="0" xfId="2" applyFont="1" applyAlignment="1">
      <alignment horizontal="left" vertical="center"/>
    </xf>
    <xf numFmtId="0" fontId="12" fillId="0" borderId="0" xfId="2" applyFont="1" applyAlignment="1">
      <alignment horizontal="left"/>
    </xf>
    <xf numFmtId="0" fontId="11" fillId="0" borderId="0" xfId="2" applyFont="1" applyFill="1" applyAlignment="1">
      <alignment horizontal="left"/>
    </xf>
    <xf numFmtId="0" fontId="49" fillId="0" borderId="0" xfId="2" applyFont="1" applyFill="1" applyAlignment="1">
      <alignment horizontal="left"/>
    </xf>
    <xf numFmtId="0" fontId="49" fillId="0" borderId="0" xfId="1" applyFont="1" applyAlignment="1">
      <alignment horizontal="left" vertical="center"/>
    </xf>
    <xf numFmtId="0" fontId="12" fillId="0" borderId="0" xfId="1" applyFont="1" applyFill="1" applyBorder="1" applyAlignment="1">
      <alignment horizontal="left" vertical="center"/>
    </xf>
    <xf numFmtId="2" fontId="50" fillId="0" borderId="0" xfId="2" applyNumberFormat="1" applyFont="1" applyFill="1" applyAlignment="1">
      <alignment horizontal="left" vertical="top" wrapText="1"/>
    </xf>
    <xf numFmtId="0" fontId="40" fillId="0" borderId="0" xfId="2" applyFont="1" applyFill="1" applyAlignment="1">
      <alignment horizontal="left"/>
    </xf>
    <xf numFmtId="0" fontId="40" fillId="0" borderId="31" xfId="2" applyFont="1" applyFill="1" applyBorder="1" applyAlignment="1">
      <alignment horizontal="left" vertical="center" wrapText="1"/>
    </xf>
    <xf numFmtId="0" fontId="40" fillId="0" borderId="31" xfId="2" applyFont="1" applyFill="1" applyBorder="1" applyAlignment="1">
      <alignment horizontal="left" vertical="center"/>
    </xf>
    <xf numFmtId="0" fontId="40" fillId="0" borderId="32" xfId="2" applyFont="1" applyFill="1" applyBorder="1" applyAlignment="1">
      <alignment horizontal="left" vertical="center"/>
    </xf>
    <xf numFmtId="0" fontId="40" fillId="0" borderId="32" xfId="2" applyFont="1" applyFill="1" applyBorder="1" applyAlignment="1">
      <alignment horizontal="left"/>
    </xf>
    <xf numFmtId="4" fontId="40" fillId="0" borderId="34" xfId="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0" fontId="40" fillId="0" borderId="0" xfId="2" applyFont="1" applyFill="1" applyBorder="1" applyAlignment="1">
      <alignment horizontal="left" vertical="center"/>
    </xf>
    <xf numFmtId="0" fontId="36" fillId="0" borderId="67" xfId="49" applyFont="1" applyBorder="1" applyAlignment="1">
      <alignment horizontal="center" vertical="center" wrapText="1"/>
    </xf>
    <xf numFmtId="14" fontId="36" fillId="0" borderId="67" xfId="49" applyNumberFormat="1" applyFont="1" applyBorder="1" applyAlignment="1">
      <alignment horizontal="center" vertical="center" wrapText="1"/>
    </xf>
    <xf numFmtId="0" fontId="42" fillId="0" borderId="67" xfId="2" applyNumberFormat="1" applyFont="1" applyBorder="1" applyAlignment="1">
      <alignment horizontal="center" vertical="top" wrapText="1" shrinkToFit="1"/>
    </xf>
    <xf numFmtId="0" fontId="42" fillId="0" borderId="67" xfId="2" applyFont="1" applyBorder="1" applyAlignment="1">
      <alignment horizontal="left" vertical="top" wrapText="1" shrinkToFit="1"/>
    </xf>
    <xf numFmtId="14" fontId="11" fillId="0" borderId="67" xfId="2" applyNumberFormat="1" applyFont="1" applyFill="1" applyBorder="1" applyAlignment="1">
      <alignment horizontal="center" vertical="center" wrapText="1" shrinkToFit="1"/>
    </xf>
    <xf numFmtId="14" fontId="45" fillId="25" borderId="67" xfId="0" applyNumberFormat="1" applyFont="1" applyFill="1" applyBorder="1" applyAlignment="1">
      <alignment horizontal="center" vertical="center" wrapText="1"/>
    </xf>
    <xf numFmtId="14" fontId="36" fillId="0" borderId="62" xfId="49" applyNumberFormat="1" applyFont="1" applyBorder="1" applyAlignment="1">
      <alignment horizontal="center" vertical="center" wrapText="1"/>
    </xf>
    <xf numFmtId="1" fontId="11" fillId="0" borderId="67" xfId="62" applyNumberFormat="1" applyFont="1" applyFill="1" applyBorder="1" applyAlignment="1">
      <alignment horizontal="center" vertical="center" wrapText="1"/>
    </xf>
    <xf numFmtId="0" fontId="7" fillId="0" borderId="67" xfId="1" applyFont="1" applyBorder="1" applyAlignment="1">
      <alignment horizontal="center" vertical="center" wrapText="1"/>
    </xf>
    <xf numFmtId="0" fontId="42" fillId="25" borderId="67" xfId="2" applyNumberFormat="1" applyFont="1" applyFill="1" applyBorder="1" applyAlignment="1">
      <alignment horizontal="center" vertical="top" wrapText="1" shrinkToFit="1"/>
    </xf>
    <xf numFmtId="0" fontId="11" fillId="25" borderId="67" xfId="2" applyFont="1" applyFill="1" applyBorder="1" applyAlignment="1">
      <alignment horizontal="left" vertical="top" wrapText="1" shrinkToFit="1"/>
    </xf>
    <xf numFmtId="14" fontId="42" fillId="25" borderId="67" xfId="2" applyNumberFormat="1" applyFont="1" applyFill="1" applyBorder="1" applyAlignment="1">
      <alignment horizontal="center" vertical="top" wrapText="1" shrinkToFit="1"/>
    </xf>
    <xf numFmtId="0" fontId="42" fillId="25" borderId="67" xfId="2" applyFont="1" applyFill="1" applyBorder="1" applyAlignment="1">
      <alignment horizontal="left" vertical="top" wrapText="1" shrinkToFit="1"/>
    </xf>
    <xf numFmtId="14" fontId="11" fillId="25" borderId="67" xfId="2" applyNumberFormat="1" applyFont="1" applyFill="1" applyBorder="1" applyAlignment="1">
      <alignment horizontal="left" vertical="top" wrapText="1" shrinkToFi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1" xfId="2" applyFont="1" applyFill="1" applyBorder="1" applyAlignment="1">
      <alignment horizontal="center" vertical="center" wrapText="1"/>
    </xf>
    <xf numFmtId="0" fontId="11" fillId="0" borderId="61" xfId="2" applyFont="1" applyFill="1" applyBorder="1" applyAlignment="1">
      <alignment horizontal="center" vertical="center" wrapText="1"/>
    </xf>
    <xf numFmtId="0" fontId="42" fillId="0" borderId="67" xfId="2" applyFont="1" applyFill="1" applyBorder="1" applyAlignment="1">
      <alignment horizontal="center" vertical="center" textRotation="90" wrapText="1"/>
    </xf>
    <xf numFmtId="0" fontId="42" fillId="0" borderId="67" xfId="2" applyFont="1" applyFill="1" applyBorder="1" applyAlignment="1">
      <alignment horizontal="center" vertical="center" wrapText="1"/>
    </xf>
    <xf numFmtId="49" fontId="42" fillId="0" borderId="67" xfId="2" applyNumberFormat="1" applyFont="1" applyFill="1" applyBorder="1" applyAlignment="1">
      <alignment horizontal="center" vertical="center" wrapText="1"/>
    </xf>
    <xf numFmtId="0" fontId="42" fillId="0" borderId="67" xfId="2" applyFont="1" applyFill="1" applyBorder="1" applyAlignment="1">
      <alignment horizontal="left" vertical="center" wrapText="1"/>
    </xf>
    <xf numFmtId="173" fontId="42" fillId="0" borderId="67" xfId="2" applyNumberFormat="1" applyFont="1" applyFill="1" applyBorder="1" applyAlignment="1">
      <alignment horizontal="center" vertical="center" wrapText="1"/>
    </xf>
    <xf numFmtId="49" fontId="11" fillId="0" borderId="67" xfId="2" applyNumberFormat="1" applyFont="1" applyFill="1" applyBorder="1" applyAlignment="1">
      <alignment horizontal="center" vertical="center" wrapText="1"/>
    </xf>
    <xf numFmtId="0" fontId="11" fillId="0" borderId="67" xfId="2" applyFont="1" applyFill="1" applyBorder="1" applyAlignment="1">
      <alignment horizontal="left" vertical="center" wrapText="1"/>
    </xf>
    <xf numFmtId="173" fontId="11" fillId="0" borderId="67" xfId="2" applyNumberFormat="1" applyFont="1" applyFill="1" applyBorder="1" applyAlignment="1">
      <alignment horizontal="center" vertical="center" wrapText="1"/>
    </xf>
    <xf numFmtId="173" fontId="11" fillId="0" borderId="6" xfId="2" applyNumberFormat="1" applyFont="1" applyFill="1" applyBorder="1" applyAlignment="1">
      <alignment horizontal="center" vertical="center" wrapText="1"/>
    </xf>
    <xf numFmtId="0" fontId="11" fillId="0" borderId="67" xfId="45" applyFont="1" applyFill="1" applyBorder="1" applyAlignment="1">
      <alignment horizontal="left" vertical="center" wrapText="1"/>
    </xf>
    <xf numFmtId="173" fontId="11" fillId="0" borderId="67" xfId="45" applyNumberFormat="1" applyFont="1" applyFill="1" applyBorder="1" applyAlignment="1">
      <alignment horizontal="center" vertical="center" wrapText="1"/>
    </xf>
    <xf numFmtId="0" fontId="42" fillId="0" borderId="67" xfId="45" applyFont="1" applyFill="1" applyBorder="1" applyAlignment="1">
      <alignment horizontal="left" vertical="center" wrapText="1"/>
    </xf>
    <xf numFmtId="173" fontId="42" fillId="0" borderId="6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3" fontId="11" fillId="0" borderId="2" xfId="45" applyNumberFormat="1" applyFont="1" applyFill="1" applyBorder="1" applyAlignment="1">
      <alignment horizontal="center" vertical="center" wrapText="1"/>
    </xf>
    <xf numFmtId="14" fontId="11" fillId="25" borderId="76" xfId="2" applyNumberFormat="1" applyFont="1" applyFill="1" applyBorder="1" applyAlignment="1">
      <alignment horizontal="center" vertical="center" wrapText="1" shrinkToFit="1"/>
    </xf>
    <xf numFmtId="14" fontId="45" fillId="25" borderId="76" xfId="3" applyNumberFormat="1" applyFont="1" applyFill="1" applyBorder="1" applyAlignment="1">
      <alignment horizontal="center" vertical="center" wrapText="1"/>
    </xf>
    <xf numFmtId="0" fontId="45" fillId="25" borderId="76" xfId="3" applyNumberFormat="1" applyFont="1" applyFill="1" applyBorder="1" applyAlignment="1">
      <alignment horizontal="center" vertical="center" wrapText="1"/>
    </xf>
    <xf numFmtId="0" fontId="69" fillId="0" borderId="0" xfId="1" applyFont="1" applyAlignment="1">
      <alignment horizontal="center" vertical="center" wrapText="1"/>
    </xf>
    <xf numFmtId="0" fontId="42" fillId="0" borderId="0" xfId="0" applyFont="1" applyFill="1" applyAlignment="1">
      <alignment horizontal="right" vertical="center"/>
    </xf>
    <xf numFmtId="0" fontId="49" fillId="0" borderId="0" xfId="1" applyFont="1" applyAlignment="1">
      <alignment horizontal="center" vertical="center"/>
    </xf>
    <xf numFmtId="0" fontId="68" fillId="0" borderId="0" xfId="1" applyFont="1" applyAlignment="1">
      <alignment horizontal="center" vertical="center"/>
    </xf>
    <xf numFmtId="0" fontId="11"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42" fillId="0" borderId="0" xfId="0" applyFont="1" applyFill="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1" applyFont="1" applyFill="1" applyBorder="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7" fillId="0" borderId="62" xfId="0" applyFont="1" applyBorder="1" applyAlignment="1">
      <alignment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2"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6" xfId="67" applyFont="1" applyFill="1" applyBorder="1" applyAlignment="1">
      <alignment horizontal="center" vertical="center"/>
    </xf>
    <xf numFmtId="0" fontId="57" fillId="0" borderId="48" xfId="67" applyFont="1" applyFill="1" applyBorder="1" applyAlignment="1">
      <alignment horizontal="center" vertical="center"/>
    </xf>
    <xf numFmtId="0" fontId="57" fillId="0" borderId="47" xfId="67" applyFont="1" applyFill="1" applyBorder="1" applyAlignment="1">
      <alignment horizontal="center" vertical="center"/>
    </xf>
    <xf numFmtId="0" fontId="7" fillId="0" borderId="0" xfId="0" applyFont="1" applyFill="1" applyBorder="1" applyAlignment="1">
      <alignment horizontal="left" vertical="center" wrapText="1"/>
    </xf>
    <xf numFmtId="0" fontId="7" fillId="0" borderId="0" xfId="67" applyFont="1" applyFill="1" applyBorder="1" applyAlignment="1">
      <alignment horizontal="left" vertical="center" wrapText="1"/>
    </xf>
    <xf numFmtId="0" fontId="42" fillId="0" borderId="0" xfId="62" applyFont="1" applyFill="1" applyAlignment="1">
      <alignment horizontal="center" vertical="center"/>
    </xf>
    <xf numFmtId="0" fontId="42" fillId="0" borderId="76" xfId="2"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2" fillId="0" borderId="49"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9" xfId="2" applyFont="1" applyFill="1" applyBorder="1" applyAlignment="1">
      <alignment horizontal="center" vertical="center"/>
    </xf>
    <xf numFmtId="0" fontId="42" fillId="0" borderId="49" xfId="2" applyNumberFormat="1" applyFont="1" applyFill="1" applyBorder="1" applyAlignment="1">
      <alignment horizontal="center" vertical="center" wrapText="1"/>
    </xf>
    <xf numFmtId="0" fontId="42" fillId="0" borderId="5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9" xfId="0"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6" xfId="52" applyFont="1" applyFill="1" applyBorder="1" applyAlignment="1">
      <alignment horizontal="center" vertical="center"/>
    </xf>
    <xf numFmtId="0" fontId="42" fillId="0" borderId="48" xfId="52" applyFont="1" applyFill="1" applyBorder="1" applyAlignment="1">
      <alignment horizontal="center" vertical="center"/>
    </xf>
    <xf numFmtId="0" fontId="42" fillId="0" borderId="67" xfId="52" applyFont="1" applyFill="1" applyBorder="1" applyAlignment="1">
      <alignment horizontal="center" vertical="center" wrapText="1"/>
    </xf>
    <xf numFmtId="0" fontId="42" fillId="0" borderId="67" xfId="2" applyFont="1" applyFill="1" applyBorder="1" applyAlignment="1">
      <alignment horizontal="center" vertical="center" wrapText="1"/>
    </xf>
    <xf numFmtId="0" fontId="42" fillId="0" borderId="61" xfId="2" applyFont="1" applyFill="1" applyBorder="1" applyAlignment="1">
      <alignment horizontal="center" vertical="center" wrapText="1"/>
    </xf>
    <xf numFmtId="0" fontId="42" fillId="0" borderId="67" xfId="2" applyFont="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center"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15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3"/>
    <cellStyle name="Ввод  2 2 2" xfId="136"/>
    <cellStyle name="Ввод  2 2 3" xfId="99"/>
    <cellStyle name="Ввод  2 3" xfId="143"/>
    <cellStyle name="Ввод  2 4" xfId="135"/>
    <cellStyle name="Ввод  2 5" xfId="146"/>
    <cellStyle name="Ввод  2 6" xfId="128"/>
    <cellStyle name="Ввод  2 7" xfId="92"/>
    <cellStyle name="Ввод  2 8" xfId="77"/>
    <cellStyle name="Вывод 2" xfId="30"/>
    <cellStyle name="Вывод 2 2" xfId="84"/>
    <cellStyle name="Вывод 2 2 2" xfId="137"/>
    <cellStyle name="Вывод 2 2 3" xfId="100"/>
    <cellStyle name="Вывод 2 3" xfId="142"/>
    <cellStyle name="Вывод 2 4" xfId="139"/>
    <cellStyle name="Вывод 2 5" xfId="147"/>
    <cellStyle name="Вывод 2 6" xfId="129"/>
    <cellStyle name="Вывод 2 7" xfId="93"/>
    <cellStyle name="Вывод 2 8" xfId="78"/>
    <cellStyle name="Вычисление 2" xfId="31"/>
    <cellStyle name="Вычисление 2 2" xfId="85"/>
    <cellStyle name="Вычисление 2 2 2" xfId="138"/>
    <cellStyle name="Вычисление 2 2 3" xfId="101"/>
    <cellStyle name="Вычисление 2 3" xfId="134"/>
    <cellStyle name="Вычисление 2 4" xfId="140"/>
    <cellStyle name="Вычисление 2 5" xfId="148"/>
    <cellStyle name="Вычисление 2 6" xfId="130"/>
    <cellStyle name="Вычисление 2 7" xfId="94"/>
    <cellStyle name="Вычисление 2 8" xfId="79"/>
    <cellStyle name="Заголовок 1 2" xfId="32"/>
    <cellStyle name="Заголовок 2 2" xfId="33"/>
    <cellStyle name="Заголовок 3 2" xfId="34"/>
    <cellStyle name="Заголовок 4 2" xfId="35"/>
    <cellStyle name="Итог 2" xfId="36"/>
    <cellStyle name="Итог 2 2" xfId="86"/>
    <cellStyle name="Итог 2 2 2" xfId="141"/>
    <cellStyle name="Итог 2 2 3" xfId="102"/>
    <cellStyle name="Итог 2 3" xfId="133"/>
    <cellStyle name="Итог 2 4" xfId="145"/>
    <cellStyle name="Итог 2 5" xfId="149"/>
    <cellStyle name="Итог 2 6" xfId="131"/>
    <cellStyle name="Итог 2 7" xfId="95"/>
    <cellStyle name="Итог 2 8" xfId="80"/>
    <cellStyle name="Контрольная ячейка 2" xfId="37"/>
    <cellStyle name="Название 2" xfId="38"/>
    <cellStyle name="Нейтральный 2" xfId="39"/>
    <cellStyle name="Обычный" xfId="0" builtinId="0"/>
    <cellStyle name="Обычный 12 2" xfId="40"/>
    <cellStyle name="Обычный 19" xfId="97"/>
    <cellStyle name="Обычный 2" xfId="3"/>
    <cellStyle name="Обычный 2 2" xfId="62"/>
    <cellStyle name="Обычный 2 2 2" xfId="71"/>
    <cellStyle name="Обычный 2 3" xfId="72"/>
    <cellStyle name="Обычный 2 3 2" xfId="90"/>
    <cellStyle name="Обычный 2 4" xfId="88"/>
    <cellStyle name="Обычный 2 5" xfId="82"/>
    <cellStyle name="Обычный 2 6" xfId="76"/>
    <cellStyle name="Обычный 3" xfId="2"/>
    <cellStyle name="Обычный 3 2" xfId="41"/>
    <cellStyle name="Обычный 3 2 2 2" xfId="42"/>
    <cellStyle name="Обычный 3 21" xfId="63"/>
    <cellStyle name="Обычный 3 3" xfId="107"/>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8 2" xfId="103"/>
    <cellStyle name="Обычный 8 3" xfId="98"/>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7"/>
    <cellStyle name="Примечание 2 2 2" xfId="144"/>
    <cellStyle name="Примечание 2 2 3" xfId="104"/>
    <cellStyle name="Примечание 2 3" xfId="150"/>
    <cellStyle name="Примечание 2 4" xfId="132"/>
    <cellStyle name="Примечание 2 5" xfId="96"/>
    <cellStyle name="Примечание 2 6" xfId="81"/>
    <cellStyle name="Процентный" xfId="75" builtinId="5"/>
    <cellStyle name="Процентный 2" xfId="64"/>
    <cellStyle name="Процентный 2 2" xfId="73"/>
    <cellStyle name="Процентный 3" xfId="65"/>
    <cellStyle name="Процентный 4" xfId="68"/>
    <cellStyle name="Процентный 4 2" xfId="105"/>
    <cellStyle name="Связанная ячейка 2" xfId="56"/>
    <cellStyle name="Стиль 1" xfId="66"/>
    <cellStyle name="Текст предупреждения 2" xfId="57"/>
    <cellStyle name="Финансовый 2" xfId="58"/>
    <cellStyle name="Финансовый 2 2" xfId="91"/>
    <cellStyle name="Финансовый 2 2 2" xfId="106"/>
    <cellStyle name="Финансовый 2 2 2 2" xfId="127"/>
    <cellStyle name="Финансовый 2 2 2 2 2" xfId="59"/>
    <cellStyle name="Финансовый 2 2 2 3" xfId="125"/>
    <cellStyle name="Финансовый 2 2 2 4" xfId="120"/>
    <cellStyle name="Финансовый 2 2 3" xfId="117"/>
    <cellStyle name="Финансовый 2 2 4" xfId="123"/>
    <cellStyle name="Финансовый 2 2 5" xfId="121"/>
    <cellStyle name="Финансовый 2 2 6" xfId="109"/>
    <cellStyle name="Финансовый 2 3" xfId="89"/>
    <cellStyle name="Финансовый 2 3 2" xfId="115"/>
    <cellStyle name="Финансовый 2 3 3" xfId="124"/>
    <cellStyle name="Финансовый 2 4" xfId="74"/>
    <cellStyle name="Финансовый 2 4 2" xfId="112"/>
    <cellStyle name="Финансовый 2 4 2 2" xfId="126"/>
    <cellStyle name="Финансовый 2 4 3" xfId="119"/>
    <cellStyle name="Финансовый 2 5" xfId="110"/>
    <cellStyle name="Финансовый 2 5 2" xfId="122"/>
    <cellStyle name="Финансовый 2 6" xfId="113"/>
    <cellStyle name="Финансовый 3" xfId="60"/>
    <cellStyle name="Финансовый 3 2" xfId="70"/>
    <cellStyle name="Финансовый 3 2 2" xfId="108"/>
    <cellStyle name="Финансовый 3 2 2 2" xfId="151"/>
    <cellStyle name="Финансовый 3 2 3" xfId="111"/>
    <cellStyle name="Финансовый 4" xfId="118"/>
    <cellStyle name="Финансовый 5" xfId="116"/>
    <cellStyle name="Финансовый 6" xfId="114"/>
    <cellStyle name="Хороший 2" xfId="61"/>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0491960"/>
        <c:axId val="840492352"/>
      </c:lineChart>
      <c:catAx>
        <c:axId val="840491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0492352"/>
        <c:crosses val="autoZero"/>
        <c:auto val="1"/>
        <c:lblAlgn val="ctr"/>
        <c:lblOffset val="100"/>
        <c:noMultiLvlLbl val="0"/>
      </c:catAx>
      <c:valAx>
        <c:axId val="840492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0491960"/>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25147352"/>
        <c:axId val="325147744"/>
      </c:lineChart>
      <c:catAx>
        <c:axId val="325147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25147744"/>
        <c:crosses val="autoZero"/>
        <c:auto val="1"/>
        <c:lblAlgn val="ctr"/>
        <c:lblOffset val="100"/>
        <c:noMultiLvlLbl val="0"/>
      </c:catAx>
      <c:valAx>
        <c:axId val="3251477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5147352"/>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29</xdr:row>
      <xdr:rowOff>152400</xdr:rowOff>
    </xdr:from>
    <xdr:to>
      <xdr:col>9</xdr:col>
      <xdr:colOff>1120140</xdr:colOff>
      <xdr:row>41</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1165860</xdr:colOff>
      <xdr:row>29</xdr:row>
      <xdr:rowOff>152400</xdr:rowOff>
    </xdr:from>
    <xdr:to>
      <xdr:col>9</xdr:col>
      <xdr:colOff>1120140</xdr:colOff>
      <xdr:row>41</xdr:row>
      <xdr:rowOff>45720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F4" s="14"/>
      <c r="G4" s="14"/>
      <c r="H4" s="13"/>
    </row>
    <row r="5" spans="1:22" s="10" customFormat="1" ht="15.75" x14ac:dyDescent="0.25">
      <c r="A5" s="349" t="s">
        <v>428</v>
      </c>
      <c r="B5" s="349"/>
      <c r="C5" s="125" t="s">
        <v>617</v>
      </c>
      <c r="D5" s="123"/>
      <c r="E5" s="123"/>
      <c r="F5" s="123"/>
      <c r="G5" s="123"/>
      <c r="H5" s="123"/>
      <c r="I5" s="123"/>
      <c r="J5" s="123"/>
    </row>
    <row r="6" spans="1:22" s="10" customFormat="1" ht="18.75" x14ac:dyDescent="0.3">
      <c r="A6" s="265"/>
      <c r="B6" s="16"/>
      <c r="C6" s="16"/>
      <c r="F6" s="14"/>
      <c r="G6" s="14"/>
      <c r="H6" s="13"/>
    </row>
    <row r="7" spans="1:22" s="10" customFormat="1" ht="18.75" x14ac:dyDescent="0.2">
      <c r="A7" s="350" t="s">
        <v>6</v>
      </c>
      <c r="B7" s="350"/>
      <c r="C7" s="350"/>
      <c r="D7" s="11"/>
      <c r="E7" s="11"/>
      <c r="F7" s="11"/>
      <c r="G7" s="11"/>
      <c r="H7" s="11"/>
      <c r="I7" s="11"/>
      <c r="J7" s="11"/>
      <c r="K7" s="11"/>
      <c r="L7" s="11"/>
      <c r="M7" s="11"/>
      <c r="N7" s="11"/>
      <c r="O7" s="11"/>
      <c r="P7" s="11"/>
      <c r="Q7" s="11"/>
      <c r="R7" s="11"/>
      <c r="S7" s="11"/>
      <c r="T7" s="11"/>
      <c r="U7" s="11"/>
      <c r="V7" s="11"/>
    </row>
    <row r="8" spans="1:22" s="10" customFormat="1" ht="18.75" x14ac:dyDescent="0.2">
      <c r="A8" s="267"/>
      <c r="B8" s="267"/>
      <c r="C8" s="267"/>
      <c r="D8" s="12"/>
      <c r="E8" s="12"/>
      <c r="F8" s="12"/>
      <c r="G8" s="12"/>
      <c r="H8" s="12"/>
      <c r="I8" s="11"/>
      <c r="J8" s="11"/>
      <c r="K8" s="11"/>
      <c r="L8" s="11"/>
      <c r="M8" s="11"/>
      <c r="N8" s="11"/>
      <c r="O8" s="11"/>
      <c r="P8" s="11"/>
      <c r="Q8" s="11"/>
      <c r="R8" s="11"/>
      <c r="S8" s="11"/>
      <c r="T8" s="11"/>
      <c r="U8" s="11"/>
      <c r="V8" s="11"/>
    </row>
    <row r="9" spans="1:22" s="10" customFormat="1" ht="18.75" x14ac:dyDescent="0.2">
      <c r="A9" s="351" t="s">
        <v>584</v>
      </c>
      <c r="B9" s="351"/>
      <c r="C9" s="351"/>
      <c r="D9" s="6"/>
      <c r="E9" s="6"/>
      <c r="F9" s="6"/>
      <c r="G9" s="6"/>
      <c r="H9" s="6"/>
      <c r="I9" s="11"/>
      <c r="J9" s="11"/>
      <c r="K9" s="11"/>
      <c r="L9" s="11"/>
      <c r="M9" s="11"/>
      <c r="N9" s="11"/>
      <c r="O9" s="11"/>
      <c r="P9" s="11"/>
      <c r="Q9" s="11"/>
      <c r="R9" s="11"/>
      <c r="S9" s="11"/>
      <c r="T9" s="11"/>
      <c r="U9" s="11"/>
      <c r="V9" s="11"/>
    </row>
    <row r="10" spans="1:22" s="10" customFormat="1" ht="18.75" x14ac:dyDescent="0.2">
      <c r="A10" s="352" t="s">
        <v>5</v>
      </c>
      <c r="B10" s="352"/>
      <c r="C10" s="352"/>
      <c r="D10" s="4"/>
      <c r="E10" s="4"/>
      <c r="F10" s="4"/>
      <c r="G10" s="4"/>
      <c r="H10" s="4"/>
      <c r="I10" s="11"/>
      <c r="J10" s="11"/>
      <c r="K10" s="11"/>
      <c r="L10" s="11"/>
      <c r="M10" s="11"/>
      <c r="N10" s="11"/>
      <c r="O10" s="11"/>
      <c r="P10" s="11"/>
      <c r="Q10" s="11"/>
      <c r="R10" s="11"/>
      <c r="S10" s="11"/>
      <c r="T10" s="11"/>
      <c r="U10" s="11"/>
      <c r="V10" s="11"/>
    </row>
    <row r="11" spans="1:22" s="10" customFormat="1" ht="18.75" x14ac:dyDescent="0.2">
      <c r="A11" s="267"/>
      <c r="B11" s="267"/>
      <c r="C11" s="267"/>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51" t="s">
        <v>589</v>
      </c>
      <c r="B12" s="351"/>
      <c r="C12" s="351"/>
      <c r="D12" s="6"/>
      <c r="E12" s="6"/>
      <c r="F12" s="6"/>
      <c r="G12" s="6"/>
      <c r="H12" s="6"/>
      <c r="I12" s="11"/>
      <c r="J12" s="11"/>
      <c r="K12" s="11"/>
      <c r="L12" s="11"/>
      <c r="M12" s="11"/>
      <c r="N12" s="11"/>
      <c r="O12" s="11"/>
      <c r="P12" s="11"/>
      <c r="Q12" s="11"/>
      <c r="R12" s="11"/>
      <c r="S12" s="11"/>
      <c r="T12" s="11"/>
      <c r="U12" s="11"/>
      <c r="V12" s="11"/>
    </row>
    <row r="13" spans="1:22" s="10" customFormat="1" ht="18.75" x14ac:dyDescent="0.2">
      <c r="A13" s="352" t="s">
        <v>4</v>
      </c>
      <c r="B13" s="352"/>
      <c r="C13" s="35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68"/>
      <c r="B14" s="268"/>
      <c r="C14" s="268"/>
      <c r="D14" s="8"/>
      <c r="E14" s="8"/>
      <c r="F14" s="8"/>
      <c r="G14" s="8"/>
      <c r="H14" s="8"/>
      <c r="I14" s="8"/>
      <c r="J14" s="8"/>
      <c r="K14" s="8"/>
      <c r="L14" s="8"/>
      <c r="M14" s="8"/>
      <c r="N14" s="8"/>
      <c r="O14" s="8"/>
      <c r="P14" s="8"/>
      <c r="Q14" s="8"/>
      <c r="R14" s="8"/>
      <c r="S14" s="8"/>
      <c r="T14" s="8"/>
      <c r="U14" s="8"/>
      <c r="V14" s="8"/>
    </row>
    <row r="15" spans="1:22" s="2" customFormat="1" ht="75.75" customHeight="1" x14ac:dyDescent="0.2">
      <c r="A15" s="348" t="s">
        <v>595</v>
      </c>
      <c r="B15" s="348"/>
      <c r="C15" s="348"/>
      <c r="D15" s="6"/>
      <c r="E15" s="6"/>
      <c r="F15" s="6"/>
      <c r="G15" s="6"/>
      <c r="H15" s="6"/>
      <c r="I15" s="6"/>
      <c r="J15" s="6"/>
      <c r="K15" s="6"/>
      <c r="L15" s="6"/>
      <c r="M15" s="6"/>
      <c r="N15" s="6"/>
      <c r="O15" s="6"/>
      <c r="P15" s="6"/>
      <c r="Q15" s="6"/>
      <c r="R15" s="6"/>
      <c r="S15" s="6"/>
      <c r="T15" s="6"/>
      <c r="U15" s="6"/>
      <c r="V15" s="6"/>
    </row>
    <row r="16" spans="1:22" s="2" customFormat="1" ht="15" customHeight="1" x14ac:dyDescent="0.2">
      <c r="A16" s="356" t="s">
        <v>3</v>
      </c>
      <c r="B16" s="356"/>
      <c r="C16" s="35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57" t="s">
        <v>385</v>
      </c>
      <c r="B18" s="358"/>
      <c r="C18" s="35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63</v>
      </c>
      <c r="C20" s="34"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22" t="s">
        <v>61</v>
      </c>
      <c r="B22" s="38" t="s">
        <v>267</v>
      </c>
      <c r="C22" s="34" t="s">
        <v>429</v>
      </c>
      <c r="D22" s="27"/>
      <c r="E22" s="27"/>
      <c r="F22" s="27"/>
      <c r="G22" s="27"/>
      <c r="H22" s="27"/>
      <c r="I22" s="26"/>
      <c r="J22" s="26"/>
      <c r="K22" s="26"/>
      <c r="L22" s="26"/>
      <c r="M22" s="26"/>
      <c r="N22" s="26"/>
      <c r="O22" s="26"/>
      <c r="P22" s="26"/>
      <c r="Q22" s="26"/>
      <c r="R22" s="26"/>
      <c r="S22" s="26"/>
      <c r="T22" s="25"/>
      <c r="U22" s="25"/>
      <c r="V22" s="25"/>
    </row>
    <row r="23" spans="1:22" s="2" customFormat="1" ht="101.25" customHeight="1" x14ac:dyDescent="0.2">
      <c r="A23" s="22" t="s">
        <v>60</v>
      </c>
      <c r="B23" s="33" t="s">
        <v>616</v>
      </c>
      <c r="C23" s="34" t="s">
        <v>612</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53"/>
      <c r="B24" s="354"/>
      <c r="C24" s="355"/>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59</v>
      </c>
      <c r="B25" s="120" t="s">
        <v>334</v>
      </c>
      <c r="C25" s="34" t="s">
        <v>402</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58</v>
      </c>
      <c r="B26" s="120" t="s">
        <v>71</v>
      </c>
      <c r="C26" s="34" t="s">
        <v>403</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56</v>
      </c>
      <c r="B27" s="120" t="s">
        <v>70</v>
      </c>
      <c r="C27" s="34" t="s">
        <v>439</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55</v>
      </c>
      <c r="B28" s="120" t="s">
        <v>335</v>
      </c>
      <c r="C28" s="318" t="s">
        <v>587</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20" t="s">
        <v>336</v>
      </c>
      <c r="C29" s="318" t="s">
        <v>587</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51</v>
      </c>
      <c r="B30" s="120" t="s">
        <v>337</v>
      </c>
      <c r="C30" s="318" t="s">
        <v>587</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7" t="s">
        <v>338</v>
      </c>
      <c r="C31" s="318" t="s">
        <v>587</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67</v>
      </c>
      <c r="B32" s="37" t="s">
        <v>339</v>
      </c>
      <c r="C32" s="318" t="s">
        <v>587</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66</v>
      </c>
      <c r="B33" s="37" t="s">
        <v>340</v>
      </c>
      <c r="C33" s="318" t="s">
        <v>614</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354</v>
      </c>
      <c r="B34" s="37" t="s">
        <v>341</v>
      </c>
      <c r="C34" s="318" t="s">
        <v>587</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344</v>
      </c>
      <c r="B35" s="37" t="s">
        <v>68</v>
      </c>
      <c r="C35" s="318" t="s">
        <v>587</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355</v>
      </c>
      <c r="B36" s="37" t="s">
        <v>342</v>
      </c>
      <c r="C36" s="318" t="s">
        <v>615</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345</v>
      </c>
      <c r="B37" s="37" t="s">
        <v>343</v>
      </c>
      <c r="C37" s="318" t="s">
        <v>615</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356</v>
      </c>
      <c r="B38" s="37" t="s">
        <v>205</v>
      </c>
      <c r="C38" s="318" t="s">
        <v>587</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53"/>
      <c r="B39" s="354"/>
      <c r="C39" s="355"/>
      <c r="D39" s="21"/>
      <c r="E39" s="21"/>
      <c r="F39" s="21"/>
      <c r="G39" s="21"/>
      <c r="H39" s="21"/>
      <c r="I39" s="21"/>
      <c r="J39" s="21"/>
      <c r="K39" s="21"/>
      <c r="L39" s="21"/>
      <c r="M39" s="21"/>
      <c r="N39" s="21"/>
      <c r="O39" s="21"/>
      <c r="P39" s="21"/>
      <c r="Q39" s="21"/>
      <c r="R39" s="21"/>
      <c r="S39" s="21"/>
      <c r="T39" s="21"/>
      <c r="U39" s="21"/>
      <c r="V39" s="21"/>
    </row>
    <row r="40" spans="1:22" ht="63" x14ac:dyDescent="0.25">
      <c r="A40" s="22" t="s">
        <v>346</v>
      </c>
      <c r="B40" s="37" t="s">
        <v>398</v>
      </c>
      <c r="C40" s="286" t="s">
        <v>605</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357</v>
      </c>
      <c r="B41" s="37" t="s">
        <v>380</v>
      </c>
      <c r="C41" s="34" t="s">
        <v>440</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347</v>
      </c>
      <c r="B42" s="37" t="s">
        <v>395</v>
      </c>
      <c r="C42" s="34" t="s">
        <v>440</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360</v>
      </c>
      <c r="B43" s="37" t="s">
        <v>361</v>
      </c>
      <c r="C43" s="34" t="s">
        <v>434</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22" t="s">
        <v>348</v>
      </c>
      <c r="B44" s="37" t="s">
        <v>386</v>
      </c>
      <c r="C44" s="34" t="s">
        <v>435</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22" t="s">
        <v>381</v>
      </c>
      <c r="B45" s="37" t="s">
        <v>387</v>
      </c>
      <c r="C45" s="34" t="s">
        <v>435</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22" t="s">
        <v>349</v>
      </c>
      <c r="B46" s="37" t="s">
        <v>388</v>
      </c>
      <c r="C46" s="34" t="s">
        <v>435</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53"/>
      <c r="B47" s="354"/>
      <c r="C47" s="355"/>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382</v>
      </c>
      <c r="B48" s="37" t="s">
        <v>396</v>
      </c>
      <c r="C48" s="34" t="str">
        <f>CONCATENATE(ROUND('6.2. Паспорт фин осв ввод факт'!AB24,2)," млн.руб.")</f>
        <v>321,23 млн.руб.</v>
      </c>
      <c r="D48" s="21" t="s">
        <v>630</v>
      </c>
      <c r="E48" s="21"/>
      <c r="F48" s="21"/>
      <c r="G48" s="21"/>
      <c r="H48" s="21"/>
      <c r="I48" s="21"/>
      <c r="J48" s="21"/>
      <c r="K48" s="21"/>
      <c r="L48" s="21"/>
      <c r="M48" s="21"/>
      <c r="N48" s="21"/>
      <c r="O48" s="21"/>
      <c r="P48" s="21"/>
      <c r="Q48" s="21"/>
      <c r="R48" s="21"/>
      <c r="S48" s="21"/>
      <c r="T48" s="21"/>
      <c r="U48" s="21"/>
      <c r="V48" s="21"/>
    </row>
    <row r="49" spans="1:22" ht="71.25" customHeight="1" x14ac:dyDescent="0.25">
      <c r="A49" s="22" t="s">
        <v>350</v>
      </c>
      <c r="B49" s="37" t="s">
        <v>397</v>
      </c>
      <c r="C49" s="34" t="str">
        <f>CONCATENATE(ROUND('6.2. Паспорт фин осв ввод факт'!AB30,2)," млн.руб.")</f>
        <v>272,23 млн.руб.</v>
      </c>
      <c r="D49" s="21" t="s">
        <v>630</v>
      </c>
      <c r="E49" s="21"/>
      <c r="F49" s="21"/>
      <c r="G49" s="21"/>
      <c r="H49" s="21"/>
      <c r="I49" s="21"/>
      <c r="J49" s="21"/>
      <c r="K49" s="21"/>
      <c r="L49" s="21"/>
      <c r="M49" s="21"/>
      <c r="N49" s="21"/>
      <c r="O49" s="21"/>
      <c r="P49" s="21"/>
      <c r="Q49" s="21"/>
      <c r="R49" s="21"/>
      <c r="S49" s="21"/>
      <c r="T49" s="21"/>
      <c r="U49" s="21"/>
      <c r="V49" s="21"/>
    </row>
    <row r="50" spans="1:22" ht="75.75" hidden="1" customHeight="1" x14ac:dyDescent="0.25">
      <c r="A50" s="22" t="s">
        <v>382</v>
      </c>
      <c r="B50" s="37" t="s">
        <v>396</v>
      </c>
      <c r="C50" s="34" t="str">
        <f>CONCATENATE(ROUND('6.2. Паспорт фин осв ввод'!AG24,2)," млн.руб.")</f>
        <v>215,08 млн.руб.</v>
      </c>
      <c r="D50" s="21" t="s">
        <v>631</v>
      </c>
      <c r="E50" s="21"/>
      <c r="F50" s="21"/>
      <c r="G50" s="21"/>
      <c r="H50" s="21"/>
      <c r="I50" s="21"/>
      <c r="J50" s="21"/>
      <c r="K50" s="21"/>
      <c r="L50" s="21"/>
      <c r="M50" s="21"/>
      <c r="N50" s="21"/>
      <c r="O50" s="21"/>
      <c r="P50" s="21"/>
      <c r="Q50" s="21"/>
      <c r="R50" s="21"/>
      <c r="S50" s="21"/>
      <c r="T50" s="21"/>
      <c r="U50" s="21"/>
      <c r="V50" s="21"/>
    </row>
    <row r="51" spans="1:22" ht="71.25" hidden="1" customHeight="1" x14ac:dyDescent="0.25">
      <c r="A51" s="22" t="s">
        <v>350</v>
      </c>
      <c r="B51" s="37" t="s">
        <v>397</v>
      </c>
      <c r="C51" s="34" t="str">
        <f>CONCATENATE(ROUND('6.2. Паспорт фин осв ввод'!AG30,2)," млн.руб.")</f>
        <v>260,38 млн.руб.</v>
      </c>
      <c r="D51" s="21" t="s">
        <v>631</v>
      </c>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16:C16"/>
    <mergeCell ref="A18:C18"/>
    <mergeCell ref="A15:C15"/>
    <mergeCell ref="A5:B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pane="topRight"/>
      <selection pane="bottomLeft"/>
      <selection pane="bottomRight" activeCell="Q24" sqref="Q24"/>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8.28515625" style="55" bestFit="1" customWidth="1"/>
    <col min="8" max="11" width="9" style="55" customWidth="1"/>
    <col min="12" max="27" width="9" style="54" customWidth="1"/>
    <col min="28" max="28" width="13.140625" style="54" customWidth="1"/>
    <col min="29" max="29" width="24.85546875" style="54" customWidth="1"/>
    <col min="30" max="16384" width="9.140625" style="54"/>
  </cols>
  <sheetData>
    <row r="1" spans="1:29" ht="18.75" x14ac:dyDescent="0.25">
      <c r="A1" s="55"/>
      <c r="B1" s="55"/>
      <c r="C1" s="55"/>
      <c r="D1" s="55"/>
      <c r="E1" s="55"/>
      <c r="F1" s="55"/>
      <c r="L1" s="55"/>
      <c r="M1" s="55"/>
      <c r="AC1" s="36" t="s">
        <v>65</v>
      </c>
    </row>
    <row r="2" spans="1:29" ht="18.75" x14ac:dyDescent="0.3">
      <c r="A2" s="55"/>
      <c r="B2" s="55"/>
      <c r="C2" s="55"/>
      <c r="D2" s="55"/>
      <c r="E2" s="55"/>
      <c r="F2" s="55"/>
      <c r="L2" s="55"/>
      <c r="M2" s="55"/>
      <c r="AC2" s="13" t="s">
        <v>7</v>
      </c>
    </row>
    <row r="3" spans="1:29" ht="18.75" x14ac:dyDescent="0.3">
      <c r="A3" s="55"/>
      <c r="B3" s="55"/>
      <c r="C3" s="55"/>
      <c r="D3" s="55"/>
      <c r="E3" s="55"/>
      <c r="F3" s="55"/>
      <c r="L3" s="55"/>
      <c r="M3" s="55"/>
      <c r="AC3" s="13" t="s">
        <v>64</v>
      </c>
    </row>
    <row r="4" spans="1:29" ht="18.75" customHeight="1" x14ac:dyDescent="0.25">
      <c r="A4" s="360" t="str">
        <f>'6.1. Паспорт сетевой график'!A5</f>
        <v>Год раскрытия информации: 2018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c r="AC4" s="360"/>
    </row>
    <row r="5" spans="1:29" ht="18.75" x14ac:dyDescent="0.3">
      <c r="A5" s="55"/>
      <c r="B5" s="55"/>
      <c r="C5" s="55"/>
      <c r="D5" s="55"/>
      <c r="E5" s="55"/>
      <c r="F5" s="55"/>
      <c r="L5" s="55"/>
      <c r="M5" s="55"/>
      <c r="AC5" s="13"/>
    </row>
    <row r="6" spans="1:29" ht="18.75" x14ac:dyDescent="0.25">
      <c r="A6" s="350" t="s">
        <v>6</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29" ht="18.75" x14ac:dyDescent="0.25">
      <c r="A7" s="253"/>
      <c r="B7" s="253"/>
      <c r="C7" s="253"/>
      <c r="D7" s="253"/>
      <c r="E7" s="253"/>
      <c r="F7" s="253"/>
      <c r="G7" s="253"/>
      <c r="H7" s="253"/>
      <c r="I7" s="253"/>
      <c r="J7" s="263"/>
      <c r="K7" s="263"/>
      <c r="L7" s="263"/>
      <c r="M7" s="263"/>
      <c r="N7" s="263"/>
      <c r="O7" s="263"/>
      <c r="P7" s="263"/>
      <c r="Q7" s="263"/>
      <c r="R7" s="263"/>
      <c r="S7" s="263"/>
      <c r="T7" s="263"/>
      <c r="U7" s="263"/>
      <c r="V7" s="263"/>
      <c r="W7" s="263"/>
      <c r="X7" s="263"/>
      <c r="Y7" s="263"/>
      <c r="Z7" s="263"/>
      <c r="AA7" s="263"/>
      <c r="AB7" s="263"/>
      <c r="AC7" s="263"/>
    </row>
    <row r="8" spans="1:29" x14ac:dyDescent="0.25">
      <c r="A8" s="351" t="str">
        <f>'6.1. Паспорт сетевой график'!A9</f>
        <v>Акционерное общество "Янтарьэнерго" ДЗО  ПАО "Россети"</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row>
    <row r="9" spans="1:29" ht="18.75" customHeight="1" x14ac:dyDescent="0.25">
      <c r="A9" s="352" t="s">
        <v>5</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253"/>
      <c r="B10" s="253"/>
      <c r="C10" s="253"/>
      <c r="D10" s="253"/>
      <c r="E10" s="253"/>
      <c r="F10" s="253"/>
      <c r="G10" s="253"/>
      <c r="H10" s="253"/>
      <c r="I10" s="253"/>
      <c r="J10" s="263"/>
      <c r="K10" s="263"/>
      <c r="L10" s="263"/>
      <c r="M10" s="263"/>
      <c r="N10" s="263"/>
      <c r="O10" s="263"/>
      <c r="P10" s="263"/>
      <c r="Q10" s="263"/>
      <c r="R10" s="263"/>
      <c r="S10" s="263"/>
      <c r="T10" s="263"/>
      <c r="U10" s="263"/>
      <c r="V10" s="263"/>
      <c r="W10" s="263"/>
      <c r="X10" s="263"/>
      <c r="Y10" s="263"/>
      <c r="Z10" s="263"/>
      <c r="AA10" s="263"/>
      <c r="AB10" s="263"/>
      <c r="AC10" s="263"/>
    </row>
    <row r="11" spans="1:29" x14ac:dyDescent="0.25">
      <c r="A11" s="351" t="str">
        <f>'6.1. Паспорт сетевой график'!A12</f>
        <v>Н_2739</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row>
    <row r="12" spans="1:29" x14ac:dyDescent="0.25">
      <c r="A12" s="352" t="s">
        <v>4</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254"/>
      <c r="B13" s="254"/>
      <c r="C13" s="254"/>
      <c r="D13" s="254"/>
      <c r="E13" s="254"/>
      <c r="F13" s="254"/>
      <c r="G13" s="254"/>
      <c r="H13" s="254"/>
      <c r="I13" s="254"/>
      <c r="J13" s="77"/>
      <c r="K13" s="77"/>
      <c r="L13" s="77"/>
      <c r="M13" s="77"/>
      <c r="N13" s="77"/>
      <c r="O13" s="77"/>
      <c r="P13" s="77"/>
      <c r="Q13" s="77"/>
      <c r="R13" s="77"/>
      <c r="S13" s="77"/>
      <c r="T13" s="77"/>
      <c r="U13" s="77"/>
      <c r="V13" s="77"/>
      <c r="W13" s="77"/>
      <c r="X13" s="77"/>
      <c r="Y13" s="77"/>
      <c r="Z13" s="77"/>
      <c r="AA13" s="77"/>
      <c r="AB13" s="77"/>
      <c r="AC13" s="77"/>
    </row>
    <row r="14" spans="1:29" ht="36" customHeight="1" x14ac:dyDescent="0.25">
      <c r="A14" s="365" t="str">
        <f>'6.1. Паспорт сетевой график'!A15</f>
        <v>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row>
    <row r="15" spans="1:29" ht="15.75" customHeight="1" x14ac:dyDescent="0.25">
      <c r="A15" s="356" t="s">
        <v>3</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55"/>
      <c r="L17" s="55"/>
      <c r="M17" s="55"/>
      <c r="N17" s="55"/>
      <c r="O17" s="55"/>
      <c r="P17" s="55"/>
      <c r="Q17" s="55"/>
      <c r="R17" s="55"/>
      <c r="S17" s="55"/>
      <c r="T17" s="55"/>
      <c r="U17" s="55"/>
      <c r="V17" s="55"/>
      <c r="W17" s="55"/>
      <c r="X17" s="55"/>
      <c r="Y17" s="55"/>
      <c r="Z17" s="55"/>
      <c r="AA17" s="55"/>
      <c r="AB17" s="55"/>
    </row>
    <row r="18" spans="1:32" x14ac:dyDescent="0.25">
      <c r="A18" s="432" t="s">
        <v>370</v>
      </c>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row>
    <row r="19" spans="1:32" x14ac:dyDescent="0.25">
      <c r="A19" s="55"/>
      <c r="B19" s="55"/>
      <c r="C19" s="55"/>
      <c r="D19" s="55"/>
      <c r="E19" s="55"/>
      <c r="F19" s="55"/>
      <c r="L19" s="55"/>
      <c r="M19" s="55"/>
      <c r="N19" s="55"/>
      <c r="O19" s="55"/>
      <c r="P19" s="55"/>
      <c r="Q19" s="55"/>
      <c r="R19" s="55"/>
      <c r="S19" s="55"/>
      <c r="T19" s="55"/>
      <c r="U19" s="55"/>
      <c r="V19" s="55"/>
      <c r="W19" s="55"/>
      <c r="X19" s="55"/>
      <c r="Y19" s="55"/>
      <c r="Z19" s="55"/>
      <c r="AA19" s="55"/>
      <c r="AB19" s="55"/>
    </row>
    <row r="20" spans="1:32" ht="33" customHeight="1" x14ac:dyDescent="0.25">
      <c r="A20" s="425" t="s">
        <v>183</v>
      </c>
      <c r="B20" s="425" t="s">
        <v>182</v>
      </c>
      <c r="C20" s="424" t="s">
        <v>181</v>
      </c>
      <c r="D20" s="424"/>
      <c r="E20" s="431" t="s">
        <v>180</v>
      </c>
      <c r="F20" s="431"/>
      <c r="G20" s="425" t="s">
        <v>586</v>
      </c>
      <c r="H20" s="428">
        <v>2016</v>
      </c>
      <c r="I20" s="429"/>
      <c r="J20" s="429"/>
      <c r="K20" s="429"/>
      <c r="L20" s="428">
        <v>2017</v>
      </c>
      <c r="M20" s="429"/>
      <c r="N20" s="429"/>
      <c r="O20" s="429"/>
      <c r="P20" s="428">
        <v>2018</v>
      </c>
      <c r="Q20" s="429"/>
      <c r="R20" s="429"/>
      <c r="S20" s="429"/>
      <c r="T20" s="428">
        <v>2019</v>
      </c>
      <c r="U20" s="429"/>
      <c r="V20" s="429"/>
      <c r="W20" s="429"/>
      <c r="X20" s="428">
        <v>2020</v>
      </c>
      <c r="Y20" s="429"/>
      <c r="Z20" s="429"/>
      <c r="AA20" s="429"/>
      <c r="AB20" s="433" t="s">
        <v>179</v>
      </c>
      <c r="AC20" s="434"/>
      <c r="AD20" s="76"/>
      <c r="AE20" s="76"/>
      <c r="AF20" s="76"/>
    </row>
    <row r="21" spans="1:32" ht="99.75" customHeight="1" x14ac:dyDescent="0.25">
      <c r="A21" s="426"/>
      <c r="B21" s="426"/>
      <c r="C21" s="424"/>
      <c r="D21" s="424"/>
      <c r="E21" s="431"/>
      <c r="F21" s="431"/>
      <c r="G21" s="426"/>
      <c r="H21" s="424" t="s">
        <v>1</v>
      </c>
      <c r="I21" s="424"/>
      <c r="J21" s="424" t="s">
        <v>8</v>
      </c>
      <c r="K21" s="424"/>
      <c r="L21" s="424" t="s">
        <v>1</v>
      </c>
      <c r="M21" s="424"/>
      <c r="N21" s="424" t="s">
        <v>8</v>
      </c>
      <c r="O21" s="424"/>
      <c r="P21" s="424" t="s">
        <v>1</v>
      </c>
      <c r="Q21" s="424"/>
      <c r="R21" s="424" t="s">
        <v>8</v>
      </c>
      <c r="S21" s="424"/>
      <c r="T21" s="424" t="s">
        <v>1</v>
      </c>
      <c r="U21" s="424"/>
      <c r="V21" s="424" t="s">
        <v>8</v>
      </c>
      <c r="W21" s="424"/>
      <c r="X21" s="424" t="s">
        <v>1</v>
      </c>
      <c r="Y21" s="424"/>
      <c r="Z21" s="424" t="s">
        <v>8</v>
      </c>
      <c r="AA21" s="424"/>
      <c r="AB21" s="435"/>
      <c r="AC21" s="436"/>
    </row>
    <row r="22" spans="1:32" ht="89.25" customHeight="1" x14ac:dyDescent="0.25">
      <c r="A22" s="427"/>
      <c r="B22" s="427"/>
      <c r="C22" s="73" t="s">
        <v>1</v>
      </c>
      <c r="D22" s="73" t="s">
        <v>177</v>
      </c>
      <c r="E22" s="75" t="s">
        <v>432</v>
      </c>
      <c r="F22" s="75" t="e">
        <f>CONCATENATE("по состоянию на 01.01.",#REF!)</f>
        <v>#REF!</v>
      </c>
      <c r="G22" s="427"/>
      <c r="H22" s="74" t="s">
        <v>351</v>
      </c>
      <c r="I22" s="74" t="s">
        <v>352</v>
      </c>
      <c r="J22" s="74" t="s">
        <v>351</v>
      </c>
      <c r="K22" s="74" t="s">
        <v>352</v>
      </c>
      <c r="L22" s="74" t="s">
        <v>351</v>
      </c>
      <c r="M22" s="74" t="s">
        <v>352</v>
      </c>
      <c r="N22" s="74" t="s">
        <v>351</v>
      </c>
      <c r="O22" s="74" t="s">
        <v>352</v>
      </c>
      <c r="P22" s="74" t="s">
        <v>351</v>
      </c>
      <c r="Q22" s="74" t="s">
        <v>352</v>
      </c>
      <c r="R22" s="74" t="s">
        <v>351</v>
      </c>
      <c r="S22" s="74" t="s">
        <v>352</v>
      </c>
      <c r="T22" s="74" t="s">
        <v>351</v>
      </c>
      <c r="U22" s="74" t="s">
        <v>352</v>
      </c>
      <c r="V22" s="74" t="s">
        <v>351</v>
      </c>
      <c r="W22" s="74" t="s">
        <v>352</v>
      </c>
      <c r="X22" s="74" t="s">
        <v>351</v>
      </c>
      <c r="Y22" s="74" t="s">
        <v>352</v>
      </c>
      <c r="Z22" s="74" t="s">
        <v>351</v>
      </c>
      <c r="AA22" s="74" t="s">
        <v>352</v>
      </c>
      <c r="AB22" s="73" t="s">
        <v>178</v>
      </c>
      <c r="AC22" s="73" t="s">
        <v>8</v>
      </c>
    </row>
    <row r="23" spans="1:32" ht="19.5" customHeight="1" x14ac:dyDescent="0.25">
      <c r="A23" s="66">
        <v>1</v>
      </c>
      <c r="B23" s="66">
        <v>2</v>
      </c>
      <c r="C23" s="66">
        <v>3</v>
      </c>
      <c r="D23" s="66">
        <v>4</v>
      </c>
      <c r="E23" s="66">
        <v>5</v>
      </c>
      <c r="F23" s="66">
        <v>6</v>
      </c>
      <c r="G23" s="115">
        <v>7</v>
      </c>
      <c r="H23" s="115">
        <v>8</v>
      </c>
      <c r="I23" s="115">
        <v>9</v>
      </c>
      <c r="J23" s="180">
        <v>10</v>
      </c>
      <c r="K23" s="180">
        <v>11</v>
      </c>
      <c r="L23" s="180">
        <v>12</v>
      </c>
      <c r="M23" s="180">
        <v>13</v>
      </c>
      <c r="N23" s="180">
        <v>14</v>
      </c>
      <c r="O23" s="180">
        <v>15</v>
      </c>
      <c r="P23" s="180">
        <v>16</v>
      </c>
      <c r="Q23" s="180">
        <v>17</v>
      </c>
      <c r="R23" s="180">
        <v>18</v>
      </c>
      <c r="S23" s="180">
        <v>19</v>
      </c>
      <c r="T23" s="180">
        <v>20</v>
      </c>
      <c r="U23" s="180">
        <v>21</v>
      </c>
      <c r="V23" s="180">
        <v>22</v>
      </c>
      <c r="W23" s="180">
        <v>23</v>
      </c>
      <c r="X23" s="180">
        <v>24</v>
      </c>
      <c r="Y23" s="180">
        <v>25</v>
      </c>
      <c r="Z23" s="180">
        <v>26</v>
      </c>
      <c r="AA23" s="180">
        <v>27</v>
      </c>
      <c r="AB23" s="252">
        <v>28</v>
      </c>
      <c r="AC23" s="252">
        <v>29</v>
      </c>
    </row>
    <row r="24" spans="1:32" ht="47.25" customHeight="1" x14ac:dyDescent="0.25">
      <c r="A24" s="71">
        <v>1</v>
      </c>
      <c r="B24" s="70" t="s">
        <v>176</v>
      </c>
      <c r="C24" s="183">
        <f>SUM(C25:C29)</f>
        <v>321.22711765000003</v>
      </c>
      <c r="D24" s="183">
        <v>0</v>
      </c>
      <c r="E24" s="183">
        <f t="shared" ref="E24:G24" si="0">SUM(E25:E29)</f>
        <v>321.22711765000003</v>
      </c>
      <c r="F24" s="183">
        <f t="shared" si="0"/>
        <v>321.22711765000003</v>
      </c>
      <c r="G24" s="183">
        <f t="shared" si="0"/>
        <v>0</v>
      </c>
      <c r="H24" s="183">
        <f t="shared" ref="H24:Y24" si="1">SUM(H25:H29)</f>
        <v>0</v>
      </c>
      <c r="I24" s="183">
        <f t="shared" si="1"/>
        <v>0</v>
      </c>
      <c r="J24" s="183">
        <f t="shared" si="1"/>
        <v>0</v>
      </c>
      <c r="K24" s="183">
        <f t="shared" si="1"/>
        <v>0</v>
      </c>
      <c r="L24" s="183">
        <f t="shared" si="1"/>
        <v>0</v>
      </c>
      <c r="M24" s="183">
        <f t="shared" si="1"/>
        <v>0</v>
      </c>
      <c r="N24" s="183">
        <f t="shared" si="1"/>
        <v>0</v>
      </c>
      <c r="O24" s="183">
        <f t="shared" si="1"/>
        <v>0</v>
      </c>
      <c r="P24" s="183">
        <f t="shared" si="1"/>
        <v>106.151866273</v>
      </c>
      <c r="Q24" s="183">
        <f t="shared" si="1"/>
        <v>0</v>
      </c>
      <c r="R24" s="183">
        <f t="shared" si="1"/>
        <v>0</v>
      </c>
      <c r="S24" s="183">
        <f t="shared" si="1"/>
        <v>0</v>
      </c>
      <c r="T24" s="183">
        <f t="shared" si="1"/>
        <v>52.262516621999495</v>
      </c>
      <c r="U24" s="183">
        <f t="shared" si="1"/>
        <v>0</v>
      </c>
      <c r="V24" s="183">
        <f t="shared" si="1"/>
        <v>0</v>
      </c>
      <c r="W24" s="183">
        <f t="shared" si="1"/>
        <v>0</v>
      </c>
      <c r="X24" s="183">
        <f t="shared" si="1"/>
        <v>162.81273475500001</v>
      </c>
      <c r="Y24" s="183">
        <f t="shared" si="1"/>
        <v>0</v>
      </c>
      <c r="Z24" s="183">
        <f t="shared" ref="Z24:AA24" si="2">SUM(Z25:Z29)</f>
        <v>0</v>
      </c>
      <c r="AA24" s="183">
        <f t="shared" si="2"/>
        <v>0</v>
      </c>
      <c r="AB24" s="177">
        <f t="shared" ref="AB24:AB64" si="3">H24+L24+P24+T24+X24</f>
        <v>321.22711764999951</v>
      </c>
      <c r="AC24" s="177">
        <f>J24+N24+R24+V24+Z24</f>
        <v>0</v>
      </c>
    </row>
    <row r="25" spans="1:32" ht="24" customHeight="1" x14ac:dyDescent="0.25">
      <c r="A25" s="68" t="s">
        <v>175</v>
      </c>
      <c r="B25" s="42" t="s">
        <v>174</v>
      </c>
      <c r="C25" s="183">
        <v>0</v>
      </c>
      <c r="D25" s="183">
        <v>0</v>
      </c>
      <c r="E25" s="183">
        <v>0</v>
      </c>
      <c r="F25" s="183">
        <v>0</v>
      </c>
      <c r="G25" s="184">
        <v>0</v>
      </c>
      <c r="H25" s="184">
        <v>0</v>
      </c>
      <c r="I25" s="184">
        <v>0</v>
      </c>
      <c r="J25" s="184">
        <v>0</v>
      </c>
      <c r="K25" s="184">
        <v>0</v>
      </c>
      <c r="L25" s="184">
        <v>0</v>
      </c>
      <c r="M25" s="184">
        <v>0</v>
      </c>
      <c r="N25" s="184">
        <v>0</v>
      </c>
      <c r="O25" s="184">
        <v>0</v>
      </c>
      <c r="P25" s="184">
        <v>0</v>
      </c>
      <c r="Q25" s="184">
        <v>0</v>
      </c>
      <c r="R25" s="184">
        <v>0</v>
      </c>
      <c r="S25" s="184">
        <v>0</v>
      </c>
      <c r="T25" s="184">
        <v>0</v>
      </c>
      <c r="U25" s="184">
        <v>0</v>
      </c>
      <c r="V25" s="184">
        <v>0</v>
      </c>
      <c r="W25" s="184">
        <v>0</v>
      </c>
      <c r="X25" s="184">
        <v>0</v>
      </c>
      <c r="Y25" s="184">
        <v>0</v>
      </c>
      <c r="Z25" s="184">
        <v>0</v>
      </c>
      <c r="AA25" s="184">
        <v>0</v>
      </c>
      <c r="AB25" s="177">
        <f t="shared" si="3"/>
        <v>0</v>
      </c>
      <c r="AC25" s="177">
        <f t="shared" ref="AC25:AC64" si="4">J25+N25+R25+V25+Z25</f>
        <v>0</v>
      </c>
    </row>
    <row r="26" spans="1:32" x14ac:dyDescent="0.25">
      <c r="A26" s="68" t="s">
        <v>173</v>
      </c>
      <c r="B26" s="42" t="s">
        <v>172</v>
      </c>
      <c r="C26" s="183">
        <v>0</v>
      </c>
      <c r="D26" s="183">
        <v>0</v>
      </c>
      <c r="E26" s="183">
        <v>0</v>
      </c>
      <c r="F26" s="183">
        <v>0</v>
      </c>
      <c r="G26" s="184">
        <v>0</v>
      </c>
      <c r="H26" s="184">
        <v>0</v>
      </c>
      <c r="I26" s="184">
        <v>0</v>
      </c>
      <c r="J26" s="184">
        <v>0</v>
      </c>
      <c r="K26" s="184">
        <v>0</v>
      </c>
      <c r="L26" s="184">
        <v>0</v>
      </c>
      <c r="M26" s="184">
        <v>0</v>
      </c>
      <c r="N26" s="184">
        <v>0</v>
      </c>
      <c r="O26" s="184">
        <v>0</v>
      </c>
      <c r="P26" s="184">
        <v>0</v>
      </c>
      <c r="Q26" s="184">
        <v>0</v>
      </c>
      <c r="R26" s="184">
        <v>0</v>
      </c>
      <c r="S26" s="184">
        <v>0</v>
      </c>
      <c r="T26" s="184">
        <v>0</v>
      </c>
      <c r="U26" s="184">
        <v>0</v>
      </c>
      <c r="V26" s="184">
        <v>0</v>
      </c>
      <c r="W26" s="184">
        <v>0</v>
      </c>
      <c r="X26" s="184">
        <v>0</v>
      </c>
      <c r="Y26" s="184">
        <v>0</v>
      </c>
      <c r="Z26" s="184">
        <v>0</v>
      </c>
      <c r="AA26" s="184">
        <v>0</v>
      </c>
      <c r="AB26" s="177">
        <f t="shared" si="3"/>
        <v>0</v>
      </c>
      <c r="AC26" s="177">
        <f t="shared" si="4"/>
        <v>0</v>
      </c>
    </row>
    <row r="27" spans="1:32" ht="31.5" x14ac:dyDescent="0.25">
      <c r="A27" s="68" t="s">
        <v>171</v>
      </c>
      <c r="B27" s="42" t="s">
        <v>332</v>
      </c>
      <c r="C27" s="183">
        <v>0</v>
      </c>
      <c r="D27" s="183">
        <v>0</v>
      </c>
      <c r="E27" s="183">
        <v>0</v>
      </c>
      <c r="F27" s="183">
        <v>0</v>
      </c>
      <c r="G27" s="184">
        <v>0</v>
      </c>
      <c r="H27" s="184">
        <v>0</v>
      </c>
      <c r="I27" s="184">
        <v>0</v>
      </c>
      <c r="J27" s="184">
        <v>0</v>
      </c>
      <c r="K27" s="184">
        <v>0</v>
      </c>
      <c r="L27" s="184">
        <v>0</v>
      </c>
      <c r="M27" s="184">
        <v>0</v>
      </c>
      <c r="N27" s="184">
        <v>0</v>
      </c>
      <c r="O27" s="184">
        <v>0</v>
      </c>
      <c r="P27" s="184">
        <v>0</v>
      </c>
      <c r="Q27" s="184">
        <v>0</v>
      </c>
      <c r="R27" s="184">
        <v>0</v>
      </c>
      <c r="S27" s="184">
        <v>0</v>
      </c>
      <c r="T27" s="184">
        <v>0</v>
      </c>
      <c r="U27" s="184">
        <v>0</v>
      </c>
      <c r="V27" s="184">
        <v>0</v>
      </c>
      <c r="W27" s="184">
        <v>0</v>
      </c>
      <c r="X27" s="184">
        <v>0</v>
      </c>
      <c r="Y27" s="184">
        <v>0</v>
      </c>
      <c r="Z27" s="184">
        <v>0</v>
      </c>
      <c r="AA27" s="184">
        <v>0</v>
      </c>
      <c r="AB27" s="177">
        <f t="shared" si="3"/>
        <v>0</v>
      </c>
      <c r="AC27" s="177">
        <f t="shared" si="4"/>
        <v>0</v>
      </c>
    </row>
    <row r="28" spans="1:32" x14ac:dyDescent="0.25">
      <c r="A28" s="68" t="s">
        <v>170</v>
      </c>
      <c r="B28" s="42" t="s">
        <v>433</v>
      </c>
      <c r="C28" s="183">
        <v>0</v>
      </c>
      <c r="D28" s="183">
        <v>0</v>
      </c>
      <c r="E28" s="183">
        <v>0</v>
      </c>
      <c r="F28" s="183">
        <v>0</v>
      </c>
      <c r="G28" s="184">
        <v>0</v>
      </c>
      <c r="H28" s="184">
        <v>0</v>
      </c>
      <c r="I28" s="184">
        <v>0</v>
      </c>
      <c r="J28" s="184">
        <v>0</v>
      </c>
      <c r="K28" s="184">
        <v>0</v>
      </c>
      <c r="L28" s="184">
        <v>0</v>
      </c>
      <c r="M28" s="184">
        <v>0</v>
      </c>
      <c r="N28" s="184">
        <v>0</v>
      </c>
      <c r="O28" s="184">
        <v>0</v>
      </c>
      <c r="P28" s="184">
        <v>0</v>
      </c>
      <c r="Q28" s="184">
        <v>0</v>
      </c>
      <c r="R28" s="184">
        <v>0</v>
      </c>
      <c r="S28" s="184">
        <v>0</v>
      </c>
      <c r="T28" s="184">
        <v>0</v>
      </c>
      <c r="U28" s="184">
        <v>0</v>
      </c>
      <c r="V28" s="184">
        <v>0</v>
      </c>
      <c r="W28" s="184">
        <v>0</v>
      </c>
      <c r="X28" s="184">
        <v>0</v>
      </c>
      <c r="Y28" s="184">
        <v>0</v>
      </c>
      <c r="Z28" s="184">
        <v>0</v>
      </c>
      <c r="AA28" s="184">
        <v>0</v>
      </c>
      <c r="AB28" s="177">
        <f t="shared" si="3"/>
        <v>0</v>
      </c>
      <c r="AC28" s="177">
        <f t="shared" si="4"/>
        <v>0</v>
      </c>
    </row>
    <row r="29" spans="1:32" x14ac:dyDescent="0.25">
      <c r="A29" s="68" t="s">
        <v>169</v>
      </c>
      <c r="B29" s="72" t="s">
        <v>168</v>
      </c>
      <c r="C29" s="183">
        <v>321.22711765000003</v>
      </c>
      <c r="D29" s="183">
        <v>0</v>
      </c>
      <c r="E29" s="183">
        <v>321.22711765000003</v>
      </c>
      <c r="F29" s="183">
        <v>321.22711765000003</v>
      </c>
      <c r="G29" s="185">
        <v>0</v>
      </c>
      <c r="H29" s="185">
        <v>0</v>
      </c>
      <c r="I29" s="185">
        <v>0</v>
      </c>
      <c r="J29" s="185">
        <v>0</v>
      </c>
      <c r="K29" s="185">
        <v>0</v>
      </c>
      <c r="L29" s="185">
        <v>0</v>
      </c>
      <c r="M29" s="185">
        <v>0</v>
      </c>
      <c r="N29" s="185">
        <v>0</v>
      </c>
      <c r="O29" s="185">
        <v>0</v>
      </c>
      <c r="P29" s="185">
        <v>106.151866273</v>
      </c>
      <c r="Q29" s="185">
        <v>0</v>
      </c>
      <c r="R29" s="185">
        <v>0</v>
      </c>
      <c r="S29" s="185">
        <v>0</v>
      </c>
      <c r="T29" s="185">
        <v>52.262516621999495</v>
      </c>
      <c r="U29" s="185">
        <v>0</v>
      </c>
      <c r="V29" s="185">
        <v>0</v>
      </c>
      <c r="W29" s="185">
        <v>0</v>
      </c>
      <c r="X29" s="185">
        <v>162.81273475500001</v>
      </c>
      <c r="Y29" s="185">
        <v>0</v>
      </c>
      <c r="Z29" s="185">
        <v>0</v>
      </c>
      <c r="AA29" s="185">
        <v>0</v>
      </c>
      <c r="AB29" s="177">
        <f t="shared" si="3"/>
        <v>321.22711764999951</v>
      </c>
      <c r="AC29" s="177">
        <f t="shared" si="4"/>
        <v>0</v>
      </c>
    </row>
    <row r="30" spans="1:32" s="176" customFormat="1" ht="47.25" x14ac:dyDescent="0.25">
      <c r="A30" s="71" t="s">
        <v>60</v>
      </c>
      <c r="B30" s="70" t="s">
        <v>167</v>
      </c>
      <c r="C30" s="183">
        <v>272.22637088983049</v>
      </c>
      <c r="D30" s="183">
        <v>0</v>
      </c>
      <c r="E30" s="183">
        <v>272.22637088983049</v>
      </c>
      <c r="F30" s="183">
        <v>272.22637088983049</v>
      </c>
      <c r="G30" s="183">
        <v>0</v>
      </c>
      <c r="H30" s="183">
        <v>0</v>
      </c>
      <c r="I30" s="183">
        <v>0</v>
      </c>
      <c r="J30" s="183">
        <v>0</v>
      </c>
      <c r="K30" s="183">
        <v>0</v>
      </c>
      <c r="L30" s="183">
        <v>0</v>
      </c>
      <c r="M30" s="183">
        <v>0</v>
      </c>
      <c r="N30" s="183">
        <v>0</v>
      </c>
      <c r="O30" s="183">
        <v>0</v>
      </c>
      <c r="P30" s="183">
        <v>11.844710627118646</v>
      </c>
      <c r="Q30" s="183">
        <v>0</v>
      </c>
      <c r="R30" s="183">
        <v>0</v>
      </c>
      <c r="S30" s="183">
        <v>0</v>
      </c>
      <c r="T30" s="183">
        <v>122.40476640254199</v>
      </c>
      <c r="U30" s="183">
        <v>0</v>
      </c>
      <c r="V30" s="183">
        <v>0</v>
      </c>
      <c r="W30" s="183">
        <v>0</v>
      </c>
      <c r="X30" s="183">
        <v>137.97689386016901</v>
      </c>
      <c r="Y30" s="183">
        <v>0</v>
      </c>
      <c r="Z30" s="183">
        <v>0</v>
      </c>
      <c r="AA30" s="183">
        <v>0</v>
      </c>
      <c r="AB30" s="177">
        <f t="shared" si="3"/>
        <v>272.2263708898297</v>
      </c>
      <c r="AC30" s="177">
        <f t="shared" si="4"/>
        <v>0</v>
      </c>
    </row>
    <row r="31" spans="1:32" x14ac:dyDescent="0.25">
      <c r="A31" s="71" t="s">
        <v>166</v>
      </c>
      <c r="B31" s="42" t="s">
        <v>165</v>
      </c>
      <c r="C31" s="183">
        <v>11.844710627118646</v>
      </c>
      <c r="D31" s="183">
        <v>0</v>
      </c>
      <c r="E31" s="183">
        <v>11.844710627118646</v>
      </c>
      <c r="F31" s="183">
        <v>11.844710627118646</v>
      </c>
      <c r="G31" s="184">
        <v>0</v>
      </c>
      <c r="H31" s="184">
        <v>0</v>
      </c>
      <c r="I31" s="184">
        <v>0</v>
      </c>
      <c r="J31" s="184">
        <v>0</v>
      </c>
      <c r="K31" s="184">
        <v>0</v>
      </c>
      <c r="L31" s="184">
        <v>0</v>
      </c>
      <c r="M31" s="184">
        <v>0</v>
      </c>
      <c r="N31" s="184">
        <v>0</v>
      </c>
      <c r="O31" s="184">
        <v>0</v>
      </c>
      <c r="P31" s="184">
        <v>11.844710627118646</v>
      </c>
      <c r="Q31" s="184">
        <v>0</v>
      </c>
      <c r="R31" s="184">
        <v>0</v>
      </c>
      <c r="S31" s="184">
        <v>0</v>
      </c>
      <c r="T31" s="184">
        <v>0</v>
      </c>
      <c r="U31" s="184">
        <v>0</v>
      </c>
      <c r="V31" s="184">
        <v>0</v>
      </c>
      <c r="W31" s="184">
        <v>0</v>
      </c>
      <c r="X31" s="184">
        <v>0</v>
      </c>
      <c r="Y31" s="184">
        <v>0</v>
      </c>
      <c r="Z31" s="184">
        <v>0</v>
      </c>
      <c r="AA31" s="184">
        <v>0</v>
      </c>
      <c r="AB31" s="177">
        <f t="shared" si="3"/>
        <v>11.844710627118646</v>
      </c>
      <c r="AC31" s="177">
        <f t="shared" si="4"/>
        <v>0</v>
      </c>
    </row>
    <row r="32" spans="1:32" ht="31.5" x14ac:dyDescent="0.25">
      <c r="A32" s="71" t="s">
        <v>164</v>
      </c>
      <c r="B32" s="42" t="s">
        <v>163</v>
      </c>
      <c r="C32" s="183">
        <v>221.45134161864408</v>
      </c>
      <c r="D32" s="183">
        <v>0</v>
      </c>
      <c r="E32" s="183">
        <v>221.45134161864408</v>
      </c>
      <c r="F32" s="183">
        <v>221.45134161864408</v>
      </c>
      <c r="G32" s="184">
        <v>0</v>
      </c>
      <c r="H32" s="184">
        <v>0</v>
      </c>
      <c r="I32" s="184">
        <v>0</v>
      </c>
      <c r="J32" s="184">
        <v>0</v>
      </c>
      <c r="K32" s="184">
        <v>0</v>
      </c>
      <c r="L32" s="184">
        <v>0</v>
      </c>
      <c r="M32" s="184">
        <v>0</v>
      </c>
      <c r="N32" s="184">
        <v>0</v>
      </c>
      <c r="O32" s="184">
        <v>0</v>
      </c>
      <c r="P32" s="184">
        <v>0</v>
      </c>
      <c r="Q32" s="184">
        <v>0</v>
      </c>
      <c r="R32" s="184">
        <v>0</v>
      </c>
      <c r="S32" s="184">
        <v>0</v>
      </c>
      <c r="T32" s="184">
        <f>F32*0.5</f>
        <v>110.72567080932204</v>
      </c>
      <c r="U32" s="184">
        <v>0</v>
      </c>
      <c r="V32" s="184">
        <v>0</v>
      </c>
      <c r="W32" s="184">
        <v>0</v>
      </c>
      <c r="X32" s="184">
        <f>F32-T32</f>
        <v>110.72567080932204</v>
      </c>
      <c r="Y32" s="184">
        <v>0</v>
      </c>
      <c r="Z32" s="184">
        <v>0</v>
      </c>
      <c r="AA32" s="184">
        <v>0</v>
      </c>
      <c r="AB32" s="177">
        <f t="shared" si="3"/>
        <v>221.45134161864408</v>
      </c>
      <c r="AC32" s="177">
        <f t="shared" si="4"/>
        <v>0</v>
      </c>
    </row>
    <row r="33" spans="1:29" x14ac:dyDescent="0.25">
      <c r="A33" s="71" t="s">
        <v>162</v>
      </c>
      <c r="B33" s="42" t="s">
        <v>161</v>
      </c>
      <c r="C33" s="183">
        <v>0</v>
      </c>
      <c r="D33" s="183">
        <v>0</v>
      </c>
      <c r="E33" s="183">
        <v>0</v>
      </c>
      <c r="F33" s="183">
        <v>0</v>
      </c>
      <c r="G33" s="184">
        <v>0</v>
      </c>
      <c r="H33" s="184">
        <v>0</v>
      </c>
      <c r="I33" s="184">
        <v>0</v>
      </c>
      <c r="J33" s="184">
        <v>0</v>
      </c>
      <c r="K33" s="184">
        <v>0</v>
      </c>
      <c r="L33" s="184">
        <v>0</v>
      </c>
      <c r="M33" s="184">
        <v>0</v>
      </c>
      <c r="N33" s="184">
        <v>0</v>
      </c>
      <c r="O33" s="184">
        <v>0</v>
      </c>
      <c r="P33" s="184">
        <v>0</v>
      </c>
      <c r="Q33" s="184">
        <v>0</v>
      </c>
      <c r="R33" s="184">
        <v>0</v>
      </c>
      <c r="S33" s="184">
        <v>0</v>
      </c>
      <c r="T33" s="184">
        <f>F33*0.5</f>
        <v>0</v>
      </c>
      <c r="U33" s="184">
        <v>0</v>
      </c>
      <c r="V33" s="184">
        <v>0</v>
      </c>
      <c r="W33" s="184">
        <v>0</v>
      </c>
      <c r="X33" s="184">
        <f>F33-T33</f>
        <v>0</v>
      </c>
      <c r="Y33" s="184">
        <v>0</v>
      </c>
      <c r="Z33" s="184">
        <v>0</v>
      </c>
      <c r="AA33" s="184">
        <v>0</v>
      </c>
      <c r="AB33" s="177">
        <f t="shared" si="3"/>
        <v>0</v>
      </c>
      <c r="AC33" s="177">
        <f t="shared" si="4"/>
        <v>0</v>
      </c>
    </row>
    <row r="34" spans="1:29" x14ac:dyDescent="0.25">
      <c r="A34" s="71" t="s">
        <v>160</v>
      </c>
      <c r="B34" s="42" t="s">
        <v>159</v>
      </c>
      <c r="C34" s="183">
        <v>38.930318644067803</v>
      </c>
      <c r="D34" s="183">
        <v>0</v>
      </c>
      <c r="E34" s="183">
        <v>38.930318644067803</v>
      </c>
      <c r="F34" s="183">
        <v>38.930318644067803</v>
      </c>
      <c r="G34" s="184">
        <v>0</v>
      </c>
      <c r="H34" s="184">
        <v>0</v>
      </c>
      <c r="I34" s="184">
        <v>0</v>
      </c>
      <c r="J34" s="184">
        <v>0</v>
      </c>
      <c r="K34" s="184">
        <v>0</v>
      </c>
      <c r="L34" s="184">
        <v>0</v>
      </c>
      <c r="M34" s="184">
        <v>0</v>
      </c>
      <c r="N34" s="184">
        <v>0</v>
      </c>
      <c r="O34" s="184">
        <v>0</v>
      </c>
      <c r="P34" s="184">
        <v>0</v>
      </c>
      <c r="Q34" s="184">
        <v>0</v>
      </c>
      <c r="R34" s="184">
        <v>0</v>
      </c>
      <c r="S34" s="184">
        <v>0</v>
      </c>
      <c r="T34" s="184">
        <f>T30-T31-T32-T33</f>
        <v>11.679095593219955</v>
      </c>
      <c r="U34" s="184">
        <v>0</v>
      </c>
      <c r="V34" s="184">
        <v>0</v>
      </c>
      <c r="W34" s="184">
        <v>0</v>
      </c>
      <c r="X34" s="184">
        <f>F34-T34</f>
        <v>27.251223050847848</v>
      </c>
      <c r="Y34" s="184">
        <v>0</v>
      </c>
      <c r="Z34" s="184">
        <v>0</v>
      </c>
      <c r="AA34" s="184">
        <v>0</v>
      </c>
      <c r="AB34" s="177">
        <f t="shared" si="3"/>
        <v>38.930318644067803</v>
      </c>
      <c r="AC34" s="177">
        <f t="shared" si="4"/>
        <v>0</v>
      </c>
    </row>
    <row r="35" spans="1:29" s="176" customFormat="1" ht="31.5" x14ac:dyDescent="0.25">
      <c r="A35" s="71" t="s">
        <v>59</v>
      </c>
      <c r="B35" s="70" t="s">
        <v>158</v>
      </c>
      <c r="C35" s="183">
        <v>0</v>
      </c>
      <c r="D35" s="183">
        <v>0</v>
      </c>
      <c r="E35" s="183">
        <v>0</v>
      </c>
      <c r="F35" s="183">
        <v>0</v>
      </c>
      <c r="G35" s="183">
        <v>0</v>
      </c>
      <c r="H35" s="183">
        <v>0</v>
      </c>
      <c r="I35" s="183">
        <v>0</v>
      </c>
      <c r="J35" s="183">
        <v>0</v>
      </c>
      <c r="K35" s="183">
        <v>0</v>
      </c>
      <c r="L35" s="183">
        <v>0</v>
      </c>
      <c r="M35" s="183">
        <v>0</v>
      </c>
      <c r="N35" s="183">
        <v>0</v>
      </c>
      <c r="O35" s="183">
        <v>0</v>
      </c>
      <c r="P35" s="183">
        <v>0</v>
      </c>
      <c r="Q35" s="183">
        <v>0</v>
      </c>
      <c r="R35" s="183">
        <v>0</v>
      </c>
      <c r="S35" s="183">
        <v>0</v>
      </c>
      <c r="T35" s="183">
        <v>0</v>
      </c>
      <c r="U35" s="183">
        <v>0</v>
      </c>
      <c r="V35" s="183">
        <v>0</v>
      </c>
      <c r="W35" s="183">
        <v>0</v>
      </c>
      <c r="X35" s="183">
        <v>0</v>
      </c>
      <c r="Y35" s="183">
        <v>0</v>
      </c>
      <c r="Z35" s="183">
        <v>0</v>
      </c>
      <c r="AA35" s="183">
        <v>0</v>
      </c>
      <c r="AB35" s="177">
        <f t="shared" si="3"/>
        <v>0</v>
      </c>
      <c r="AC35" s="177">
        <f t="shared" si="4"/>
        <v>0</v>
      </c>
    </row>
    <row r="36" spans="1:29" ht="31.5" x14ac:dyDescent="0.25">
      <c r="A36" s="68" t="s">
        <v>157</v>
      </c>
      <c r="B36" s="67" t="s">
        <v>156</v>
      </c>
      <c r="C36" s="187">
        <v>0</v>
      </c>
      <c r="D36" s="187">
        <v>0</v>
      </c>
      <c r="E36" s="187">
        <v>0</v>
      </c>
      <c r="F36" s="187">
        <v>0</v>
      </c>
      <c r="G36" s="186">
        <v>0</v>
      </c>
      <c r="H36" s="186">
        <v>0</v>
      </c>
      <c r="I36" s="186">
        <v>0</v>
      </c>
      <c r="J36" s="186">
        <v>0</v>
      </c>
      <c r="K36" s="186">
        <v>0</v>
      </c>
      <c r="L36" s="186">
        <v>0</v>
      </c>
      <c r="M36" s="186">
        <v>0</v>
      </c>
      <c r="N36" s="186">
        <v>0</v>
      </c>
      <c r="O36" s="186">
        <v>0</v>
      </c>
      <c r="P36" s="186">
        <v>0</v>
      </c>
      <c r="Q36" s="186">
        <v>0</v>
      </c>
      <c r="R36" s="186">
        <v>0</v>
      </c>
      <c r="S36" s="186">
        <v>0</v>
      </c>
      <c r="T36" s="186">
        <v>0</v>
      </c>
      <c r="U36" s="186">
        <v>0</v>
      </c>
      <c r="V36" s="186">
        <v>0</v>
      </c>
      <c r="W36" s="186">
        <v>0</v>
      </c>
      <c r="X36" s="186">
        <v>0</v>
      </c>
      <c r="Y36" s="186">
        <v>0</v>
      </c>
      <c r="Z36" s="186">
        <v>0</v>
      </c>
      <c r="AA36" s="186">
        <v>0</v>
      </c>
      <c r="AB36" s="177">
        <f t="shared" si="3"/>
        <v>0</v>
      </c>
      <c r="AC36" s="177">
        <f t="shared" si="4"/>
        <v>0</v>
      </c>
    </row>
    <row r="37" spans="1:29" x14ac:dyDescent="0.25">
      <c r="A37" s="68" t="s">
        <v>155</v>
      </c>
      <c r="B37" s="67" t="s">
        <v>145</v>
      </c>
      <c r="C37" s="187">
        <v>0</v>
      </c>
      <c r="D37" s="187">
        <v>0</v>
      </c>
      <c r="E37" s="187">
        <v>0</v>
      </c>
      <c r="F37" s="187">
        <v>0</v>
      </c>
      <c r="G37" s="186">
        <v>0</v>
      </c>
      <c r="H37" s="186">
        <v>0</v>
      </c>
      <c r="I37" s="186">
        <v>0</v>
      </c>
      <c r="J37" s="186">
        <v>0</v>
      </c>
      <c r="K37" s="186">
        <v>0</v>
      </c>
      <c r="L37" s="186">
        <v>0</v>
      </c>
      <c r="M37" s="186">
        <v>0</v>
      </c>
      <c r="N37" s="186">
        <v>0</v>
      </c>
      <c r="O37" s="186">
        <v>0</v>
      </c>
      <c r="P37" s="186">
        <v>0</v>
      </c>
      <c r="Q37" s="186">
        <v>0</v>
      </c>
      <c r="R37" s="186">
        <v>0</v>
      </c>
      <c r="S37" s="186">
        <v>0</v>
      </c>
      <c r="T37" s="186">
        <v>0</v>
      </c>
      <c r="U37" s="186">
        <v>0</v>
      </c>
      <c r="V37" s="186">
        <v>0</v>
      </c>
      <c r="W37" s="186">
        <v>0</v>
      </c>
      <c r="X37" s="186">
        <v>0</v>
      </c>
      <c r="Y37" s="186">
        <v>0</v>
      </c>
      <c r="Z37" s="186">
        <v>0</v>
      </c>
      <c r="AA37" s="186">
        <v>0</v>
      </c>
      <c r="AB37" s="177">
        <f t="shared" si="3"/>
        <v>0</v>
      </c>
      <c r="AC37" s="177">
        <f t="shared" si="4"/>
        <v>0</v>
      </c>
    </row>
    <row r="38" spans="1:29" x14ac:dyDescent="0.25">
      <c r="A38" s="68" t="s">
        <v>154</v>
      </c>
      <c r="B38" s="67" t="s">
        <v>143</v>
      </c>
      <c r="C38" s="187">
        <v>0</v>
      </c>
      <c r="D38" s="187">
        <v>0</v>
      </c>
      <c r="E38" s="187">
        <v>0</v>
      </c>
      <c r="F38" s="187">
        <v>0</v>
      </c>
      <c r="G38" s="186">
        <v>0</v>
      </c>
      <c r="H38" s="186">
        <v>0</v>
      </c>
      <c r="I38" s="186">
        <v>0</v>
      </c>
      <c r="J38" s="186">
        <v>0</v>
      </c>
      <c r="K38" s="186">
        <v>0</v>
      </c>
      <c r="L38" s="186">
        <v>0</v>
      </c>
      <c r="M38" s="186">
        <v>0</v>
      </c>
      <c r="N38" s="186">
        <v>0</v>
      </c>
      <c r="O38" s="186">
        <v>0</v>
      </c>
      <c r="P38" s="186">
        <v>0</v>
      </c>
      <c r="Q38" s="186">
        <v>0</v>
      </c>
      <c r="R38" s="186">
        <v>0</v>
      </c>
      <c r="S38" s="186">
        <v>0</v>
      </c>
      <c r="T38" s="186">
        <v>0</v>
      </c>
      <c r="U38" s="186">
        <v>0</v>
      </c>
      <c r="V38" s="186">
        <v>0</v>
      </c>
      <c r="W38" s="186">
        <v>0</v>
      </c>
      <c r="X38" s="186">
        <v>0</v>
      </c>
      <c r="Y38" s="186">
        <v>0</v>
      </c>
      <c r="Z38" s="186">
        <v>0</v>
      </c>
      <c r="AA38" s="186">
        <v>0</v>
      </c>
      <c r="AB38" s="177">
        <f t="shared" si="3"/>
        <v>0</v>
      </c>
      <c r="AC38" s="177">
        <f t="shared" si="4"/>
        <v>0</v>
      </c>
    </row>
    <row r="39" spans="1:29" ht="31.5" x14ac:dyDescent="0.25">
      <c r="A39" s="68" t="s">
        <v>153</v>
      </c>
      <c r="B39" s="42" t="s">
        <v>141</v>
      </c>
      <c r="C39" s="183">
        <v>0</v>
      </c>
      <c r="D39" s="183">
        <v>0</v>
      </c>
      <c r="E39" s="183">
        <v>0</v>
      </c>
      <c r="F39" s="183">
        <v>0</v>
      </c>
      <c r="G39" s="184">
        <v>0</v>
      </c>
      <c r="H39" s="184">
        <v>0</v>
      </c>
      <c r="I39" s="184">
        <v>0</v>
      </c>
      <c r="J39" s="184">
        <v>0</v>
      </c>
      <c r="K39" s="184">
        <v>0</v>
      </c>
      <c r="L39" s="184">
        <v>0</v>
      </c>
      <c r="M39" s="184">
        <v>0</v>
      </c>
      <c r="N39" s="184">
        <v>0</v>
      </c>
      <c r="O39" s="184">
        <v>0</v>
      </c>
      <c r="P39" s="184">
        <v>0</v>
      </c>
      <c r="Q39" s="184">
        <v>0</v>
      </c>
      <c r="R39" s="184">
        <v>0</v>
      </c>
      <c r="S39" s="184">
        <v>0</v>
      </c>
      <c r="T39" s="184">
        <v>0</v>
      </c>
      <c r="U39" s="184">
        <v>0</v>
      </c>
      <c r="V39" s="184">
        <v>0</v>
      </c>
      <c r="W39" s="184">
        <v>0</v>
      </c>
      <c r="X39" s="184">
        <v>0</v>
      </c>
      <c r="Y39" s="184">
        <v>0</v>
      </c>
      <c r="Z39" s="184">
        <v>0</v>
      </c>
      <c r="AA39" s="184">
        <v>0</v>
      </c>
      <c r="AB39" s="177">
        <f t="shared" si="3"/>
        <v>0</v>
      </c>
      <c r="AC39" s="177">
        <f t="shared" si="4"/>
        <v>0</v>
      </c>
    </row>
    <row r="40" spans="1:29" ht="31.5" x14ac:dyDescent="0.25">
      <c r="A40" s="68" t="s">
        <v>152</v>
      </c>
      <c r="B40" s="42" t="s">
        <v>139</v>
      </c>
      <c r="C40" s="183">
        <v>0</v>
      </c>
      <c r="D40" s="183">
        <v>0</v>
      </c>
      <c r="E40" s="183">
        <v>0</v>
      </c>
      <c r="F40" s="183">
        <v>0</v>
      </c>
      <c r="G40" s="184">
        <v>0</v>
      </c>
      <c r="H40" s="184">
        <v>0</v>
      </c>
      <c r="I40" s="184">
        <v>0</v>
      </c>
      <c r="J40" s="184">
        <v>0</v>
      </c>
      <c r="K40" s="184">
        <v>0</v>
      </c>
      <c r="L40" s="184">
        <v>0</v>
      </c>
      <c r="M40" s="184">
        <v>0</v>
      </c>
      <c r="N40" s="184">
        <v>0</v>
      </c>
      <c r="O40" s="184">
        <v>0</v>
      </c>
      <c r="P40" s="184">
        <v>0</v>
      </c>
      <c r="Q40" s="184">
        <v>0</v>
      </c>
      <c r="R40" s="184">
        <v>0</v>
      </c>
      <c r="S40" s="184">
        <v>0</v>
      </c>
      <c r="T40" s="184">
        <v>0</v>
      </c>
      <c r="U40" s="184">
        <v>0</v>
      </c>
      <c r="V40" s="184">
        <v>0</v>
      </c>
      <c r="W40" s="184">
        <v>0</v>
      </c>
      <c r="X40" s="184">
        <v>0</v>
      </c>
      <c r="Y40" s="184">
        <v>0</v>
      </c>
      <c r="Z40" s="184">
        <v>0</v>
      </c>
      <c r="AA40" s="184">
        <v>0</v>
      </c>
      <c r="AB40" s="177">
        <f t="shared" si="3"/>
        <v>0</v>
      </c>
      <c r="AC40" s="177">
        <f t="shared" si="4"/>
        <v>0</v>
      </c>
    </row>
    <row r="41" spans="1:29" x14ac:dyDescent="0.25">
      <c r="A41" s="68" t="s">
        <v>151</v>
      </c>
      <c r="B41" s="42" t="s">
        <v>137</v>
      </c>
      <c r="C41" s="183">
        <v>33.775000000000006</v>
      </c>
      <c r="D41" s="183">
        <v>0</v>
      </c>
      <c r="E41" s="183">
        <v>33.775000000000006</v>
      </c>
      <c r="F41" s="183">
        <v>33.775000000000006</v>
      </c>
      <c r="G41" s="184">
        <v>0</v>
      </c>
      <c r="H41" s="184">
        <v>0</v>
      </c>
      <c r="I41" s="184">
        <v>0</v>
      </c>
      <c r="J41" s="184">
        <v>0</v>
      </c>
      <c r="K41" s="184">
        <v>0</v>
      </c>
      <c r="L41" s="184">
        <v>0</v>
      </c>
      <c r="M41" s="184">
        <v>0</v>
      </c>
      <c r="N41" s="184">
        <v>0</v>
      </c>
      <c r="O41" s="184">
        <v>0</v>
      </c>
      <c r="P41" s="184">
        <v>0</v>
      </c>
      <c r="Q41" s="184">
        <v>0</v>
      </c>
      <c r="R41" s="184">
        <v>0</v>
      </c>
      <c r="S41" s="184">
        <v>0</v>
      </c>
      <c r="T41" s="184">
        <v>0</v>
      </c>
      <c r="U41" s="184">
        <v>0</v>
      </c>
      <c r="V41" s="184">
        <v>0</v>
      </c>
      <c r="W41" s="184">
        <v>0</v>
      </c>
      <c r="X41" s="184">
        <v>33.775000000000006</v>
      </c>
      <c r="Y41" s="184">
        <v>0</v>
      </c>
      <c r="Z41" s="184">
        <v>0</v>
      </c>
      <c r="AA41" s="184">
        <v>0</v>
      </c>
      <c r="AB41" s="177">
        <f t="shared" si="3"/>
        <v>33.775000000000006</v>
      </c>
      <c r="AC41" s="177">
        <f t="shared" si="4"/>
        <v>0</v>
      </c>
    </row>
    <row r="42" spans="1:29" ht="18.75" x14ac:dyDescent="0.25">
      <c r="A42" s="68" t="s">
        <v>150</v>
      </c>
      <c r="B42" s="67" t="s">
        <v>135</v>
      </c>
      <c r="C42" s="187">
        <v>0</v>
      </c>
      <c r="D42" s="187">
        <v>0</v>
      </c>
      <c r="E42" s="187">
        <v>0</v>
      </c>
      <c r="F42" s="187">
        <v>0</v>
      </c>
      <c r="G42" s="186">
        <v>0</v>
      </c>
      <c r="H42" s="186">
        <v>0</v>
      </c>
      <c r="I42" s="186">
        <v>0</v>
      </c>
      <c r="J42" s="186">
        <v>0</v>
      </c>
      <c r="K42" s="186">
        <v>0</v>
      </c>
      <c r="L42" s="186">
        <v>0</v>
      </c>
      <c r="M42" s="186">
        <v>0</v>
      </c>
      <c r="N42" s="186">
        <v>0</v>
      </c>
      <c r="O42" s="186">
        <v>0</v>
      </c>
      <c r="P42" s="186">
        <v>0</v>
      </c>
      <c r="Q42" s="186">
        <v>0</v>
      </c>
      <c r="R42" s="186">
        <v>0</v>
      </c>
      <c r="S42" s="186">
        <v>0</v>
      </c>
      <c r="T42" s="186">
        <v>0</v>
      </c>
      <c r="U42" s="186">
        <v>0</v>
      </c>
      <c r="V42" s="186">
        <v>0</v>
      </c>
      <c r="W42" s="186">
        <v>0</v>
      </c>
      <c r="X42" s="186">
        <v>0</v>
      </c>
      <c r="Y42" s="186">
        <v>0</v>
      </c>
      <c r="Z42" s="186">
        <v>0</v>
      </c>
      <c r="AA42" s="186">
        <v>0</v>
      </c>
      <c r="AB42" s="177">
        <f t="shared" si="3"/>
        <v>0</v>
      </c>
      <c r="AC42" s="177">
        <f t="shared" si="4"/>
        <v>0</v>
      </c>
    </row>
    <row r="43" spans="1:29" x14ac:dyDescent="0.25">
      <c r="A43" s="71" t="s">
        <v>58</v>
      </c>
      <c r="B43" s="70" t="s">
        <v>149</v>
      </c>
      <c r="C43" s="183">
        <v>0</v>
      </c>
      <c r="D43" s="183">
        <v>0</v>
      </c>
      <c r="E43" s="183">
        <v>0</v>
      </c>
      <c r="F43" s="183">
        <v>0</v>
      </c>
      <c r="G43" s="183">
        <v>0</v>
      </c>
      <c r="H43" s="183">
        <v>0</v>
      </c>
      <c r="I43" s="183">
        <v>0</v>
      </c>
      <c r="J43" s="183">
        <v>0</v>
      </c>
      <c r="K43" s="183">
        <v>0</v>
      </c>
      <c r="L43" s="183">
        <v>0</v>
      </c>
      <c r="M43" s="183">
        <v>0</v>
      </c>
      <c r="N43" s="183">
        <v>0</v>
      </c>
      <c r="O43" s="183">
        <v>0</v>
      </c>
      <c r="P43" s="183">
        <v>0</v>
      </c>
      <c r="Q43" s="183">
        <v>0</v>
      </c>
      <c r="R43" s="183">
        <v>0</v>
      </c>
      <c r="S43" s="183">
        <v>0</v>
      </c>
      <c r="T43" s="183">
        <v>0</v>
      </c>
      <c r="U43" s="183">
        <v>0</v>
      </c>
      <c r="V43" s="183">
        <v>0</v>
      </c>
      <c r="W43" s="183">
        <v>0</v>
      </c>
      <c r="X43" s="183">
        <v>0</v>
      </c>
      <c r="Y43" s="183">
        <v>0</v>
      </c>
      <c r="Z43" s="183">
        <v>0</v>
      </c>
      <c r="AA43" s="183">
        <v>0</v>
      </c>
      <c r="AB43" s="177">
        <f t="shared" si="3"/>
        <v>0</v>
      </c>
      <c r="AC43" s="177">
        <f t="shared" si="4"/>
        <v>0</v>
      </c>
    </row>
    <row r="44" spans="1:29" x14ac:dyDescent="0.25">
      <c r="A44" s="68" t="s">
        <v>148</v>
      </c>
      <c r="B44" s="42" t="s">
        <v>147</v>
      </c>
      <c r="C44" s="183">
        <v>0</v>
      </c>
      <c r="D44" s="183">
        <v>0</v>
      </c>
      <c r="E44" s="183">
        <v>0</v>
      </c>
      <c r="F44" s="183">
        <v>0</v>
      </c>
      <c r="G44" s="184">
        <v>0</v>
      </c>
      <c r="H44" s="184">
        <v>0</v>
      </c>
      <c r="I44" s="184">
        <v>0</v>
      </c>
      <c r="J44" s="184">
        <v>0</v>
      </c>
      <c r="K44" s="184">
        <v>0</v>
      </c>
      <c r="L44" s="184">
        <v>0</v>
      </c>
      <c r="M44" s="184">
        <v>0</v>
      </c>
      <c r="N44" s="184">
        <v>0</v>
      </c>
      <c r="O44" s="184">
        <v>0</v>
      </c>
      <c r="P44" s="184">
        <v>0</v>
      </c>
      <c r="Q44" s="184">
        <v>0</v>
      </c>
      <c r="R44" s="184">
        <v>0</v>
      </c>
      <c r="S44" s="184">
        <v>0</v>
      </c>
      <c r="T44" s="184">
        <v>0</v>
      </c>
      <c r="U44" s="184">
        <v>0</v>
      </c>
      <c r="V44" s="184">
        <v>0</v>
      </c>
      <c r="W44" s="184">
        <v>0</v>
      </c>
      <c r="X44" s="184">
        <v>0</v>
      </c>
      <c r="Y44" s="184">
        <v>0</v>
      </c>
      <c r="Z44" s="184">
        <v>0</v>
      </c>
      <c r="AA44" s="184">
        <v>0</v>
      </c>
      <c r="AB44" s="177">
        <f t="shared" si="3"/>
        <v>0</v>
      </c>
      <c r="AC44" s="177">
        <f t="shared" si="4"/>
        <v>0</v>
      </c>
    </row>
    <row r="45" spans="1:29" x14ac:dyDescent="0.25">
      <c r="A45" s="68" t="s">
        <v>146</v>
      </c>
      <c r="B45" s="42" t="s">
        <v>145</v>
      </c>
      <c r="C45" s="183">
        <v>0</v>
      </c>
      <c r="D45" s="183">
        <v>0</v>
      </c>
      <c r="E45" s="183">
        <v>0</v>
      </c>
      <c r="F45" s="183">
        <v>0</v>
      </c>
      <c r="G45" s="184">
        <v>0</v>
      </c>
      <c r="H45" s="184">
        <v>0</v>
      </c>
      <c r="I45" s="184">
        <v>0</v>
      </c>
      <c r="J45" s="184">
        <v>0</v>
      </c>
      <c r="K45" s="184">
        <v>0</v>
      </c>
      <c r="L45" s="184">
        <v>0</v>
      </c>
      <c r="M45" s="184">
        <v>0</v>
      </c>
      <c r="N45" s="184">
        <v>0</v>
      </c>
      <c r="O45" s="184">
        <v>0</v>
      </c>
      <c r="P45" s="184">
        <v>0</v>
      </c>
      <c r="Q45" s="184">
        <v>0</v>
      </c>
      <c r="R45" s="184">
        <v>0</v>
      </c>
      <c r="S45" s="184">
        <v>0</v>
      </c>
      <c r="T45" s="184">
        <v>0</v>
      </c>
      <c r="U45" s="184">
        <v>0</v>
      </c>
      <c r="V45" s="184">
        <v>0</v>
      </c>
      <c r="W45" s="184">
        <v>0</v>
      </c>
      <c r="X45" s="184">
        <v>0</v>
      </c>
      <c r="Y45" s="184">
        <v>0</v>
      </c>
      <c r="Z45" s="184">
        <v>0</v>
      </c>
      <c r="AA45" s="184">
        <v>0</v>
      </c>
      <c r="AB45" s="177">
        <f t="shared" si="3"/>
        <v>0</v>
      </c>
      <c r="AC45" s="177">
        <f t="shared" si="4"/>
        <v>0</v>
      </c>
    </row>
    <row r="46" spans="1:29" x14ac:dyDescent="0.25">
      <c r="A46" s="68" t="s">
        <v>144</v>
      </c>
      <c r="B46" s="42" t="s">
        <v>143</v>
      </c>
      <c r="C46" s="183">
        <v>0</v>
      </c>
      <c r="D46" s="183">
        <v>0</v>
      </c>
      <c r="E46" s="183">
        <v>0</v>
      </c>
      <c r="F46" s="183">
        <v>0</v>
      </c>
      <c r="G46" s="184">
        <v>0</v>
      </c>
      <c r="H46" s="184">
        <v>0</v>
      </c>
      <c r="I46" s="184">
        <v>0</v>
      </c>
      <c r="J46" s="184">
        <v>0</v>
      </c>
      <c r="K46" s="184">
        <v>0</v>
      </c>
      <c r="L46" s="184">
        <v>0</v>
      </c>
      <c r="M46" s="184">
        <v>0</v>
      </c>
      <c r="N46" s="184">
        <v>0</v>
      </c>
      <c r="O46" s="184">
        <v>0</v>
      </c>
      <c r="P46" s="184">
        <v>0</v>
      </c>
      <c r="Q46" s="184">
        <v>0</v>
      </c>
      <c r="R46" s="184">
        <v>0</v>
      </c>
      <c r="S46" s="184">
        <v>0</v>
      </c>
      <c r="T46" s="184">
        <v>0</v>
      </c>
      <c r="U46" s="184">
        <v>0</v>
      </c>
      <c r="V46" s="184">
        <v>0</v>
      </c>
      <c r="W46" s="184">
        <v>0</v>
      </c>
      <c r="X46" s="184">
        <v>0</v>
      </c>
      <c r="Y46" s="184">
        <v>0</v>
      </c>
      <c r="Z46" s="184">
        <v>0</v>
      </c>
      <c r="AA46" s="184">
        <v>0</v>
      </c>
      <c r="AB46" s="177">
        <f t="shared" si="3"/>
        <v>0</v>
      </c>
      <c r="AC46" s="177">
        <f t="shared" si="4"/>
        <v>0</v>
      </c>
    </row>
    <row r="47" spans="1:29" ht="31.5" x14ac:dyDescent="0.25">
      <c r="A47" s="68" t="s">
        <v>142</v>
      </c>
      <c r="B47" s="42" t="s">
        <v>141</v>
      </c>
      <c r="C47" s="183">
        <v>0</v>
      </c>
      <c r="D47" s="183">
        <v>0</v>
      </c>
      <c r="E47" s="183">
        <v>0</v>
      </c>
      <c r="F47" s="183">
        <v>0</v>
      </c>
      <c r="G47" s="184">
        <v>0</v>
      </c>
      <c r="H47" s="184">
        <v>0</v>
      </c>
      <c r="I47" s="184">
        <v>0</v>
      </c>
      <c r="J47" s="184">
        <v>0</v>
      </c>
      <c r="K47" s="184">
        <v>0</v>
      </c>
      <c r="L47" s="184">
        <v>0</v>
      </c>
      <c r="M47" s="184">
        <v>0</v>
      </c>
      <c r="N47" s="184">
        <v>0</v>
      </c>
      <c r="O47" s="184">
        <v>0</v>
      </c>
      <c r="P47" s="184">
        <v>0</v>
      </c>
      <c r="Q47" s="184">
        <v>0</v>
      </c>
      <c r="R47" s="184">
        <v>0</v>
      </c>
      <c r="S47" s="184">
        <v>0</v>
      </c>
      <c r="T47" s="184">
        <v>0</v>
      </c>
      <c r="U47" s="184">
        <v>0</v>
      </c>
      <c r="V47" s="184">
        <v>0</v>
      </c>
      <c r="W47" s="184">
        <v>0</v>
      </c>
      <c r="X47" s="184">
        <v>0</v>
      </c>
      <c r="Y47" s="184">
        <v>0</v>
      </c>
      <c r="Z47" s="184">
        <v>0</v>
      </c>
      <c r="AA47" s="184">
        <v>0</v>
      </c>
      <c r="AB47" s="177">
        <f t="shared" si="3"/>
        <v>0</v>
      </c>
      <c r="AC47" s="177">
        <f t="shared" si="4"/>
        <v>0</v>
      </c>
    </row>
    <row r="48" spans="1:29" ht="31.5" x14ac:dyDescent="0.25">
      <c r="A48" s="68" t="s">
        <v>140</v>
      </c>
      <c r="B48" s="42" t="s">
        <v>139</v>
      </c>
      <c r="C48" s="183">
        <v>0</v>
      </c>
      <c r="D48" s="183">
        <v>0</v>
      </c>
      <c r="E48" s="183">
        <v>0</v>
      </c>
      <c r="F48" s="183">
        <v>0</v>
      </c>
      <c r="G48" s="184">
        <v>0</v>
      </c>
      <c r="H48" s="184">
        <v>0</v>
      </c>
      <c r="I48" s="184">
        <v>0</v>
      </c>
      <c r="J48" s="184">
        <v>0</v>
      </c>
      <c r="K48" s="184">
        <v>0</v>
      </c>
      <c r="L48" s="184">
        <v>0</v>
      </c>
      <c r="M48" s="184">
        <v>0</v>
      </c>
      <c r="N48" s="184">
        <v>0</v>
      </c>
      <c r="O48" s="184">
        <v>0</v>
      </c>
      <c r="P48" s="184">
        <v>0</v>
      </c>
      <c r="Q48" s="184">
        <v>0</v>
      </c>
      <c r="R48" s="184">
        <v>0</v>
      </c>
      <c r="S48" s="184">
        <v>0</v>
      </c>
      <c r="T48" s="184">
        <v>0</v>
      </c>
      <c r="U48" s="184">
        <v>0</v>
      </c>
      <c r="V48" s="184">
        <v>0</v>
      </c>
      <c r="W48" s="184">
        <v>0</v>
      </c>
      <c r="X48" s="184">
        <v>0</v>
      </c>
      <c r="Y48" s="184">
        <v>0</v>
      </c>
      <c r="Z48" s="184">
        <v>0</v>
      </c>
      <c r="AA48" s="184">
        <v>0</v>
      </c>
      <c r="AB48" s="177">
        <f t="shared" si="3"/>
        <v>0</v>
      </c>
      <c r="AC48" s="177">
        <f t="shared" si="4"/>
        <v>0</v>
      </c>
    </row>
    <row r="49" spans="1:29" x14ac:dyDescent="0.25">
      <c r="A49" s="68" t="s">
        <v>138</v>
      </c>
      <c r="B49" s="42" t="s">
        <v>137</v>
      </c>
      <c r="C49" s="183">
        <v>33.775000000000006</v>
      </c>
      <c r="D49" s="183">
        <v>0</v>
      </c>
      <c r="E49" s="183">
        <v>33.775000000000006</v>
      </c>
      <c r="F49" s="183">
        <v>33.775000000000006</v>
      </c>
      <c r="G49" s="184">
        <v>0</v>
      </c>
      <c r="H49" s="184">
        <v>0</v>
      </c>
      <c r="I49" s="184">
        <v>0</v>
      </c>
      <c r="J49" s="184">
        <v>0</v>
      </c>
      <c r="K49" s="184">
        <v>0</v>
      </c>
      <c r="L49" s="184">
        <v>0</v>
      </c>
      <c r="M49" s="184">
        <v>0</v>
      </c>
      <c r="N49" s="184">
        <v>0</v>
      </c>
      <c r="O49" s="184">
        <v>0</v>
      </c>
      <c r="P49" s="184">
        <v>0</v>
      </c>
      <c r="Q49" s="184">
        <v>0</v>
      </c>
      <c r="R49" s="184">
        <v>0</v>
      </c>
      <c r="S49" s="184">
        <v>0</v>
      </c>
      <c r="T49" s="184">
        <v>0</v>
      </c>
      <c r="U49" s="184">
        <v>0</v>
      </c>
      <c r="V49" s="184">
        <v>0</v>
      </c>
      <c r="W49" s="184">
        <v>0</v>
      </c>
      <c r="X49" s="184">
        <v>33.775000000000006</v>
      </c>
      <c r="Y49" s="184">
        <v>0</v>
      </c>
      <c r="Z49" s="184">
        <v>0</v>
      </c>
      <c r="AA49" s="184">
        <v>0</v>
      </c>
      <c r="AB49" s="177">
        <f t="shared" si="3"/>
        <v>33.775000000000006</v>
      </c>
      <c r="AC49" s="177">
        <f t="shared" si="4"/>
        <v>0</v>
      </c>
    </row>
    <row r="50" spans="1:29" ht="18.75" x14ac:dyDescent="0.25">
      <c r="A50" s="68" t="s">
        <v>136</v>
      </c>
      <c r="B50" s="67" t="s">
        <v>135</v>
      </c>
      <c r="C50" s="187">
        <v>0</v>
      </c>
      <c r="D50" s="187">
        <v>0</v>
      </c>
      <c r="E50" s="187">
        <v>0</v>
      </c>
      <c r="F50" s="187">
        <v>0</v>
      </c>
      <c r="G50" s="186">
        <v>0</v>
      </c>
      <c r="H50" s="186">
        <v>0</v>
      </c>
      <c r="I50" s="186">
        <v>0</v>
      </c>
      <c r="J50" s="186">
        <v>0</v>
      </c>
      <c r="K50" s="186">
        <v>0</v>
      </c>
      <c r="L50" s="186">
        <v>0</v>
      </c>
      <c r="M50" s="186">
        <v>0</v>
      </c>
      <c r="N50" s="186">
        <v>0</v>
      </c>
      <c r="O50" s="186">
        <v>0</v>
      </c>
      <c r="P50" s="186">
        <v>0</v>
      </c>
      <c r="Q50" s="186">
        <v>0</v>
      </c>
      <c r="R50" s="186">
        <v>0</v>
      </c>
      <c r="S50" s="186">
        <v>0</v>
      </c>
      <c r="T50" s="186">
        <v>0</v>
      </c>
      <c r="U50" s="186">
        <v>0</v>
      </c>
      <c r="V50" s="186">
        <v>0</v>
      </c>
      <c r="W50" s="186">
        <v>0</v>
      </c>
      <c r="X50" s="186">
        <v>0</v>
      </c>
      <c r="Y50" s="186">
        <v>0</v>
      </c>
      <c r="Z50" s="186">
        <v>0</v>
      </c>
      <c r="AA50" s="186">
        <v>0</v>
      </c>
      <c r="AB50" s="177">
        <f t="shared" si="3"/>
        <v>0</v>
      </c>
      <c r="AC50" s="177">
        <f t="shared" si="4"/>
        <v>0</v>
      </c>
    </row>
    <row r="51" spans="1:29" ht="35.25" customHeight="1" x14ac:dyDescent="0.25">
      <c r="A51" s="71" t="s">
        <v>56</v>
      </c>
      <c r="B51" s="70" t="s">
        <v>134</v>
      </c>
      <c r="C51" s="183">
        <v>0</v>
      </c>
      <c r="D51" s="183">
        <v>0</v>
      </c>
      <c r="E51" s="183">
        <v>0</v>
      </c>
      <c r="F51" s="183">
        <v>0</v>
      </c>
      <c r="G51" s="183">
        <v>0</v>
      </c>
      <c r="H51" s="183">
        <v>0</v>
      </c>
      <c r="I51" s="183">
        <v>0</v>
      </c>
      <c r="J51" s="183">
        <v>0</v>
      </c>
      <c r="K51" s="183">
        <v>0</v>
      </c>
      <c r="L51" s="183">
        <v>0</v>
      </c>
      <c r="M51" s="183">
        <v>0</v>
      </c>
      <c r="N51" s="183">
        <v>0</v>
      </c>
      <c r="O51" s="183">
        <v>0</v>
      </c>
      <c r="P51" s="183">
        <v>0</v>
      </c>
      <c r="Q51" s="183">
        <v>0</v>
      </c>
      <c r="R51" s="183">
        <v>0</v>
      </c>
      <c r="S51" s="183">
        <v>0</v>
      </c>
      <c r="T51" s="183">
        <v>0</v>
      </c>
      <c r="U51" s="183">
        <v>0</v>
      </c>
      <c r="V51" s="183">
        <v>0</v>
      </c>
      <c r="W51" s="183">
        <v>0</v>
      </c>
      <c r="X51" s="183">
        <v>0</v>
      </c>
      <c r="Y51" s="183">
        <v>0</v>
      </c>
      <c r="Z51" s="183">
        <v>0</v>
      </c>
      <c r="AA51" s="183">
        <v>0</v>
      </c>
      <c r="AB51" s="177">
        <f t="shared" si="3"/>
        <v>0</v>
      </c>
      <c r="AC51" s="177">
        <f t="shared" si="4"/>
        <v>0</v>
      </c>
    </row>
    <row r="52" spans="1:29" x14ac:dyDescent="0.25">
      <c r="A52" s="68" t="s">
        <v>133</v>
      </c>
      <c r="B52" s="42" t="s">
        <v>132</v>
      </c>
      <c r="C52" s="183">
        <f>C30</f>
        <v>272.22637088983049</v>
      </c>
      <c r="D52" s="183">
        <v>0</v>
      </c>
      <c r="E52" s="183">
        <f t="shared" ref="E52:F52" si="5">E30</f>
        <v>272.22637088983049</v>
      </c>
      <c r="F52" s="183">
        <f t="shared" si="5"/>
        <v>272.22637088983049</v>
      </c>
      <c r="G52" s="184">
        <v>0</v>
      </c>
      <c r="H52" s="184">
        <v>0</v>
      </c>
      <c r="I52" s="184">
        <v>0</v>
      </c>
      <c r="J52" s="184">
        <v>0</v>
      </c>
      <c r="K52" s="184">
        <v>0</v>
      </c>
      <c r="L52" s="184">
        <v>0</v>
      </c>
      <c r="M52" s="184">
        <v>0</v>
      </c>
      <c r="N52" s="184">
        <v>0</v>
      </c>
      <c r="O52" s="184">
        <v>0</v>
      </c>
      <c r="P52" s="184">
        <v>0</v>
      </c>
      <c r="Q52" s="184">
        <v>0</v>
      </c>
      <c r="R52" s="184">
        <v>0</v>
      </c>
      <c r="S52" s="184">
        <v>0</v>
      </c>
      <c r="T52" s="184">
        <v>0</v>
      </c>
      <c r="U52" s="184">
        <v>0</v>
      </c>
      <c r="V52" s="184">
        <v>0</v>
      </c>
      <c r="W52" s="184">
        <v>0</v>
      </c>
      <c r="X52" s="184">
        <f>F52</f>
        <v>272.22637088983049</v>
      </c>
      <c r="Y52" s="184">
        <v>0</v>
      </c>
      <c r="Z52" s="184">
        <v>0</v>
      </c>
      <c r="AA52" s="184">
        <v>0</v>
      </c>
      <c r="AB52" s="177">
        <f t="shared" si="3"/>
        <v>272.22637088983049</v>
      </c>
      <c r="AC52" s="177">
        <f t="shared" si="4"/>
        <v>0</v>
      </c>
    </row>
    <row r="53" spans="1:29" x14ac:dyDescent="0.25">
      <c r="A53" s="68" t="s">
        <v>131</v>
      </c>
      <c r="B53" s="42" t="s">
        <v>125</v>
      </c>
      <c r="C53" s="183">
        <v>0</v>
      </c>
      <c r="D53" s="183">
        <v>0</v>
      </c>
      <c r="E53" s="183">
        <v>0</v>
      </c>
      <c r="F53" s="183">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77">
        <f t="shared" si="3"/>
        <v>0</v>
      </c>
      <c r="AC53" s="177">
        <f t="shared" si="4"/>
        <v>0</v>
      </c>
    </row>
    <row r="54" spans="1:29" x14ac:dyDescent="0.25">
      <c r="A54" s="68" t="s">
        <v>130</v>
      </c>
      <c r="B54" s="67" t="s">
        <v>124</v>
      </c>
      <c r="C54" s="187">
        <v>0</v>
      </c>
      <c r="D54" s="187">
        <v>0</v>
      </c>
      <c r="E54" s="187">
        <v>0</v>
      </c>
      <c r="F54" s="187">
        <v>0</v>
      </c>
      <c r="G54" s="186">
        <v>0</v>
      </c>
      <c r="H54" s="186">
        <v>0</v>
      </c>
      <c r="I54" s="186">
        <v>0</v>
      </c>
      <c r="J54" s="186">
        <v>0</v>
      </c>
      <c r="K54" s="186">
        <v>0</v>
      </c>
      <c r="L54" s="186">
        <v>0</v>
      </c>
      <c r="M54" s="186">
        <v>0</v>
      </c>
      <c r="N54" s="186">
        <v>0</v>
      </c>
      <c r="O54" s="186">
        <v>0</v>
      </c>
      <c r="P54" s="186">
        <v>0</v>
      </c>
      <c r="Q54" s="186">
        <v>0</v>
      </c>
      <c r="R54" s="186">
        <v>0</v>
      </c>
      <c r="S54" s="186">
        <v>0</v>
      </c>
      <c r="T54" s="186">
        <v>0</v>
      </c>
      <c r="U54" s="186">
        <v>0</v>
      </c>
      <c r="V54" s="186">
        <v>0</v>
      </c>
      <c r="W54" s="186">
        <v>0</v>
      </c>
      <c r="X54" s="186">
        <v>0</v>
      </c>
      <c r="Y54" s="186">
        <v>0</v>
      </c>
      <c r="Z54" s="186">
        <v>0</v>
      </c>
      <c r="AA54" s="186">
        <v>0</v>
      </c>
      <c r="AB54" s="177">
        <f t="shared" si="3"/>
        <v>0</v>
      </c>
      <c r="AC54" s="177">
        <f t="shared" si="4"/>
        <v>0</v>
      </c>
    </row>
    <row r="55" spans="1:29" x14ac:dyDescent="0.25">
      <c r="A55" s="68" t="s">
        <v>129</v>
      </c>
      <c r="B55" s="67" t="s">
        <v>123</v>
      </c>
      <c r="C55" s="187">
        <v>0</v>
      </c>
      <c r="D55" s="187">
        <v>0</v>
      </c>
      <c r="E55" s="187">
        <v>0</v>
      </c>
      <c r="F55" s="187">
        <v>0</v>
      </c>
      <c r="G55" s="186">
        <v>0</v>
      </c>
      <c r="H55" s="186">
        <v>0</v>
      </c>
      <c r="I55" s="186">
        <v>0</v>
      </c>
      <c r="J55" s="186">
        <v>0</v>
      </c>
      <c r="K55" s="186">
        <v>0</v>
      </c>
      <c r="L55" s="186">
        <v>0</v>
      </c>
      <c r="M55" s="186">
        <v>0</v>
      </c>
      <c r="N55" s="186">
        <v>0</v>
      </c>
      <c r="O55" s="186">
        <v>0</v>
      </c>
      <c r="P55" s="186">
        <v>0</v>
      </c>
      <c r="Q55" s="186">
        <v>0</v>
      </c>
      <c r="R55" s="186">
        <v>0</v>
      </c>
      <c r="S55" s="186">
        <v>0</v>
      </c>
      <c r="T55" s="186">
        <v>0</v>
      </c>
      <c r="U55" s="186">
        <v>0</v>
      </c>
      <c r="V55" s="186">
        <v>0</v>
      </c>
      <c r="W55" s="186">
        <v>0</v>
      </c>
      <c r="X55" s="186">
        <v>0</v>
      </c>
      <c r="Y55" s="186">
        <v>0</v>
      </c>
      <c r="Z55" s="186">
        <v>0</v>
      </c>
      <c r="AA55" s="186">
        <v>0</v>
      </c>
      <c r="AB55" s="177">
        <f t="shared" si="3"/>
        <v>0</v>
      </c>
      <c r="AC55" s="177">
        <f t="shared" si="4"/>
        <v>0</v>
      </c>
    </row>
    <row r="56" spans="1:29" x14ac:dyDescent="0.25">
      <c r="A56" s="68" t="s">
        <v>128</v>
      </c>
      <c r="B56" s="67" t="s">
        <v>122</v>
      </c>
      <c r="C56" s="183">
        <v>33.775000000000006</v>
      </c>
      <c r="D56" s="183">
        <v>0</v>
      </c>
      <c r="E56" s="183">
        <v>33.775000000000006</v>
      </c>
      <c r="F56" s="183">
        <v>33.775000000000006</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33.775000000000006</v>
      </c>
      <c r="Y56" s="186">
        <v>0</v>
      </c>
      <c r="Z56" s="186">
        <v>0</v>
      </c>
      <c r="AA56" s="186">
        <v>0</v>
      </c>
      <c r="AB56" s="177">
        <f t="shared" si="3"/>
        <v>33.775000000000006</v>
      </c>
      <c r="AC56" s="177">
        <f t="shared" si="4"/>
        <v>0</v>
      </c>
    </row>
    <row r="57" spans="1:29" ht="18.75" x14ac:dyDescent="0.25">
      <c r="A57" s="68" t="s">
        <v>127</v>
      </c>
      <c r="B57" s="67" t="s">
        <v>121</v>
      </c>
      <c r="C57" s="187">
        <v>0</v>
      </c>
      <c r="D57" s="187">
        <v>0</v>
      </c>
      <c r="E57" s="187">
        <v>0</v>
      </c>
      <c r="F57" s="187">
        <v>0</v>
      </c>
      <c r="G57" s="186">
        <v>0</v>
      </c>
      <c r="H57" s="186">
        <v>0</v>
      </c>
      <c r="I57" s="186">
        <v>0</v>
      </c>
      <c r="J57" s="186">
        <v>0</v>
      </c>
      <c r="K57" s="186">
        <v>0</v>
      </c>
      <c r="L57" s="186">
        <v>0</v>
      </c>
      <c r="M57" s="186">
        <v>0</v>
      </c>
      <c r="N57" s="186">
        <v>0</v>
      </c>
      <c r="O57" s="186">
        <v>0</v>
      </c>
      <c r="P57" s="186">
        <v>0</v>
      </c>
      <c r="Q57" s="186">
        <v>0</v>
      </c>
      <c r="R57" s="186">
        <v>0</v>
      </c>
      <c r="S57" s="186">
        <v>0</v>
      </c>
      <c r="T57" s="186">
        <v>0</v>
      </c>
      <c r="U57" s="186">
        <v>0</v>
      </c>
      <c r="V57" s="186">
        <v>0</v>
      </c>
      <c r="W57" s="186">
        <v>0</v>
      </c>
      <c r="X57" s="186">
        <v>0</v>
      </c>
      <c r="Y57" s="186">
        <v>0</v>
      </c>
      <c r="Z57" s="186">
        <v>0</v>
      </c>
      <c r="AA57" s="186">
        <v>0</v>
      </c>
      <c r="AB57" s="177">
        <f t="shared" si="3"/>
        <v>0</v>
      </c>
      <c r="AC57" s="177">
        <f t="shared" si="4"/>
        <v>0</v>
      </c>
    </row>
    <row r="58" spans="1:29" ht="36.75" customHeight="1" x14ac:dyDescent="0.25">
      <c r="A58" s="71" t="s">
        <v>55</v>
      </c>
      <c r="B58" s="80" t="s">
        <v>203</v>
      </c>
      <c r="C58" s="187">
        <v>0</v>
      </c>
      <c r="D58" s="187">
        <v>0</v>
      </c>
      <c r="E58" s="187">
        <v>0</v>
      </c>
      <c r="F58" s="187">
        <v>0</v>
      </c>
      <c r="G58" s="187">
        <v>0</v>
      </c>
      <c r="H58" s="187">
        <v>0</v>
      </c>
      <c r="I58" s="187">
        <v>0</v>
      </c>
      <c r="J58" s="187">
        <v>0</v>
      </c>
      <c r="K58" s="187">
        <v>0</v>
      </c>
      <c r="L58" s="187">
        <v>0</v>
      </c>
      <c r="M58" s="187">
        <v>0</v>
      </c>
      <c r="N58" s="187">
        <v>0</v>
      </c>
      <c r="O58" s="187">
        <v>0</v>
      </c>
      <c r="P58" s="187">
        <v>0</v>
      </c>
      <c r="Q58" s="187">
        <v>0</v>
      </c>
      <c r="R58" s="187">
        <v>0</v>
      </c>
      <c r="S58" s="187">
        <v>0</v>
      </c>
      <c r="T58" s="187">
        <v>0</v>
      </c>
      <c r="U58" s="187">
        <v>0</v>
      </c>
      <c r="V58" s="187">
        <v>0</v>
      </c>
      <c r="W58" s="187">
        <v>0</v>
      </c>
      <c r="X58" s="187">
        <v>0</v>
      </c>
      <c r="Y58" s="187">
        <v>0</v>
      </c>
      <c r="Z58" s="187">
        <v>0</v>
      </c>
      <c r="AA58" s="187">
        <v>0</v>
      </c>
      <c r="AB58" s="177">
        <f t="shared" si="3"/>
        <v>0</v>
      </c>
      <c r="AC58" s="177">
        <f t="shared" si="4"/>
        <v>0</v>
      </c>
    </row>
    <row r="59" spans="1:29" x14ac:dyDescent="0.25">
      <c r="A59" s="71" t="s">
        <v>53</v>
      </c>
      <c r="B59" s="70" t="s">
        <v>126</v>
      </c>
      <c r="C59" s="183">
        <v>0</v>
      </c>
      <c r="D59" s="183">
        <v>0</v>
      </c>
      <c r="E59" s="183">
        <v>0</v>
      </c>
      <c r="F59" s="183">
        <v>0</v>
      </c>
      <c r="G59" s="183">
        <v>0</v>
      </c>
      <c r="H59" s="183">
        <v>0</v>
      </c>
      <c r="I59" s="183">
        <v>0</v>
      </c>
      <c r="J59" s="183">
        <v>0</v>
      </c>
      <c r="K59" s="183">
        <v>0</v>
      </c>
      <c r="L59" s="183">
        <v>0</v>
      </c>
      <c r="M59" s="183">
        <v>0</v>
      </c>
      <c r="N59" s="183">
        <v>0</v>
      </c>
      <c r="O59" s="183">
        <v>0</v>
      </c>
      <c r="P59" s="183">
        <v>0</v>
      </c>
      <c r="Q59" s="183">
        <v>0</v>
      </c>
      <c r="R59" s="183">
        <v>0</v>
      </c>
      <c r="S59" s="183">
        <v>0</v>
      </c>
      <c r="T59" s="183">
        <v>0</v>
      </c>
      <c r="U59" s="183">
        <v>0</v>
      </c>
      <c r="V59" s="183">
        <v>0</v>
      </c>
      <c r="W59" s="183">
        <v>0</v>
      </c>
      <c r="X59" s="183">
        <v>0</v>
      </c>
      <c r="Y59" s="183">
        <v>0</v>
      </c>
      <c r="Z59" s="183">
        <v>0</v>
      </c>
      <c r="AA59" s="183">
        <v>0</v>
      </c>
      <c r="AB59" s="177">
        <f t="shared" si="3"/>
        <v>0</v>
      </c>
      <c r="AC59" s="177">
        <f t="shared" si="4"/>
        <v>0</v>
      </c>
    </row>
    <row r="60" spans="1:29" x14ac:dyDescent="0.25">
      <c r="A60" s="68" t="s">
        <v>197</v>
      </c>
      <c r="B60" s="69" t="s">
        <v>147</v>
      </c>
      <c r="C60" s="264">
        <v>0</v>
      </c>
      <c r="D60" s="264">
        <v>0</v>
      </c>
      <c r="E60" s="264">
        <v>0</v>
      </c>
      <c r="F60" s="264">
        <v>0</v>
      </c>
      <c r="G60" s="188">
        <v>0</v>
      </c>
      <c r="H60" s="188">
        <v>0</v>
      </c>
      <c r="I60" s="188">
        <v>0</v>
      </c>
      <c r="J60" s="188">
        <v>0</v>
      </c>
      <c r="K60" s="188">
        <v>0</v>
      </c>
      <c r="L60" s="188">
        <v>0</v>
      </c>
      <c r="M60" s="188">
        <v>0</v>
      </c>
      <c r="N60" s="188">
        <v>0</v>
      </c>
      <c r="O60" s="188">
        <v>0</v>
      </c>
      <c r="P60" s="188">
        <v>0</v>
      </c>
      <c r="Q60" s="188">
        <v>0</v>
      </c>
      <c r="R60" s="188">
        <v>0</v>
      </c>
      <c r="S60" s="188">
        <v>0</v>
      </c>
      <c r="T60" s="188">
        <v>0</v>
      </c>
      <c r="U60" s="188">
        <v>0</v>
      </c>
      <c r="V60" s="188">
        <v>0</v>
      </c>
      <c r="W60" s="188">
        <v>0</v>
      </c>
      <c r="X60" s="188">
        <v>0</v>
      </c>
      <c r="Y60" s="188">
        <v>0</v>
      </c>
      <c r="Z60" s="188">
        <v>0</v>
      </c>
      <c r="AA60" s="188">
        <v>0</v>
      </c>
      <c r="AB60" s="177">
        <f t="shared" si="3"/>
        <v>0</v>
      </c>
      <c r="AC60" s="177">
        <f t="shared" si="4"/>
        <v>0</v>
      </c>
    </row>
    <row r="61" spans="1:29" x14ac:dyDescent="0.25">
      <c r="A61" s="68" t="s">
        <v>198</v>
      </c>
      <c r="B61" s="69" t="s">
        <v>145</v>
      </c>
      <c r="C61" s="264">
        <v>0</v>
      </c>
      <c r="D61" s="264">
        <v>0</v>
      </c>
      <c r="E61" s="264">
        <v>0</v>
      </c>
      <c r="F61" s="264">
        <v>0</v>
      </c>
      <c r="G61" s="188">
        <v>0</v>
      </c>
      <c r="H61" s="188">
        <v>0</v>
      </c>
      <c r="I61" s="188">
        <v>0</v>
      </c>
      <c r="J61" s="188">
        <v>0</v>
      </c>
      <c r="K61" s="188">
        <v>0</v>
      </c>
      <c r="L61" s="188">
        <v>0</v>
      </c>
      <c r="M61" s="188">
        <v>0</v>
      </c>
      <c r="N61" s="188">
        <v>0</v>
      </c>
      <c r="O61" s="188">
        <v>0</v>
      </c>
      <c r="P61" s="188">
        <v>0</v>
      </c>
      <c r="Q61" s="188">
        <v>0</v>
      </c>
      <c r="R61" s="188">
        <v>0</v>
      </c>
      <c r="S61" s="188">
        <v>0</v>
      </c>
      <c r="T61" s="188">
        <v>0</v>
      </c>
      <c r="U61" s="188">
        <v>0</v>
      </c>
      <c r="V61" s="188">
        <v>0</v>
      </c>
      <c r="W61" s="188">
        <v>0</v>
      </c>
      <c r="X61" s="188">
        <v>0</v>
      </c>
      <c r="Y61" s="188">
        <v>0</v>
      </c>
      <c r="Z61" s="188">
        <v>0</v>
      </c>
      <c r="AA61" s="188">
        <v>0</v>
      </c>
      <c r="AB61" s="177">
        <f t="shared" si="3"/>
        <v>0</v>
      </c>
      <c r="AC61" s="177">
        <f t="shared" si="4"/>
        <v>0</v>
      </c>
    </row>
    <row r="62" spans="1:29" x14ac:dyDescent="0.25">
      <c r="A62" s="68" t="s">
        <v>199</v>
      </c>
      <c r="B62" s="69" t="s">
        <v>143</v>
      </c>
      <c r="C62" s="264">
        <v>0</v>
      </c>
      <c r="D62" s="264">
        <v>0</v>
      </c>
      <c r="E62" s="264">
        <v>0</v>
      </c>
      <c r="F62" s="264">
        <v>0</v>
      </c>
      <c r="G62" s="188">
        <v>0</v>
      </c>
      <c r="H62" s="188">
        <v>0</v>
      </c>
      <c r="I62" s="188">
        <v>0</v>
      </c>
      <c r="J62" s="188">
        <v>0</v>
      </c>
      <c r="K62" s="188">
        <v>0</v>
      </c>
      <c r="L62" s="188">
        <v>0</v>
      </c>
      <c r="M62" s="188">
        <v>0</v>
      </c>
      <c r="N62" s="188">
        <v>0</v>
      </c>
      <c r="O62" s="188">
        <v>0</v>
      </c>
      <c r="P62" s="188">
        <v>0</v>
      </c>
      <c r="Q62" s="188">
        <v>0</v>
      </c>
      <c r="R62" s="188">
        <v>0</v>
      </c>
      <c r="S62" s="188">
        <v>0</v>
      </c>
      <c r="T62" s="188">
        <v>0</v>
      </c>
      <c r="U62" s="188">
        <v>0</v>
      </c>
      <c r="V62" s="188">
        <v>0</v>
      </c>
      <c r="W62" s="188">
        <v>0</v>
      </c>
      <c r="X62" s="188">
        <v>0</v>
      </c>
      <c r="Y62" s="188">
        <v>0</v>
      </c>
      <c r="Z62" s="188">
        <v>0</v>
      </c>
      <c r="AA62" s="188">
        <v>0</v>
      </c>
      <c r="AB62" s="177">
        <f t="shared" si="3"/>
        <v>0</v>
      </c>
      <c r="AC62" s="177">
        <f t="shared" si="4"/>
        <v>0</v>
      </c>
    </row>
    <row r="63" spans="1:29" x14ac:dyDescent="0.25">
      <c r="A63" s="68" t="s">
        <v>200</v>
      </c>
      <c r="B63" s="69" t="s">
        <v>202</v>
      </c>
      <c r="C63" s="183">
        <v>33.775000000000006</v>
      </c>
      <c r="D63" s="183">
        <v>0</v>
      </c>
      <c r="E63" s="183">
        <v>33.775000000000006</v>
      </c>
      <c r="F63" s="183">
        <v>33.775000000000006</v>
      </c>
      <c r="G63" s="184">
        <v>0</v>
      </c>
      <c r="H63" s="184">
        <v>0</v>
      </c>
      <c r="I63" s="184">
        <v>0</v>
      </c>
      <c r="J63" s="184">
        <v>0</v>
      </c>
      <c r="K63" s="184">
        <v>0</v>
      </c>
      <c r="L63" s="184">
        <v>0</v>
      </c>
      <c r="M63" s="184">
        <v>0</v>
      </c>
      <c r="N63" s="184">
        <v>0</v>
      </c>
      <c r="O63" s="184">
        <v>0</v>
      </c>
      <c r="P63" s="184">
        <v>0</v>
      </c>
      <c r="Q63" s="184">
        <v>0</v>
      </c>
      <c r="R63" s="184">
        <v>0</v>
      </c>
      <c r="S63" s="184">
        <v>0</v>
      </c>
      <c r="T63" s="184">
        <v>0</v>
      </c>
      <c r="U63" s="184">
        <v>0</v>
      </c>
      <c r="V63" s="184">
        <v>0</v>
      </c>
      <c r="W63" s="184">
        <v>0</v>
      </c>
      <c r="X63" s="184">
        <v>33.775000000000006</v>
      </c>
      <c r="Y63" s="188">
        <v>0</v>
      </c>
      <c r="Z63" s="188">
        <v>0</v>
      </c>
      <c r="AA63" s="188">
        <v>0</v>
      </c>
      <c r="AB63" s="177">
        <f t="shared" si="3"/>
        <v>33.775000000000006</v>
      </c>
      <c r="AC63" s="177">
        <f t="shared" si="4"/>
        <v>0</v>
      </c>
    </row>
    <row r="64" spans="1:29" ht="18.75" x14ac:dyDescent="0.25">
      <c r="A64" s="68" t="s">
        <v>201</v>
      </c>
      <c r="B64" s="67" t="s">
        <v>121</v>
      </c>
      <c r="C64" s="187">
        <v>0</v>
      </c>
      <c r="D64" s="187">
        <v>0</v>
      </c>
      <c r="E64" s="187">
        <v>0</v>
      </c>
      <c r="F64" s="187">
        <v>0</v>
      </c>
      <c r="G64" s="186">
        <v>0</v>
      </c>
      <c r="H64" s="186">
        <v>0</v>
      </c>
      <c r="I64" s="186">
        <v>0</v>
      </c>
      <c r="J64" s="186">
        <v>0</v>
      </c>
      <c r="K64" s="186">
        <v>0</v>
      </c>
      <c r="L64" s="186">
        <v>0</v>
      </c>
      <c r="M64" s="186">
        <v>0</v>
      </c>
      <c r="N64" s="186">
        <v>0</v>
      </c>
      <c r="O64" s="186">
        <v>0</v>
      </c>
      <c r="P64" s="186">
        <v>0</v>
      </c>
      <c r="Q64" s="186">
        <v>0</v>
      </c>
      <c r="R64" s="186">
        <v>0</v>
      </c>
      <c r="S64" s="186">
        <v>0</v>
      </c>
      <c r="T64" s="186">
        <v>0</v>
      </c>
      <c r="U64" s="186">
        <v>0</v>
      </c>
      <c r="V64" s="186">
        <v>0</v>
      </c>
      <c r="W64" s="186">
        <v>0</v>
      </c>
      <c r="X64" s="186">
        <v>0</v>
      </c>
      <c r="Y64" s="186">
        <v>0</v>
      </c>
      <c r="Z64" s="186">
        <v>0</v>
      </c>
      <c r="AA64" s="186">
        <v>0</v>
      </c>
      <c r="AB64" s="177">
        <f t="shared" si="3"/>
        <v>0</v>
      </c>
      <c r="AC64" s="177">
        <f t="shared" si="4"/>
        <v>0</v>
      </c>
    </row>
    <row r="65" spans="1:28" x14ac:dyDescent="0.25">
      <c r="A65" s="64"/>
      <c r="B65" s="65"/>
      <c r="C65" s="65"/>
      <c r="D65" s="65"/>
      <c r="E65" s="65"/>
      <c r="F65" s="65"/>
      <c r="G65" s="65"/>
      <c r="H65" s="65"/>
      <c r="I65" s="65"/>
      <c r="J65" s="65"/>
      <c r="K65" s="65"/>
      <c r="L65" s="64"/>
      <c r="M65" s="64"/>
      <c r="N65" s="55"/>
      <c r="O65" s="55"/>
      <c r="P65" s="55"/>
      <c r="Q65" s="55"/>
      <c r="R65" s="55"/>
      <c r="S65" s="55"/>
      <c r="T65" s="55"/>
      <c r="U65" s="55"/>
      <c r="V65" s="55"/>
      <c r="W65" s="55"/>
      <c r="X65" s="55"/>
      <c r="Y65" s="55"/>
      <c r="Z65" s="55"/>
      <c r="AA65" s="55"/>
      <c r="AB65" s="55"/>
    </row>
    <row r="66" spans="1:28" ht="54" customHeight="1" x14ac:dyDescent="0.25">
      <c r="A66" s="55"/>
      <c r="B66" s="422"/>
      <c r="C66" s="422"/>
      <c r="D66" s="422"/>
      <c r="E66" s="422"/>
      <c r="F66" s="422"/>
      <c r="G66" s="422"/>
      <c r="H66" s="422"/>
      <c r="I66" s="422"/>
      <c r="J66" s="59"/>
      <c r="K66" s="59"/>
      <c r="L66" s="63"/>
      <c r="M66" s="63"/>
      <c r="N66" s="63"/>
      <c r="O66" s="63"/>
      <c r="P66" s="63"/>
      <c r="Q66" s="63"/>
      <c r="R66" s="63"/>
      <c r="S66" s="63"/>
      <c r="T66" s="63"/>
      <c r="U66" s="63"/>
      <c r="V66" s="63"/>
      <c r="W66" s="63"/>
      <c r="X66" s="63"/>
      <c r="Y66" s="63"/>
      <c r="Z66" s="63"/>
      <c r="AA66" s="63"/>
      <c r="AB66" s="63"/>
    </row>
    <row r="67" spans="1:28" x14ac:dyDescent="0.25">
      <c r="A67" s="55"/>
      <c r="B67" s="55"/>
      <c r="C67" s="55"/>
      <c r="D67" s="55"/>
      <c r="E67" s="55"/>
      <c r="F67" s="55"/>
      <c r="L67" s="55"/>
      <c r="M67" s="55"/>
      <c r="N67" s="55"/>
      <c r="O67" s="55"/>
      <c r="P67" s="55"/>
      <c r="Q67" s="55"/>
      <c r="R67" s="55"/>
      <c r="S67" s="55"/>
      <c r="T67" s="55"/>
      <c r="U67" s="55"/>
      <c r="V67" s="55"/>
      <c r="W67" s="55"/>
      <c r="X67" s="55"/>
      <c r="Y67" s="55"/>
      <c r="Z67" s="55"/>
      <c r="AA67" s="55"/>
      <c r="AB67" s="55"/>
    </row>
    <row r="68" spans="1:28" ht="50.25" customHeight="1" x14ac:dyDescent="0.25">
      <c r="A68" s="55"/>
      <c r="B68" s="423"/>
      <c r="C68" s="423"/>
      <c r="D68" s="423"/>
      <c r="E68" s="423"/>
      <c r="F68" s="423"/>
      <c r="G68" s="423"/>
      <c r="H68" s="423"/>
      <c r="I68" s="423"/>
      <c r="J68" s="60"/>
      <c r="K68" s="60"/>
      <c r="L68" s="55"/>
      <c r="M68" s="55"/>
      <c r="N68" s="55"/>
      <c r="O68" s="55"/>
      <c r="P68" s="55"/>
      <c r="Q68" s="55"/>
      <c r="R68" s="55"/>
      <c r="S68" s="55"/>
      <c r="T68" s="55"/>
      <c r="U68" s="55"/>
      <c r="V68" s="55"/>
      <c r="W68" s="55"/>
      <c r="X68" s="55"/>
      <c r="Y68" s="55"/>
      <c r="Z68" s="55"/>
      <c r="AA68" s="55"/>
      <c r="AB68" s="55"/>
    </row>
    <row r="69" spans="1:28" x14ac:dyDescent="0.25">
      <c r="A69" s="55"/>
      <c r="B69" s="55"/>
      <c r="C69" s="55"/>
      <c r="D69" s="55"/>
      <c r="E69" s="55"/>
      <c r="F69" s="55"/>
      <c r="L69" s="55"/>
      <c r="M69" s="55"/>
      <c r="N69" s="55"/>
      <c r="O69" s="55"/>
      <c r="P69" s="55"/>
      <c r="Q69" s="55"/>
      <c r="R69" s="55"/>
      <c r="S69" s="55"/>
      <c r="T69" s="55"/>
      <c r="U69" s="55"/>
      <c r="V69" s="55"/>
      <c r="W69" s="55"/>
      <c r="X69" s="55"/>
      <c r="Y69" s="55"/>
      <c r="Z69" s="55"/>
      <c r="AA69" s="55"/>
      <c r="AB69" s="55"/>
    </row>
    <row r="70" spans="1:28" ht="36.75" customHeight="1" x14ac:dyDescent="0.25">
      <c r="A70" s="55"/>
      <c r="B70" s="422"/>
      <c r="C70" s="422"/>
      <c r="D70" s="422"/>
      <c r="E70" s="422"/>
      <c r="F70" s="422"/>
      <c r="G70" s="422"/>
      <c r="H70" s="422"/>
      <c r="I70" s="422"/>
      <c r="J70" s="59"/>
      <c r="K70" s="59"/>
      <c r="L70" s="55"/>
      <c r="M70" s="55"/>
      <c r="N70" s="55"/>
      <c r="O70" s="55"/>
      <c r="P70" s="55"/>
      <c r="Q70" s="55"/>
      <c r="R70" s="55"/>
      <c r="S70" s="55"/>
      <c r="T70" s="55"/>
      <c r="U70" s="55"/>
      <c r="V70" s="55"/>
      <c r="W70" s="55"/>
      <c r="X70" s="55"/>
      <c r="Y70" s="55"/>
      <c r="Z70" s="55"/>
      <c r="AA70" s="55"/>
      <c r="AB70" s="55"/>
    </row>
    <row r="71" spans="1:28" x14ac:dyDescent="0.25">
      <c r="A71" s="55"/>
      <c r="B71" s="62"/>
      <c r="C71" s="62"/>
      <c r="D71" s="62"/>
      <c r="E71" s="62"/>
      <c r="F71" s="62"/>
      <c r="L71" s="55"/>
      <c r="M71" s="55"/>
      <c r="N71" s="61"/>
      <c r="O71" s="55"/>
      <c r="P71" s="55"/>
      <c r="Q71" s="55"/>
      <c r="R71" s="55"/>
      <c r="S71" s="55"/>
      <c r="T71" s="55"/>
      <c r="U71" s="55"/>
      <c r="V71" s="55"/>
      <c r="W71" s="55"/>
      <c r="X71" s="55"/>
      <c r="Y71" s="55"/>
      <c r="Z71" s="55"/>
      <c r="AA71" s="55"/>
      <c r="AB71" s="55"/>
    </row>
    <row r="72" spans="1:28" ht="51" customHeight="1" x14ac:dyDescent="0.25">
      <c r="A72" s="55"/>
      <c r="B72" s="422"/>
      <c r="C72" s="422"/>
      <c r="D72" s="422"/>
      <c r="E72" s="422"/>
      <c r="F72" s="422"/>
      <c r="G72" s="422"/>
      <c r="H72" s="422"/>
      <c r="I72" s="422"/>
      <c r="J72" s="59"/>
      <c r="K72" s="59"/>
      <c r="L72" s="55"/>
      <c r="M72" s="55"/>
      <c r="N72" s="61"/>
      <c r="O72" s="55"/>
      <c r="P72" s="55"/>
      <c r="Q72" s="55"/>
      <c r="R72" s="55"/>
      <c r="S72" s="55"/>
      <c r="T72" s="55"/>
      <c r="U72" s="55"/>
      <c r="V72" s="55"/>
      <c r="W72" s="55"/>
      <c r="X72" s="55"/>
      <c r="Y72" s="55"/>
      <c r="Z72" s="55"/>
      <c r="AA72" s="55"/>
      <c r="AB72" s="55"/>
    </row>
    <row r="73" spans="1:28" ht="32.25" customHeight="1" x14ac:dyDescent="0.25">
      <c r="A73" s="55"/>
      <c r="B73" s="423"/>
      <c r="C73" s="423"/>
      <c r="D73" s="423"/>
      <c r="E73" s="423"/>
      <c r="F73" s="423"/>
      <c r="G73" s="423"/>
      <c r="H73" s="423"/>
      <c r="I73" s="423"/>
      <c r="J73" s="60"/>
      <c r="K73" s="60"/>
      <c r="L73" s="55"/>
      <c r="M73" s="55"/>
      <c r="N73" s="55"/>
      <c r="O73" s="55"/>
      <c r="P73" s="55"/>
      <c r="Q73" s="55"/>
      <c r="R73" s="55"/>
      <c r="S73" s="55"/>
      <c r="T73" s="55"/>
      <c r="U73" s="55"/>
      <c r="V73" s="55"/>
      <c r="W73" s="55"/>
      <c r="X73" s="55"/>
      <c r="Y73" s="55"/>
      <c r="Z73" s="55"/>
      <c r="AA73" s="55"/>
      <c r="AB73" s="55"/>
    </row>
    <row r="74" spans="1:28" ht="51.75" customHeight="1" x14ac:dyDescent="0.25">
      <c r="A74" s="55"/>
      <c r="B74" s="422"/>
      <c r="C74" s="422"/>
      <c r="D74" s="422"/>
      <c r="E74" s="422"/>
      <c r="F74" s="422"/>
      <c r="G74" s="422"/>
      <c r="H74" s="422"/>
      <c r="I74" s="422"/>
      <c r="J74" s="59"/>
      <c r="K74" s="59"/>
      <c r="L74" s="55"/>
      <c r="M74" s="55"/>
      <c r="N74" s="55"/>
      <c r="O74" s="55"/>
      <c r="P74" s="55"/>
      <c r="Q74" s="55"/>
      <c r="R74" s="55"/>
      <c r="S74" s="55"/>
      <c r="T74" s="55"/>
      <c r="U74" s="55"/>
      <c r="V74" s="55"/>
      <c r="W74" s="55"/>
      <c r="X74" s="55"/>
      <c r="Y74" s="55"/>
      <c r="Z74" s="55"/>
      <c r="AA74" s="55"/>
      <c r="AB74" s="55"/>
    </row>
    <row r="75" spans="1:28" ht="21.75" customHeight="1" x14ac:dyDescent="0.25">
      <c r="A75" s="55"/>
      <c r="B75" s="420"/>
      <c r="C75" s="420"/>
      <c r="D75" s="420"/>
      <c r="E75" s="420"/>
      <c r="F75" s="420"/>
      <c r="G75" s="420"/>
      <c r="H75" s="420"/>
      <c r="I75" s="420"/>
      <c r="J75" s="58"/>
      <c r="K75" s="58"/>
      <c r="L75" s="57"/>
      <c r="M75" s="57"/>
      <c r="N75" s="55"/>
      <c r="O75" s="55"/>
      <c r="P75" s="55"/>
      <c r="Q75" s="55"/>
      <c r="R75" s="55"/>
      <c r="S75" s="55"/>
      <c r="T75" s="55"/>
      <c r="U75" s="55"/>
      <c r="V75" s="55"/>
      <c r="W75" s="55"/>
      <c r="X75" s="55"/>
      <c r="Y75" s="55"/>
      <c r="Z75" s="55"/>
      <c r="AA75" s="55"/>
      <c r="AB75" s="55"/>
    </row>
    <row r="76" spans="1:28" ht="23.25" customHeight="1" x14ac:dyDescent="0.25">
      <c r="A76" s="55"/>
      <c r="B76" s="57"/>
      <c r="C76" s="57"/>
      <c r="D76" s="57"/>
      <c r="E76" s="57"/>
      <c r="F76" s="57"/>
      <c r="L76" s="55"/>
      <c r="M76" s="55"/>
      <c r="N76" s="55"/>
      <c r="O76" s="55"/>
      <c r="P76" s="55"/>
      <c r="Q76" s="55"/>
      <c r="R76" s="55"/>
      <c r="S76" s="55"/>
      <c r="T76" s="55"/>
      <c r="U76" s="55"/>
      <c r="V76" s="55"/>
      <c r="W76" s="55"/>
      <c r="X76" s="55"/>
      <c r="Y76" s="55"/>
      <c r="Z76" s="55"/>
      <c r="AA76" s="55"/>
      <c r="AB76" s="55"/>
    </row>
    <row r="77" spans="1:28" ht="18.75" customHeight="1" x14ac:dyDescent="0.25">
      <c r="A77" s="55"/>
      <c r="B77" s="421"/>
      <c r="C77" s="421"/>
      <c r="D77" s="421"/>
      <c r="E77" s="421"/>
      <c r="F77" s="421"/>
      <c r="G77" s="421"/>
      <c r="H77" s="421"/>
      <c r="I77" s="421"/>
      <c r="J77" s="56"/>
      <c r="K77" s="56"/>
      <c r="L77" s="55"/>
      <c r="M77" s="55"/>
      <c r="N77" s="55"/>
      <c r="O77" s="55"/>
      <c r="P77" s="55"/>
      <c r="Q77" s="55"/>
      <c r="R77" s="55"/>
      <c r="S77" s="55"/>
      <c r="T77" s="55"/>
      <c r="U77" s="55"/>
      <c r="V77" s="55"/>
      <c r="W77" s="55"/>
      <c r="X77" s="55"/>
      <c r="Y77" s="55"/>
      <c r="Z77" s="55"/>
      <c r="AA77" s="55"/>
      <c r="AB77" s="55"/>
    </row>
    <row r="78" spans="1:28" x14ac:dyDescent="0.25">
      <c r="A78" s="55"/>
      <c r="B78" s="55"/>
      <c r="C78" s="55"/>
      <c r="D78" s="55"/>
      <c r="E78" s="55"/>
      <c r="F78" s="55"/>
      <c r="L78" s="55"/>
      <c r="M78" s="55"/>
      <c r="N78" s="55"/>
      <c r="O78" s="55"/>
      <c r="P78" s="55"/>
      <c r="Q78" s="55"/>
      <c r="R78" s="55"/>
      <c r="S78" s="55"/>
      <c r="T78" s="55"/>
      <c r="U78" s="55"/>
      <c r="V78" s="55"/>
      <c r="W78" s="55"/>
      <c r="X78" s="55"/>
      <c r="Y78" s="55"/>
      <c r="Z78" s="55"/>
      <c r="AA78" s="55"/>
      <c r="AB78" s="55"/>
    </row>
    <row r="79" spans="1:28" x14ac:dyDescent="0.25">
      <c r="A79" s="55"/>
      <c r="B79" s="55"/>
      <c r="C79" s="55"/>
      <c r="D79" s="55"/>
      <c r="E79" s="55"/>
      <c r="F79" s="55"/>
      <c r="L79" s="55"/>
      <c r="M79" s="55"/>
      <c r="N79" s="55"/>
      <c r="O79" s="55"/>
      <c r="P79" s="55"/>
      <c r="Q79" s="55"/>
      <c r="R79" s="55"/>
      <c r="S79" s="55"/>
      <c r="T79" s="55"/>
      <c r="U79" s="55"/>
      <c r="V79" s="55"/>
      <c r="W79" s="55"/>
      <c r="X79" s="55"/>
      <c r="Y79" s="55"/>
      <c r="Z79" s="55"/>
      <c r="AA79" s="55"/>
      <c r="AB79" s="55"/>
    </row>
    <row r="80" spans="1:28" x14ac:dyDescent="0.25">
      <c r="G80" s="54"/>
      <c r="H80" s="54"/>
      <c r="I80" s="54"/>
      <c r="J80" s="54"/>
      <c r="K80" s="54"/>
    </row>
    <row r="81" spans="7:11" x14ac:dyDescent="0.25">
      <c r="G81" s="54"/>
      <c r="H81" s="54"/>
      <c r="I81" s="54"/>
      <c r="J81" s="54"/>
      <c r="K81" s="54"/>
    </row>
    <row r="82" spans="7:11" x14ac:dyDescent="0.25">
      <c r="G82" s="54"/>
      <c r="H82" s="54"/>
      <c r="I82" s="54"/>
      <c r="J82" s="54"/>
      <c r="K82" s="54"/>
    </row>
    <row r="83" spans="7:11" x14ac:dyDescent="0.25">
      <c r="G83" s="54"/>
      <c r="H83" s="54"/>
      <c r="I83" s="54"/>
      <c r="J83" s="54"/>
      <c r="K83" s="54"/>
    </row>
    <row r="84" spans="7:11" x14ac:dyDescent="0.25">
      <c r="G84" s="54"/>
      <c r="H84" s="54"/>
      <c r="I84" s="54"/>
      <c r="J84" s="54"/>
      <c r="K84" s="54"/>
    </row>
    <row r="85" spans="7:11" x14ac:dyDescent="0.25">
      <c r="G85" s="54"/>
      <c r="H85" s="54"/>
      <c r="I85" s="54"/>
      <c r="J85" s="54"/>
      <c r="K85" s="54"/>
    </row>
    <row r="86" spans="7:11" x14ac:dyDescent="0.25">
      <c r="G86" s="54"/>
      <c r="H86" s="54"/>
      <c r="I86" s="54"/>
      <c r="J86" s="54"/>
      <c r="K86" s="54"/>
    </row>
    <row r="87" spans="7:11" x14ac:dyDescent="0.25">
      <c r="G87" s="54"/>
      <c r="H87" s="54"/>
      <c r="I87" s="54"/>
      <c r="J87" s="54"/>
      <c r="K87" s="54"/>
    </row>
    <row r="88" spans="7:11" x14ac:dyDescent="0.25">
      <c r="G88" s="54"/>
      <c r="H88" s="54"/>
      <c r="I88" s="54"/>
      <c r="J88" s="54"/>
      <c r="K88" s="54"/>
    </row>
    <row r="89" spans="7:11" x14ac:dyDescent="0.25">
      <c r="G89" s="54"/>
      <c r="H89" s="54"/>
      <c r="I89" s="54"/>
      <c r="J89" s="54"/>
      <c r="K89" s="54"/>
    </row>
    <row r="90" spans="7:11" x14ac:dyDescent="0.25">
      <c r="G90" s="54"/>
      <c r="H90" s="54"/>
      <c r="I90" s="54"/>
      <c r="J90" s="54"/>
      <c r="K90" s="54"/>
    </row>
    <row r="91" spans="7:11" x14ac:dyDescent="0.25">
      <c r="G91" s="54"/>
      <c r="H91" s="54"/>
      <c r="I91" s="54"/>
      <c r="J91" s="54"/>
      <c r="K91" s="54"/>
    </row>
    <row r="92" spans="7:11" x14ac:dyDescent="0.25">
      <c r="G92" s="54"/>
      <c r="H92" s="54"/>
      <c r="I92" s="54"/>
      <c r="J92" s="54"/>
      <c r="K92" s="54"/>
    </row>
  </sheetData>
  <mergeCells count="39">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V21:W21"/>
    <mergeCell ref="A4:AC4"/>
    <mergeCell ref="A12:AC12"/>
    <mergeCell ref="A9:AC9"/>
    <mergeCell ref="A11:AC11"/>
    <mergeCell ref="A8:AC8"/>
    <mergeCell ref="A6:AC6"/>
    <mergeCell ref="X21:Y21"/>
    <mergeCell ref="Z21:AA21"/>
    <mergeCell ref="B20:B22"/>
    <mergeCell ref="P20:S20"/>
    <mergeCell ref="T20:W20"/>
    <mergeCell ref="X20:AA20"/>
    <mergeCell ref="P21:Q21"/>
    <mergeCell ref="R21:S21"/>
    <mergeCell ref="T21:U21"/>
    <mergeCell ref="B75:I75"/>
    <mergeCell ref="B77:I77"/>
    <mergeCell ref="B66:I66"/>
    <mergeCell ref="B68:I68"/>
    <mergeCell ref="B70:I70"/>
    <mergeCell ref="B72:I72"/>
    <mergeCell ref="B73:I73"/>
    <mergeCell ref="B74:I74"/>
  </mergeCells>
  <conditionalFormatting sqref="C24:C64 AB24:AB64 E24:Y64">
    <cfRule type="cellIs" dxfId="44" priority="4" operator="notEqual">
      <formula>0</formula>
    </cfRule>
  </conditionalFormatting>
  <conditionalFormatting sqref="D24:D64">
    <cfRule type="cellIs" dxfId="43" priority="3" operator="notEqual">
      <formula>0</formula>
    </cfRule>
  </conditionalFormatting>
  <conditionalFormatting sqref="Z24:AA64">
    <cfRule type="cellIs" dxfId="42" priority="2" operator="notEqual">
      <formula>0</formula>
    </cfRule>
  </conditionalFormatting>
  <conditionalFormatting sqref="AC24:AC64">
    <cfRule type="cellIs" dxfId="4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24" sqref="D24"/>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10" width="12" style="55" hidden="1" customWidth="1"/>
    <col min="11" max="11" width="12" style="55" customWidth="1"/>
    <col min="12" max="19" width="9.28515625" style="54" customWidth="1"/>
    <col min="20" max="21" width="8" style="54" customWidth="1"/>
    <col min="22" max="23" width="8.5703125" style="54" customWidth="1"/>
    <col min="24" max="25" width="8" style="54" customWidth="1"/>
    <col min="26" max="27" width="8.5703125" style="54" customWidth="1"/>
    <col min="28" max="29" width="8" style="54" customWidth="1"/>
    <col min="30" max="31" width="8.5703125" style="54" customWidth="1"/>
    <col min="32" max="32" width="13.140625" style="54" customWidth="1"/>
    <col min="33" max="33" width="24.85546875" style="54" customWidth="1"/>
    <col min="34" max="16384" width="9.140625" style="54"/>
  </cols>
  <sheetData>
    <row r="1" spans="1:33" ht="18.75" x14ac:dyDescent="0.25">
      <c r="A1" s="55"/>
      <c r="B1" s="55"/>
      <c r="C1" s="55"/>
      <c r="D1" s="55"/>
      <c r="E1" s="55"/>
      <c r="F1" s="55"/>
      <c r="AG1" s="36" t="s">
        <v>65</v>
      </c>
    </row>
    <row r="2" spans="1:33" ht="18.75" x14ac:dyDescent="0.3">
      <c r="A2" s="55"/>
      <c r="B2" s="55"/>
      <c r="C2" s="55"/>
      <c r="D2" s="55"/>
      <c r="E2" s="55"/>
      <c r="F2" s="55"/>
      <c r="AG2" s="13" t="s">
        <v>7</v>
      </c>
    </row>
    <row r="3" spans="1:33" ht="18.75" x14ac:dyDescent="0.3">
      <c r="A3" s="55"/>
      <c r="B3" s="55"/>
      <c r="C3" s="55"/>
      <c r="D3" s="55"/>
      <c r="E3" s="55"/>
      <c r="F3" s="55"/>
      <c r="AG3" s="13" t="s">
        <v>64</v>
      </c>
    </row>
    <row r="4" spans="1:33" ht="18.75" customHeight="1" x14ac:dyDescent="0.25">
      <c r="A4" s="360" t="str">
        <f>'6.1. Паспорт сетевой график'!A5:K5</f>
        <v>Год раскрытия информации: 2018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c r="AC4" s="360"/>
      <c r="AD4" s="360"/>
      <c r="AE4" s="360"/>
      <c r="AF4" s="360"/>
      <c r="AG4" s="360"/>
    </row>
    <row r="5" spans="1:33" ht="18.75" x14ac:dyDescent="0.3">
      <c r="A5" s="55"/>
      <c r="B5" s="55"/>
      <c r="C5" s="55"/>
      <c r="D5" s="55"/>
      <c r="E5" s="55"/>
      <c r="F5" s="55"/>
      <c r="AG5" s="13"/>
    </row>
    <row r="6" spans="1:33" ht="18.75" x14ac:dyDescent="0.25">
      <c r="A6" s="350" t="s">
        <v>6</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c r="AD6" s="350"/>
      <c r="AE6" s="350"/>
      <c r="AF6" s="350"/>
      <c r="AG6" s="350"/>
    </row>
    <row r="7" spans="1:33" ht="18.75" x14ac:dyDescent="0.25">
      <c r="A7" s="253"/>
      <c r="B7" s="253"/>
      <c r="C7" s="253"/>
      <c r="D7" s="253"/>
      <c r="E7" s="253"/>
      <c r="F7" s="253"/>
      <c r="G7" s="253"/>
      <c r="H7" s="253"/>
      <c r="I7" s="253"/>
      <c r="J7" s="253"/>
      <c r="K7" s="253"/>
      <c r="L7" s="263"/>
      <c r="M7" s="263"/>
      <c r="N7" s="263"/>
      <c r="O7" s="263"/>
      <c r="P7" s="263"/>
      <c r="Q7" s="263"/>
      <c r="R7" s="263"/>
      <c r="S7" s="263"/>
      <c r="T7" s="263"/>
      <c r="U7" s="263"/>
      <c r="V7" s="263"/>
      <c r="W7" s="263"/>
      <c r="X7" s="263"/>
      <c r="Y7" s="263"/>
      <c r="Z7" s="263"/>
      <c r="AA7" s="263"/>
      <c r="AB7" s="263"/>
      <c r="AC7" s="263"/>
      <c r="AD7" s="263"/>
      <c r="AE7" s="263"/>
      <c r="AF7" s="263"/>
      <c r="AG7" s="263"/>
    </row>
    <row r="8" spans="1:33" x14ac:dyDescent="0.25">
      <c r="A8" s="351" t="str">
        <f>'6.1. Паспорт сетевой график'!A9</f>
        <v>Акционерное общество "Янтарьэнерго" ДЗО  ПАО "Россети"</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351"/>
    </row>
    <row r="9" spans="1:33" ht="18.75" customHeight="1" x14ac:dyDescent="0.25">
      <c r="A9" s="352" t="s">
        <v>5</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row>
    <row r="10" spans="1:33" ht="18.75" x14ac:dyDescent="0.25">
      <c r="A10" s="253"/>
      <c r="B10" s="253"/>
      <c r="C10" s="253"/>
      <c r="D10" s="253"/>
      <c r="E10" s="253"/>
      <c r="F10" s="253"/>
      <c r="G10" s="253"/>
      <c r="H10" s="253"/>
      <c r="I10" s="253"/>
      <c r="J10" s="253"/>
      <c r="K10" s="253"/>
      <c r="L10" s="263"/>
      <c r="M10" s="263"/>
      <c r="N10" s="263"/>
      <c r="O10" s="263"/>
      <c r="P10" s="263"/>
      <c r="Q10" s="263"/>
      <c r="R10" s="263"/>
      <c r="S10" s="263"/>
      <c r="T10" s="263"/>
      <c r="U10" s="263"/>
      <c r="V10" s="263"/>
      <c r="W10" s="263"/>
      <c r="X10" s="263"/>
      <c r="Y10" s="263"/>
      <c r="Z10" s="263"/>
      <c r="AA10" s="263"/>
      <c r="AB10" s="263"/>
      <c r="AC10" s="263"/>
      <c r="AD10" s="263"/>
      <c r="AE10" s="263"/>
      <c r="AF10" s="263"/>
      <c r="AG10" s="263"/>
    </row>
    <row r="11" spans="1:33" x14ac:dyDescent="0.25">
      <c r="A11" s="351" t="str">
        <f>'6.1. Паспорт сетевой график'!A12</f>
        <v>Н_2739</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row>
    <row r="12" spans="1:33" x14ac:dyDescent="0.25">
      <c r="A12" s="352" t="s">
        <v>4</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row>
    <row r="13" spans="1:33" ht="16.5" customHeight="1" x14ac:dyDescent="0.3">
      <c r="A13" s="254"/>
      <c r="B13" s="254"/>
      <c r="C13" s="254"/>
      <c r="D13" s="254"/>
      <c r="E13" s="254"/>
      <c r="F13" s="254"/>
      <c r="G13" s="254"/>
      <c r="H13" s="254"/>
      <c r="I13" s="254"/>
      <c r="J13" s="254"/>
      <c r="K13" s="254"/>
      <c r="L13" s="77"/>
      <c r="M13" s="77"/>
      <c r="N13" s="77"/>
      <c r="O13" s="77"/>
      <c r="P13" s="77"/>
      <c r="Q13" s="77"/>
      <c r="R13" s="77"/>
      <c r="S13" s="77"/>
      <c r="T13" s="77"/>
      <c r="U13" s="77"/>
      <c r="V13" s="77"/>
      <c r="W13" s="77"/>
      <c r="X13" s="77"/>
      <c r="Y13" s="77"/>
      <c r="Z13" s="77"/>
      <c r="AA13" s="77"/>
      <c r="AB13" s="77"/>
      <c r="AC13" s="77"/>
      <c r="AD13" s="77"/>
      <c r="AE13" s="77"/>
      <c r="AF13" s="77"/>
      <c r="AG13" s="77"/>
    </row>
    <row r="14" spans="1:33" ht="36" customHeight="1" x14ac:dyDescent="0.25">
      <c r="A14" s="365" t="str">
        <f>'6.1. Паспорт сетевой график'!A15</f>
        <v>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row>
    <row r="15" spans="1:33" ht="15.75" customHeight="1" x14ac:dyDescent="0.25">
      <c r="A15" s="352" t="s">
        <v>3</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row>
    <row r="16" spans="1:33"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row>
    <row r="17" spans="1:36" x14ac:dyDescent="0.25">
      <c r="A17" s="55"/>
      <c r="L17" s="55"/>
      <c r="M17" s="55"/>
      <c r="N17" s="55"/>
      <c r="O17" s="55"/>
      <c r="P17" s="55"/>
      <c r="Q17" s="55"/>
      <c r="R17" s="55"/>
      <c r="S17" s="55"/>
      <c r="T17" s="55"/>
      <c r="U17" s="55"/>
      <c r="V17" s="55"/>
      <c r="W17" s="55"/>
      <c r="X17" s="55"/>
      <c r="Y17" s="55"/>
      <c r="Z17" s="55"/>
      <c r="AA17" s="55"/>
      <c r="AB17" s="55"/>
      <c r="AC17" s="55"/>
      <c r="AD17" s="55"/>
      <c r="AE17" s="55"/>
      <c r="AF17" s="55"/>
    </row>
    <row r="18" spans="1:36" x14ac:dyDescent="0.25">
      <c r="A18" s="432" t="s">
        <v>370</v>
      </c>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row>
    <row r="19" spans="1:36" x14ac:dyDescent="0.25">
      <c r="A19" s="55"/>
      <c r="B19" s="55"/>
      <c r="C19" s="55"/>
      <c r="D19" s="55"/>
      <c r="E19" s="55"/>
      <c r="F19" s="55"/>
      <c r="L19" s="55"/>
      <c r="M19" s="55"/>
      <c r="N19" s="55"/>
      <c r="O19" s="55"/>
      <c r="P19" s="55"/>
      <c r="Q19" s="55"/>
      <c r="R19" s="55"/>
      <c r="S19" s="55"/>
      <c r="T19" s="55"/>
      <c r="U19" s="55"/>
      <c r="V19" s="55"/>
      <c r="W19" s="55"/>
      <c r="X19" s="55"/>
      <c r="Y19" s="55"/>
      <c r="Z19" s="55"/>
      <c r="AA19" s="55"/>
      <c r="AB19" s="55"/>
      <c r="AC19" s="55"/>
      <c r="AD19" s="55"/>
      <c r="AE19" s="55"/>
      <c r="AF19" s="55"/>
    </row>
    <row r="20" spans="1:36" ht="33" customHeight="1" x14ac:dyDescent="0.25">
      <c r="A20" s="441" t="s">
        <v>183</v>
      </c>
      <c r="B20" s="441" t="s">
        <v>182</v>
      </c>
      <c r="C20" s="440" t="s">
        <v>181</v>
      </c>
      <c r="D20" s="440"/>
      <c r="E20" s="442" t="s">
        <v>180</v>
      </c>
      <c r="F20" s="442"/>
      <c r="G20" s="441" t="s">
        <v>618</v>
      </c>
      <c r="H20" s="441" t="s">
        <v>619</v>
      </c>
      <c r="I20" s="441" t="s">
        <v>620</v>
      </c>
      <c r="J20" s="441" t="s">
        <v>621</v>
      </c>
      <c r="K20" s="441" t="s">
        <v>622</v>
      </c>
      <c r="L20" s="437">
        <v>2019</v>
      </c>
      <c r="M20" s="438"/>
      <c r="N20" s="438"/>
      <c r="O20" s="438"/>
      <c r="P20" s="437">
        <v>2020</v>
      </c>
      <c r="Q20" s="438"/>
      <c r="R20" s="438"/>
      <c r="S20" s="438"/>
      <c r="T20" s="437">
        <v>2021</v>
      </c>
      <c r="U20" s="438"/>
      <c r="V20" s="438"/>
      <c r="W20" s="438"/>
      <c r="X20" s="437">
        <v>2022</v>
      </c>
      <c r="Y20" s="438"/>
      <c r="Z20" s="438"/>
      <c r="AA20" s="438"/>
      <c r="AB20" s="437">
        <v>2023</v>
      </c>
      <c r="AC20" s="438"/>
      <c r="AD20" s="438"/>
      <c r="AE20" s="438"/>
      <c r="AF20" s="439" t="s">
        <v>179</v>
      </c>
      <c r="AG20" s="439"/>
      <c r="AH20" s="76"/>
      <c r="AI20" s="76"/>
      <c r="AJ20" s="76"/>
    </row>
    <row r="21" spans="1:36" ht="99.75" customHeight="1" x14ac:dyDescent="0.25">
      <c r="A21" s="426"/>
      <c r="B21" s="426"/>
      <c r="C21" s="440"/>
      <c r="D21" s="440"/>
      <c r="E21" s="442"/>
      <c r="F21" s="442"/>
      <c r="G21" s="426"/>
      <c r="H21" s="426"/>
      <c r="I21" s="426"/>
      <c r="J21" s="426"/>
      <c r="K21" s="426"/>
      <c r="L21" s="440" t="s">
        <v>623</v>
      </c>
      <c r="M21" s="440"/>
      <c r="N21" s="440" t="s">
        <v>624</v>
      </c>
      <c r="O21" s="440"/>
      <c r="P21" s="440" t="s">
        <v>623</v>
      </c>
      <c r="Q21" s="440"/>
      <c r="R21" s="440" t="s">
        <v>624</v>
      </c>
      <c r="S21" s="440"/>
      <c r="T21" s="440" t="s">
        <v>1</v>
      </c>
      <c r="U21" s="440"/>
      <c r="V21" s="440" t="s">
        <v>177</v>
      </c>
      <c r="W21" s="440"/>
      <c r="X21" s="440" t="s">
        <v>1</v>
      </c>
      <c r="Y21" s="440"/>
      <c r="Z21" s="440" t="s">
        <v>177</v>
      </c>
      <c r="AA21" s="440"/>
      <c r="AB21" s="440" t="s">
        <v>1</v>
      </c>
      <c r="AC21" s="440"/>
      <c r="AD21" s="440" t="s">
        <v>177</v>
      </c>
      <c r="AE21" s="440"/>
      <c r="AF21" s="439"/>
      <c r="AG21" s="439"/>
    </row>
    <row r="22" spans="1:36" ht="89.25" customHeight="1" x14ac:dyDescent="0.25">
      <c r="A22" s="427"/>
      <c r="B22" s="427"/>
      <c r="C22" s="328" t="s">
        <v>1</v>
      </c>
      <c r="D22" s="328" t="s">
        <v>177</v>
      </c>
      <c r="E22" s="329" t="s">
        <v>625</v>
      </c>
      <c r="F22" s="329" t="s">
        <v>625</v>
      </c>
      <c r="G22" s="427"/>
      <c r="H22" s="427"/>
      <c r="I22" s="427"/>
      <c r="J22" s="427"/>
      <c r="K22" s="427"/>
      <c r="L22" s="330" t="s">
        <v>351</v>
      </c>
      <c r="M22" s="330" t="s">
        <v>352</v>
      </c>
      <c r="N22" s="330" t="s">
        <v>351</v>
      </c>
      <c r="O22" s="330" t="s">
        <v>352</v>
      </c>
      <c r="P22" s="330" t="s">
        <v>351</v>
      </c>
      <c r="Q22" s="330" t="s">
        <v>352</v>
      </c>
      <c r="R22" s="330" t="s">
        <v>351</v>
      </c>
      <c r="S22" s="330" t="s">
        <v>352</v>
      </c>
      <c r="T22" s="330" t="s">
        <v>351</v>
      </c>
      <c r="U22" s="330" t="s">
        <v>352</v>
      </c>
      <c r="V22" s="330" t="s">
        <v>351</v>
      </c>
      <c r="W22" s="330" t="s">
        <v>352</v>
      </c>
      <c r="X22" s="330" t="s">
        <v>351</v>
      </c>
      <c r="Y22" s="330" t="s">
        <v>352</v>
      </c>
      <c r="Z22" s="330" t="s">
        <v>351</v>
      </c>
      <c r="AA22" s="330" t="s">
        <v>352</v>
      </c>
      <c r="AB22" s="330" t="s">
        <v>351</v>
      </c>
      <c r="AC22" s="330" t="s">
        <v>352</v>
      </c>
      <c r="AD22" s="330" t="s">
        <v>351</v>
      </c>
      <c r="AE22" s="330" t="s">
        <v>352</v>
      </c>
      <c r="AF22" s="328" t="s">
        <v>623</v>
      </c>
      <c r="AG22" s="328" t="s">
        <v>626</v>
      </c>
    </row>
    <row r="23" spans="1:36" ht="19.5" customHeight="1" x14ac:dyDescent="0.25">
      <c r="A23" s="331">
        <v>1</v>
      </c>
      <c r="B23" s="331">
        <v>2</v>
      </c>
      <c r="C23" s="331">
        <v>3</v>
      </c>
      <c r="D23" s="331">
        <v>4</v>
      </c>
      <c r="E23" s="331">
        <v>5</v>
      </c>
      <c r="F23" s="331">
        <v>6</v>
      </c>
      <c r="G23" s="331"/>
      <c r="H23" s="331"/>
      <c r="I23" s="331"/>
      <c r="J23" s="331">
        <v>16</v>
      </c>
      <c r="K23" s="331">
        <v>7</v>
      </c>
      <c r="L23" s="331">
        <v>8</v>
      </c>
      <c r="M23" s="331">
        <v>9</v>
      </c>
      <c r="N23" s="331">
        <v>10</v>
      </c>
      <c r="O23" s="331">
        <v>11</v>
      </c>
      <c r="P23" s="331">
        <v>12</v>
      </c>
      <c r="Q23" s="331">
        <v>13</v>
      </c>
      <c r="R23" s="331">
        <v>14</v>
      </c>
      <c r="S23" s="331">
        <v>15</v>
      </c>
      <c r="T23" s="331">
        <v>16</v>
      </c>
      <c r="U23" s="331">
        <v>17</v>
      </c>
      <c r="V23" s="331">
        <v>18</v>
      </c>
      <c r="W23" s="331">
        <v>19</v>
      </c>
      <c r="X23" s="331">
        <v>20</v>
      </c>
      <c r="Y23" s="331">
        <v>21</v>
      </c>
      <c r="Z23" s="331">
        <v>22</v>
      </c>
      <c r="AA23" s="331">
        <v>23</v>
      </c>
      <c r="AB23" s="331">
        <v>24</v>
      </c>
      <c r="AC23" s="331">
        <v>25</v>
      </c>
      <c r="AD23" s="331">
        <v>26</v>
      </c>
      <c r="AE23" s="331">
        <v>27</v>
      </c>
      <c r="AF23" s="331">
        <v>28</v>
      </c>
      <c r="AG23" s="331">
        <v>29</v>
      </c>
    </row>
    <row r="24" spans="1:36" ht="47.25" customHeight="1" x14ac:dyDescent="0.25">
      <c r="A24" s="332">
        <v>1</v>
      </c>
      <c r="B24" s="333" t="s">
        <v>176</v>
      </c>
      <c r="C24" s="334">
        <f>'6.2. Паспорт фин осв ввод факт'!C24</f>
        <v>321.22711765000003</v>
      </c>
      <c r="D24" s="334">
        <f>C24</f>
        <v>321.22711765000003</v>
      </c>
      <c r="E24" s="334">
        <f>D24-G24-H24-I24</f>
        <v>321.22711765000003</v>
      </c>
      <c r="F24" s="334">
        <f>E24</f>
        <v>321.22711765000003</v>
      </c>
      <c r="G24" s="334">
        <f>'6.2. Паспорт фин осв ввод факт'!G24</f>
        <v>0</v>
      </c>
      <c r="H24" s="334">
        <f>'6.2. Паспорт фин осв ввод факт'!J24</f>
        <v>0</v>
      </c>
      <c r="I24" s="334">
        <f>'6.2. Паспорт фин осв ввод факт'!N24</f>
        <v>0</v>
      </c>
      <c r="J24" s="334">
        <f>'6.2. Паспорт фин осв ввод факт'!P24</f>
        <v>106.151866273</v>
      </c>
      <c r="K24" s="334">
        <f>J24</f>
        <v>106.151866273</v>
      </c>
      <c r="L24" s="334">
        <f>'6.2. Паспорт фин осв ввод факт'!T24</f>
        <v>52.262516621999495</v>
      </c>
      <c r="M24" s="334">
        <f t="shared" ref="M24:AC24" si="0">SUM(M25:M29)</f>
        <v>0</v>
      </c>
      <c r="N24" s="334">
        <f>L24</f>
        <v>52.262516621999495</v>
      </c>
      <c r="O24" s="334">
        <f t="shared" si="0"/>
        <v>0</v>
      </c>
      <c r="P24" s="334">
        <f>'6.2. Паспорт фин осв ввод факт'!X24</f>
        <v>162.81273475500001</v>
      </c>
      <c r="Q24" s="334">
        <f t="shared" si="0"/>
        <v>0</v>
      </c>
      <c r="R24" s="334">
        <f>P24</f>
        <v>162.81273475500001</v>
      </c>
      <c r="S24" s="334">
        <f t="shared" si="0"/>
        <v>0</v>
      </c>
      <c r="T24" s="334">
        <f t="shared" si="0"/>
        <v>0</v>
      </c>
      <c r="U24" s="334">
        <f t="shared" si="0"/>
        <v>0</v>
      </c>
      <c r="V24" s="334" t="s">
        <v>627</v>
      </c>
      <c r="W24" s="334" t="s">
        <v>627</v>
      </c>
      <c r="X24" s="334">
        <f t="shared" si="0"/>
        <v>0</v>
      </c>
      <c r="Y24" s="334">
        <f t="shared" si="0"/>
        <v>0</v>
      </c>
      <c r="Z24" s="334" t="s">
        <v>627</v>
      </c>
      <c r="AA24" s="334" t="s">
        <v>627</v>
      </c>
      <c r="AB24" s="334">
        <f t="shared" si="0"/>
        <v>0</v>
      </c>
      <c r="AC24" s="334">
        <f t="shared" si="0"/>
        <v>0</v>
      </c>
      <c r="AD24" s="334" t="s">
        <v>627</v>
      </c>
      <c r="AE24" s="334" t="s">
        <v>627</v>
      </c>
      <c r="AF24" s="334">
        <f t="shared" ref="AF24:AF64" si="1">J24+L24+P24</f>
        <v>321.22711764999951</v>
      </c>
      <c r="AG24" s="334">
        <f>N24+R24+T24+X24+AB24</f>
        <v>215.07525137699952</v>
      </c>
    </row>
    <row r="25" spans="1:36" ht="24" customHeight="1" x14ac:dyDescent="0.25">
      <c r="A25" s="335" t="s">
        <v>175</v>
      </c>
      <c r="B25" s="336" t="s">
        <v>174</v>
      </c>
      <c r="C25" s="334">
        <f>'6.2. Паспорт фин осв ввод факт'!C25</f>
        <v>0</v>
      </c>
      <c r="D25" s="334">
        <f t="shared" ref="D25:D64" si="2">C25</f>
        <v>0</v>
      </c>
      <c r="E25" s="334">
        <f t="shared" ref="E25:E64" si="3">D25-G25-H25-I25</f>
        <v>0</v>
      </c>
      <c r="F25" s="334">
        <f t="shared" ref="F25:F64" si="4">E25</f>
        <v>0</v>
      </c>
      <c r="G25" s="337">
        <f>'6.2. Паспорт фин осв ввод факт'!G25</f>
        <v>0</v>
      </c>
      <c r="H25" s="337">
        <f>'6.2. Паспорт фин осв ввод факт'!J25</f>
        <v>0</v>
      </c>
      <c r="I25" s="337">
        <f>'6.2. Паспорт фин осв ввод факт'!N25</f>
        <v>0</v>
      </c>
      <c r="J25" s="337">
        <f>'6.2. Паспорт фин осв ввод факт'!P25</f>
        <v>0</v>
      </c>
      <c r="K25" s="337">
        <f t="shared" ref="K25:K64" si="5">J25</f>
        <v>0</v>
      </c>
      <c r="L25" s="337">
        <f>'6.2. Паспорт фин осв ввод факт'!T25</f>
        <v>0</v>
      </c>
      <c r="M25" s="337">
        <v>0</v>
      </c>
      <c r="N25" s="337">
        <f t="shared" ref="N25:N64" si="6">L25</f>
        <v>0</v>
      </c>
      <c r="O25" s="337">
        <v>0</v>
      </c>
      <c r="P25" s="337">
        <f>'6.2. Паспорт фин осв ввод факт'!X25</f>
        <v>0</v>
      </c>
      <c r="Q25" s="337">
        <v>0</v>
      </c>
      <c r="R25" s="337">
        <f t="shared" ref="R25:R64" si="7">P25</f>
        <v>0</v>
      </c>
      <c r="S25" s="337">
        <v>0</v>
      </c>
      <c r="T25" s="337">
        <v>0</v>
      </c>
      <c r="U25" s="337">
        <v>0</v>
      </c>
      <c r="V25" s="334" t="s">
        <v>627</v>
      </c>
      <c r="W25" s="334" t="s">
        <v>627</v>
      </c>
      <c r="X25" s="337">
        <v>0</v>
      </c>
      <c r="Y25" s="337">
        <v>0</v>
      </c>
      <c r="Z25" s="334" t="s">
        <v>627</v>
      </c>
      <c r="AA25" s="334" t="s">
        <v>627</v>
      </c>
      <c r="AB25" s="337">
        <v>0</v>
      </c>
      <c r="AC25" s="337">
        <v>0</v>
      </c>
      <c r="AD25" s="334" t="s">
        <v>627</v>
      </c>
      <c r="AE25" s="334" t="s">
        <v>627</v>
      </c>
      <c r="AF25" s="334">
        <f t="shared" si="1"/>
        <v>0</v>
      </c>
      <c r="AG25" s="334">
        <f t="shared" ref="AG25:AG64" si="8">N25+R25+T25+X25+AB25</f>
        <v>0</v>
      </c>
    </row>
    <row r="26" spans="1:36" x14ac:dyDescent="0.25">
      <c r="A26" s="335" t="s">
        <v>173</v>
      </c>
      <c r="B26" s="336" t="s">
        <v>172</v>
      </c>
      <c r="C26" s="334">
        <f>'6.2. Паспорт фин осв ввод факт'!C26</f>
        <v>0</v>
      </c>
      <c r="D26" s="334">
        <f t="shared" si="2"/>
        <v>0</v>
      </c>
      <c r="E26" s="334">
        <f t="shared" si="3"/>
        <v>0</v>
      </c>
      <c r="F26" s="334">
        <f t="shared" si="4"/>
        <v>0</v>
      </c>
      <c r="G26" s="337">
        <f>'6.2. Паспорт фин осв ввод факт'!G26</f>
        <v>0</v>
      </c>
      <c r="H26" s="337">
        <f>'6.2. Паспорт фин осв ввод факт'!J26</f>
        <v>0</v>
      </c>
      <c r="I26" s="337">
        <f>'6.2. Паспорт фин осв ввод факт'!N26</f>
        <v>0</v>
      </c>
      <c r="J26" s="337">
        <f>'6.2. Паспорт фин осв ввод факт'!P26</f>
        <v>0</v>
      </c>
      <c r="K26" s="337">
        <f t="shared" si="5"/>
        <v>0</v>
      </c>
      <c r="L26" s="337">
        <f>'6.2. Паспорт фин осв ввод факт'!T26</f>
        <v>0</v>
      </c>
      <c r="M26" s="337">
        <v>0</v>
      </c>
      <c r="N26" s="337">
        <f t="shared" si="6"/>
        <v>0</v>
      </c>
      <c r="O26" s="337">
        <v>0</v>
      </c>
      <c r="P26" s="337">
        <f>'6.2. Паспорт фин осв ввод факт'!X26</f>
        <v>0</v>
      </c>
      <c r="Q26" s="337">
        <v>0</v>
      </c>
      <c r="R26" s="337">
        <f t="shared" si="7"/>
        <v>0</v>
      </c>
      <c r="S26" s="337">
        <v>0</v>
      </c>
      <c r="T26" s="337">
        <v>0</v>
      </c>
      <c r="U26" s="337">
        <v>0</v>
      </c>
      <c r="V26" s="334" t="s">
        <v>627</v>
      </c>
      <c r="W26" s="334" t="s">
        <v>627</v>
      </c>
      <c r="X26" s="337">
        <v>0</v>
      </c>
      <c r="Y26" s="337">
        <v>0</v>
      </c>
      <c r="Z26" s="334" t="s">
        <v>627</v>
      </c>
      <c r="AA26" s="334" t="s">
        <v>627</v>
      </c>
      <c r="AB26" s="337">
        <v>0</v>
      </c>
      <c r="AC26" s="337">
        <v>0</v>
      </c>
      <c r="AD26" s="334" t="s">
        <v>627</v>
      </c>
      <c r="AE26" s="334" t="s">
        <v>627</v>
      </c>
      <c r="AF26" s="334">
        <f t="shared" si="1"/>
        <v>0</v>
      </c>
      <c r="AG26" s="334">
        <f t="shared" si="8"/>
        <v>0</v>
      </c>
    </row>
    <row r="27" spans="1:36" ht="31.5" x14ac:dyDescent="0.25">
      <c r="A27" s="335" t="s">
        <v>171</v>
      </c>
      <c r="B27" s="336" t="s">
        <v>332</v>
      </c>
      <c r="C27" s="334">
        <f>'6.2. Паспорт фин осв ввод факт'!C27</f>
        <v>0</v>
      </c>
      <c r="D27" s="334">
        <f t="shared" si="2"/>
        <v>0</v>
      </c>
      <c r="E27" s="334">
        <f t="shared" si="3"/>
        <v>0</v>
      </c>
      <c r="F27" s="334">
        <f t="shared" si="4"/>
        <v>0</v>
      </c>
      <c r="G27" s="337">
        <f>'6.2. Паспорт фин осв ввод факт'!G27</f>
        <v>0</v>
      </c>
      <c r="H27" s="337">
        <f>'6.2. Паспорт фин осв ввод факт'!J27</f>
        <v>0</v>
      </c>
      <c r="I27" s="337">
        <f>'6.2. Паспорт фин осв ввод факт'!N27</f>
        <v>0</v>
      </c>
      <c r="J27" s="337">
        <f>'6.2. Паспорт фин осв ввод факт'!P27</f>
        <v>0</v>
      </c>
      <c r="K27" s="337">
        <f t="shared" si="5"/>
        <v>0</v>
      </c>
      <c r="L27" s="337">
        <f>'6.2. Паспорт фин осв ввод факт'!T27</f>
        <v>0</v>
      </c>
      <c r="M27" s="337">
        <v>0</v>
      </c>
      <c r="N27" s="337">
        <f t="shared" si="6"/>
        <v>0</v>
      </c>
      <c r="O27" s="337">
        <v>0</v>
      </c>
      <c r="P27" s="337">
        <f>'6.2. Паспорт фин осв ввод факт'!X27</f>
        <v>0</v>
      </c>
      <c r="Q27" s="337">
        <v>0</v>
      </c>
      <c r="R27" s="337">
        <f t="shared" si="7"/>
        <v>0</v>
      </c>
      <c r="S27" s="337">
        <v>0</v>
      </c>
      <c r="T27" s="337">
        <v>0</v>
      </c>
      <c r="U27" s="337">
        <v>0</v>
      </c>
      <c r="V27" s="334" t="s">
        <v>627</v>
      </c>
      <c r="W27" s="334" t="s">
        <v>627</v>
      </c>
      <c r="X27" s="337">
        <v>0</v>
      </c>
      <c r="Y27" s="337">
        <v>0</v>
      </c>
      <c r="Z27" s="334" t="s">
        <v>627</v>
      </c>
      <c r="AA27" s="334" t="s">
        <v>627</v>
      </c>
      <c r="AB27" s="337">
        <v>0</v>
      </c>
      <c r="AC27" s="337">
        <v>0</v>
      </c>
      <c r="AD27" s="334" t="s">
        <v>627</v>
      </c>
      <c r="AE27" s="334" t="s">
        <v>627</v>
      </c>
      <c r="AF27" s="334">
        <f t="shared" si="1"/>
        <v>0</v>
      </c>
      <c r="AG27" s="334">
        <f t="shared" si="8"/>
        <v>0</v>
      </c>
    </row>
    <row r="28" spans="1:36" x14ac:dyDescent="0.25">
      <c r="A28" s="335" t="s">
        <v>170</v>
      </c>
      <c r="B28" s="336" t="s">
        <v>433</v>
      </c>
      <c r="C28" s="334">
        <f>'6.2. Паспорт фин осв ввод факт'!C28</f>
        <v>0</v>
      </c>
      <c r="D28" s="334">
        <f t="shared" si="2"/>
        <v>0</v>
      </c>
      <c r="E28" s="334">
        <f t="shared" si="3"/>
        <v>0</v>
      </c>
      <c r="F28" s="334">
        <f t="shared" si="4"/>
        <v>0</v>
      </c>
      <c r="G28" s="337">
        <f>'6.2. Паспорт фин осв ввод факт'!G28</f>
        <v>0</v>
      </c>
      <c r="H28" s="337">
        <f>'6.2. Паспорт фин осв ввод факт'!J28</f>
        <v>0</v>
      </c>
      <c r="I28" s="337">
        <f>'6.2. Паспорт фин осв ввод факт'!N28</f>
        <v>0</v>
      </c>
      <c r="J28" s="337">
        <f>'6.2. Паспорт фин осв ввод факт'!P28</f>
        <v>0</v>
      </c>
      <c r="K28" s="337">
        <f t="shared" si="5"/>
        <v>0</v>
      </c>
      <c r="L28" s="337">
        <f>'6.2. Паспорт фин осв ввод факт'!T28</f>
        <v>0</v>
      </c>
      <c r="M28" s="337">
        <v>0</v>
      </c>
      <c r="N28" s="337">
        <f t="shared" si="6"/>
        <v>0</v>
      </c>
      <c r="O28" s="337">
        <v>0</v>
      </c>
      <c r="P28" s="337">
        <f>'6.2. Паспорт фин осв ввод факт'!X28</f>
        <v>0</v>
      </c>
      <c r="Q28" s="337">
        <v>0</v>
      </c>
      <c r="R28" s="337">
        <f t="shared" si="7"/>
        <v>0</v>
      </c>
      <c r="S28" s="337">
        <v>0</v>
      </c>
      <c r="T28" s="337">
        <v>0</v>
      </c>
      <c r="U28" s="337">
        <v>0</v>
      </c>
      <c r="V28" s="334" t="s">
        <v>627</v>
      </c>
      <c r="W28" s="334" t="s">
        <v>627</v>
      </c>
      <c r="X28" s="337">
        <v>0</v>
      </c>
      <c r="Y28" s="337">
        <v>0</v>
      </c>
      <c r="Z28" s="334" t="s">
        <v>627</v>
      </c>
      <c r="AA28" s="334" t="s">
        <v>627</v>
      </c>
      <c r="AB28" s="337">
        <v>0</v>
      </c>
      <c r="AC28" s="337">
        <v>0</v>
      </c>
      <c r="AD28" s="334" t="s">
        <v>627</v>
      </c>
      <c r="AE28" s="334" t="s">
        <v>627</v>
      </c>
      <c r="AF28" s="334">
        <f t="shared" si="1"/>
        <v>0</v>
      </c>
      <c r="AG28" s="334">
        <f t="shared" si="8"/>
        <v>0</v>
      </c>
    </row>
    <row r="29" spans="1:36" x14ac:dyDescent="0.25">
      <c r="A29" s="335" t="s">
        <v>169</v>
      </c>
      <c r="B29" s="72" t="s">
        <v>168</v>
      </c>
      <c r="C29" s="334">
        <f>'6.2. Паспорт фин осв ввод факт'!C29</f>
        <v>321.22711765000003</v>
      </c>
      <c r="D29" s="334">
        <f t="shared" si="2"/>
        <v>321.22711765000003</v>
      </c>
      <c r="E29" s="334">
        <f t="shared" si="3"/>
        <v>321.22711765000003</v>
      </c>
      <c r="F29" s="334">
        <f t="shared" si="4"/>
        <v>321.22711765000003</v>
      </c>
      <c r="G29" s="337">
        <f>'6.2. Паспорт фин осв ввод факт'!G29</f>
        <v>0</v>
      </c>
      <c r="H29" s="337">
        <f>'6.2. Паспорт фин осв ввод факт'!J29</f>
        <v>0</v>
      </c>
      <c r="I29" s="337">
        <f>'6.2. Паспорт фин осв ввод факт'!N29</f>
        <v>0</v>
      </c>
      <c r="J29" s="337">
        <f>'6.2. Паспорт фин осв ввод факт'!P29</f>
        <v>106.151866273</v>
      </c>
      <c r="K29" s="337">
        <f t="shared" si="5"/>
        <v>106.151866273</v>
      </c>
      <c r="L29" s="337">
        <f>'6.2. Паспорт фин осв ввод факт'!T29</f>
        <v>52.262516621999495</v>
      </c>
      <c r="M29" s="337">
        <v>0</v>
      </c>
      <c r="N29" s="338">
        <f t="shared" si="6"/>
        <v>52.262516621999495</v>
      </c>
      <c r="O29" s="337">
        <v>0</v>
      </c>
      <c r="P29" s="337">
        <f>'6.2. Паспорт фин осв ввод факт'!X29</f>
        <v>162.81273475500001</v>
      </c>
      <c r="Q29" s="337">
        <v>0</v>
      </c>
      <c r="R29" s="338">
        <f t="shared" si="7"/>
        <v>162.81273475500001</v>
      </c>
      <c r="S29" s="337">
        <v>0</v>
      </c>
      <c r="T29" s="337">
        <v>0</v>
      </c>
      <c r="U29" s="337">
        <v>0</v>
      </c>
      <c r="V29" s="334" t="s">
        <v>627</v>
      </c>
      <c r="W29" s="334" t="s">
        <v>627</v>
      </c>
      <c r="X29" s="337">
        <v>0</v>
      </c>
      <c r="Y29" s="337">
        <v>0</v>
      </c>
      <c r="Z29" s="334" t="s">
        <v>627</v>
      </c>
      <c r="AA29" s="334" t="s">
        <v>627</v>
      </c>
      <c r="AB29" s="337">
        <v>0</v>
      </c>
      <c r="AC29" s="337">
        <v>0</v>
      </c>
      <c r="AD29" s="334" t="s">
        <v>627</v>
      </c>
      <c r="AE29" s="334" t="s">
        <v>627</v>
      </c>
      <c r="AF29" s="334">
        <f t="shared" si="1"/>
        <v>321.22711764999951</v>
      </c>
      <c r="AG29" s="334">
        <f t="shared" si="8"/>
        <v>215.07525137699952</v>
      </c>
    </row>
    <row r="30" spans="1:36" s="176" customFormat="1" ht="47.25" x14ac:dyDescent="0.25">
      <c r="A30" s="332" t="s">
        <v>60</v>
      </c>
      <c r="B30" s="333" t="s">
        <v>167</v>
      </c>
      <c r="C30" s="334">
        <f>'6.2. Паспорт фин осв ввод факт'!C30</f>
        <v>272.22637088983049</v>
      </c>
      <c r="D30" s="334">
        <f t="shared" si="2"/>
        <v>272.22637088983049</v>
      </c>
      <c r="E30" s="334">
        <f t="shared" si="3"/>
        <v>272.22637088983049</v>
      </c>
      <c r="F30" s="334">
        <f t="shared" si="4"/>
        <v>272.22637088983049</v>
      </c>
      <c r="G30" s="334">
        <f>'6.2. Паспорт фин осв ввод факт'!G30</f>
        <v>0</v>
      </c>
      <c r="H30" s="334">
        <f>'6.2. Паспорт фин осв ввод факт'!J30</f>
        <v>0</v>
      </c>
      <c r="I30" s="334">
        <f>'6.2. Паспорт фин осв ввод факт'!N30</f>
        <v>0</v>
      </c>
      <c r="J30" s="334">
        <f>'6.2. Паспорт фин осв ввод факт'!P30</f>
        <v>11.844710627118646</v>
      </c>
      <c r="K30" s="334">
        <f t="shared" si="5"/>
        <v>11.844710627118646</v>
      </c>
      <c r="L30" s="334">
        <f>'6.2. Паспорт фин осв ввод факт'!T30</f>
        <v>122.40476640254199</v>
      </c>
      <c r="M30" s="334">
        <v>0</v>
      </c>
      <c r="N30" s="334">
        <f t="shared" si="6"/>
        <v>122.40476640254199</v>
      </c>
      <c r="O30" s="334">
        <v>0</v>
      </c>
      <c r="P30" s="334">
        <f>'6.2. Паспорт фин осв ввод факт'!X30</f>
        <v>137.97689386016901</v>
      </c>
      <c r="Q30" s="334">
        <v>0</v>
      </c>
      <c r="R30" s="334">
        <f t="shared" si="7"/>
        <v>137.97689386016901</v>
      </c>
      <c r="S30" s="334">
        <v>0</v>
      </c>
      <c r="T30" s="334">
        <v>0</v>
      </c>
      <c r="U30" s="334">
        <v>0</v>
      </c>
      <c r="V30" s="334" t="s">
        <v>627</v>
      </c>
      <c r="W30" s="334" t="s">
        <v>627</v>
      </c>
      <c r="X30" s="334">
        <v>0</v>
      </c>
      <c r="Y30" s="334">
        <v>0</v>
      </c>
      <c r="Z30" s="334" t="s">
        <v>627</v>
      </c>
      <c r="AA30" s="334" t="s">
        <v>627</v>
      </c>
      <c r="AB30" s="334">
        <v>0</v>
      </c>
      <c r="AC30" s="334">
        <v>0</v>
      </c>
      <c r="AD30" s="334" t="s">
        <v>627</v>
      </c>
      <c r="AE30" s="334" t="s">
        <v>627</v>
      </c>
      <c r="AF30" s="334">
        <f t="shared" si="1"/>
        <v>272.2263708898297</v>
      </c>
      <c r="AG30" s="334">
        <f t="shared" si="8"/>
        <v>260.38166026271102</v>
      </c>
    </row>
    <row r="31" spans="1:36" x14ac:dyDescent="0.25">
      <c r="A31" s="332" t="s">
        <v>166</v>
      </c>
      <c r="B31" s="336" t="s">
        <v>165</v>
      </c>
      <c r="C31" s="334">
        <f>'6.2. Паспорт фин осв ввод факт'!C31</f>
        <v>11.844710627118646</v>
      </c>
      <c r="D31" s="334">
        <f t="shared" si="2"/>
        <v>11.844710627118646</v>
      </c>
      <c r="E31" s="334">
        <f t="shared" si="3"/>
        <v>11.844710627118646</v>
      </c>
      <c r="F31" s="334">
        <f t="shared" si="4"/>
        <v>11.844710627118646</v>
      </c>
      <c r="G31" s="337">
        <f>'6.2. Паспорт фин осв ввод факт'!G31</f>
        <v>0</v>
      </c>
      <c r="H31" s="337">
        <f>'6.2. Паспорт фин осв ввод факт'!J31</f>
        <v>0</v>
      </c>
      <c r="I31" s="337">
        <f>'6.2. Паспорт фин осв ввод факт'!N31</f>
        <v>0</v>
      </c>
      <c r="J31" s="337">
        <f>'6.2. Паспорт фин осв ввод факт'!P31</f>
        <v>11.844710627118646</v>
      </c>
      <c r="K31" s="337">
        <f t="shared" si="5"/>
        <v>11.844710627118646</v>
      </c>
      <c r="L31" s="337">
        <f>'6.2. Паспорт фин осв ввод факт'!T31</f>
        <v>0</v>
      </c>
      <c r="M31" s="337">
        <v>0</v>
      </c>
      <c r="N31" s="337">
        <f t="shared" si="6"/>
        <v>0</v>
      </c>
      <c r="O31" s="337">
        <v>0</v>
      </c>
      <c r="P31" s="337">
        <f>'6.2. Паспорт фин осв ввод факт'!X31</f>
        <v>0</v>
      </c>
      <c r="Q31" s="337">
        <v>0</v>
      </c>
      <c r="R31" s="337">
        <f t="shared" si="7"/>
        <v>0</v>
      </c>
      <c r="S31" s="337">
        <v>0</v>
      </c>
      <c r="T31" s="337">
        <v>0</v>
      </c>
      <c r="U31" s="337">
        <v>0</v>
      </c>
      <c r="V31" s="334" t="s">
        <v>627</v>
      </c>
      <c r="W31" s="334" t="s">
        <v>627</v>
      </c>
      <c r="X31" s="337">
        <v>0</v>
      </c>
      <c r="Y31" s="337">
        <v>0</v>
      </c>
      <c r="Z31" s="334" t="s">
        <v>627</v>
      </c>
      <c r="AA31" s="334" t="s">
        <v>627</v>
      </c>
      <c r="AB31" s="337">
        <v>0</v>
      </c>
      <c r="AC31" s="337">
        <v>0</v>
      </c>
      <c r="AD31" s="334" t="s">
        <v>627</v>
      </c>
      <c r="AE31" s="334" t="s">
        <v>627</v>
      </c>
      <c r="AF31" s="334">
        <f t="shared" si="1"/>
        <v>11.844710627118646</v>
      </c>
      <c r="AG31" s="334">
        <f t="shared" si="8"/>
        <v>0</v>
      </c>
    </row>
    <row r="32" spans="1:36" ht="31.5" x14ac:dyDescent="0.25">
      <c r="A32" s="332" t="s">
        <v>164</v>
      </c>
      <c r="B32" s="336" t="s">
        <v>163</v>
      </c>
      <c r="C32" s="334">
        <f>'6.2. Паспорт фин осв ввод факт'!C32</f>
        <v>221.45134161864408</v>
      </c>
      <c r="D32" s="334">
        <f t="shared" si="2"/>
        <v>221.45134161864408</v>
      </c>
      <c r="E32" s="334">
        <f t="shared" si="3"/>
        <v>221.45134161864408</v>
      </c>
      <c r="F32" s="334">
        <f t="shared" si="4"/>
        <v>221.45134161864408</v>
      </c>
      <c r="G32" s="337">
        <f>'6.2. Паспорт фин осв ввод факт'!G32</f>
        <v>0</v>
      </c>
      <c r="H32" s="337">
        <f>'6.2. Паспорт фин осв ввод факт'!J32</f>
        <v>0</v>
      </c>
      <c r="I32" s="337">
        <f>'6.2. Паспорт фин осв ввод факт'!N32</f>
        <v>0</v>
      </c>
      <c r="J32" s="337">
        <f>'6.2. Паспорт фин осв ввод факт'!P32</f>
        <v>0</v>
      </c>
      <c r="K32" s="337">
        <f t="shared" si="5"/>
        <v>0</v>
      </c>
      <c r="L32" s="337">
        <f>'6.2. Паспорт фин осв ввод факт'!T32</f>
        <v>110.72567080932204</v>
      </c>
      <c r="M32" s="337">
        <v>0</v>
      </c>
      <c r="N32" s="337">
        <f t="shared" si="6"/>
        <v>110.72567080932204</v>
      </c>
      <c r="O32" s="337">
        <v>0</v>
      </c>
      <c r="P32" s="337">
        <f>'6.2. Паспорт фин осв ввод факт'!X32</f>
        <v>110.72567080932204</v>
      </c>
      <c r="Q32" s="337">
        <v>0</v>
      </c>
      <c r="R32" s="337">
        <f t="shared" si="7"/>
        <v>110.72567080932204</v>
      </c>
      <c r="S32" s="337">
        <v>0</v>
      </c>
      <c r="T32" s="337">
        <v>0</v>
      </c>
      <c r="U32" s="337">
        <v>0</v>
      </c>
      <c r="V32" s="334" t="s">
        <v>627</v>
      </c>
      <c r="W32" s="334" t="s">
        <v>627</v>
      </c>
      <c r="X32" s="337">
        <v>0</v>
      </c>
      <c r="Y32" s="337">
        <v>0</v>
      </c>
      <c r="Z32" s="334" t="s">
        <v>627</v>
      </c>
      <c r="AA32" s="334" t="s">
        <v>627</v>
      </c>
      <c r="AB32" s="337">
        <v>0</v>
      </c>
      <c r="AC32" s="337">
        <v>0</v>
      </c>
      <c r="AD32" s="334" t="s">
        <v>627</v>
      </c>
      <c r="AE32" s="334" t="s">
        <v>627</v>
      </c>
      <c r="AF32" s="334">
        <f t="shared" si="1"/>
        <v>221.45134161864408</v>
      </c>
      <c r="AG32" s="334">
        <f t="shared" si="8"/>
        <v>221.45134161864408</v>
      </c>
    </row>
    <row r="33" spans="1:33" x14ac:dyDescent="0.25">
      <c r="A33" s="332" t="s">
        <v>162</v>
      </c>
      <c r="B33" s="336" t="s">
        <v>161</v>
      </c>
      <c r="C33" s="334">
        <f>'6.2. Паспорт фин осв ввод факт'!C33</f>
        <v>0</v>
      </c>
      <c r="D33" s="334">
        <f t="shared" si="2"/>
        <v>0</v>
      </c>
      <c r="E33" s="334">
        <f t="shared" si="3"/>
        <v>0</v>
      </c>
      <c r="F33" s="334">
        <f t="shared" si="4"/>
        <v>0</v>
      </c>
      <c r="G33" s="337">
        <f>'6.2. Паспорт фин осв ввод факт'!G33</f>
        <v>0</v>
      </c>
      <c r="H33" s="337">
        <f>'6.2. Паспорт фин осв ввод факт'!J33</f>
        <v>0</v>
      </c>
      <c r="I33" s="337">
        <f>'6.2. Паспорт фин осв ввод факт'!N33</f>
        <v>0</v>
      </c>
      <c r="J33" s="337">
        <f>'6.2. Паспорт фин осв ввод факт'!P33</f>
        <v>0</v>
      </c>
      <c r="K33" s="337">
        <f t="shared" si="5"/>
        <v>0</v>
      </c>
      <c r="L33" s="337">
        <f>'6.2. Паспорт фин осв ввод факт'!T33</f>
        <v>0</v>
      </c>
      <c r="M33" s="337">
        <v>0</v>
      </c>
      <c r="N33" s="337">
        <f t="shared" si="6"/>
        <v>0</v>
      </c>
      <c r="O33" s="337">
        <v>0</v>
      </c>
      <c r="P33" s="337">
        <f>'6.2. Паспорт фин осв ввод факт'!X33</f>
        <v>0</v>
      </c>
      <c r="Q33" s="337">
        <v>0</v>
      </c>
      <c r="R33" s="337">
        <f t="shared" si="7"/>
        <v>0</v>
      </c>
      <c r="S33" s="337">
        <v>0</v>
      </c>
      <c r="T33" s="337">
        <v>0</v>
      </c>
      <c r="U33" s="337">
        <v>0</v>
      </c>
      <c r="V33" s="334" t="s">
        <v>627</v>
      </c>
      <c r="W33" s="334" t="s">
        <v>627</v>
      </c>
      <c r="X33" s="337">
        <v>0</v>
      </c>
      <c r="Y33" s="337">
        <v>0</v>
      </c>
      <c r="Z33" s="334" t="s">
        <v>627</v>
      </c>
      <c r="AA33" s="334" t="s">
        <v>627</v>
      </c>
      <c r="AB33" s="337">
        <v>0</v>
      </c>
      <c r="AC33" s="337">
        <v>0</v>
      </c>
      <c r="AD33" s="334" t="s">
        <v>627</v>
      </c>
      <c r="AE33" s="334" t="s">
        <v>627</v>
      </c>
      <c r="AF33" s="334">
        <f t="shared" si="1"/>
        <v>0</v>
      </c>
      <c r="AG33" s="334">
        <f t="shared" si="8"/>
        <v>0</v>
      </c>
    </row>
    <row r="34" spans="1:33" x14ac:dyDescent="0.25">
      <c r="A34" s="332" t="s">
        <v>160</v>
      </c>
      <c r="B34" s="336" t="s">
        <v>159</v>
      </c>
      <c r="C34" s="334">
        <f>'6.2. Паспорт фин осв ввод факт'!C34</f>
        <v>38.930318644067803</v>
      </c>
      <c r="D34" s="334">
        <f t="shared" si="2"/>
        <v>38.930318644067803</v>
      </c>
      <c r="E34" s="334">
        <f t="shared" si="3"/>
        <v>38.930318644067803</v>
      </c>
      <c r="F34" s="334">
        <f t="shared" si="4"/>
        <v>38.930318644067803</v>
      </c>
      <c r="G34" s="337">
        <f>'6.2. Паспорт фин осв ввод факт'!G34</f>
        <v>0</v>
      </c>
      <c r="H34" s="337">
        <f>'6.2. Паспорт фин осв ввод факт'!J34</f>
        <v>0</v>
      </c>
      <c r="I34" s="337">
        <f>'6.2. Паспорт фин осв ввод факт'!N34</f>
        <v>0</v>
      </c>
      <c r="J34" s="337">
        <f>'6.2. Паспорт фин осв ввод факт'!P34</f>
        <v>0</v>
      </c>
      <c r="K34" s="337">
        <f t="shared" si="5"/>
        <v>0</v>
      </c>
      <c r="L34" s="337">
        <f>'6.2. Паспорт фин осв ввод факт'!T34</f>
        <v>11.679095593219955</v>
      </c>
      <c r="M34" s="337">
        <v>0</v>
      </c>
      <c r="N34" s="337">
        <f t="shared" si="6"/>
        <v>11.679095593219955</v>
      </c>
      <c r="O34" s="337">
        <v>0</v>
      </c>
      <c r="P34" s="337">
        <f>'6.2. Паспорт фин осв ввод факт'!X34</f>
        <v>27.251223050847848</v>
      </c>
      <c r="Q34" s="337">
        <v>0</v>
      </c>
      <c r="R34" s="337">
        <f t="shared" si="7"/>
        <v>27.251223050847848</v>
      </c>
      <c r="S34" s="337">
        <v>0</v>
      </c>
      <c r="T34" s="337">
        <v>0</v>
      </c>
      <c r="U34" s="337">
        <v>0</v>
      </c>
      <c r="V34" s="334" t="s">
        <v>627</v>
      </c>
      <c r="W34" s="334" t="s">
        <v>627</v>
      </c>
      <c r="X34" s="337">
        <v>0</v>
      </c>
      <c r="Y34" s="337">
        <v>0</v>
      </c>
      <c r="Z34" s="334" t="s">
        <v>627</v>
      </c>
      <c r="AA34" s="334" t="s">
        <v>627</v>
      </c>
      <c r="AB34" s="337">
        <v>0</v>
      </c>
      <c r="AC34" s="337">
        <v>0</v>
      </c>
      <c r="AD34" s="334" t="s">
        <v>627</v>
      </c>
      <c r="AE34" s="334" t="s">
        <v>627</v>
      </c>
      <c r="AF34" s="334">
        <f t="shared" si="1"/>
        <v>38.930318644067803</v>
      </c>
      <c r="AG34" s="334">
        <f t="shared" si="8"/>
        <v>38.930318644067803</v>
      </c>
    </row>
    <row r="35" spans="1:33" s="176" customFormat="1" ht="31.5" x14ac:dyDescent="0.25">
      <c r="A35" s="332" t="s">
        <v>59</v>
      </c>
      <c r="B35" s="333" t="s">
        <v>158</v>
      </c>
      <c r="C35" s="334">
        <f>'6.2. Паспорт фин осв ввод факт'!C35</f>
        <v>0</v>
      </c>
      <c r="D35" s="334">
        <f t="shared" si="2"/>
        <v>0</v>
      </c>
      <c r="E35" s="334">
        <f t="shared" si="3"/>
        <v>0</v>
      </c>
      <c r="F35" s="334">
        <f t="shared" si="4"/>
        <v>0</v>
      </c>
      <c r="G35" s="334">
        <f>'6.2. Паспорт фин осв ввод факт'!G35</f>
        <v>0</v>
      </c>
      <c r="H35" s="334">
        <f>'6.2. Паспорт фин осв ввод факт'!J35</f>
        <v>0</v>
      </c>
      <c r="I35" s="334">
        <f>'6.2. Паспорт фин осв ввод факт'!N35</f>
        <v>0</v>
      </c>
      <c r="J35" s="334">
        <f>'6.2. Паспорт фин осв ввод факт'!P35</f>
        <v>0</v>
      </c>
      <c r="K35" s="334">
        <f t="shared" si="5"/>
        <v>0</v>
      </c>
      <c r="L35" s="334">
        <f>'6.2. Паспорт фин осв ввод факт'!T35</f>
        <v>0</v>
      </c>
      <c r="M35" s="334">
        <v>0</v>
      </c>
      <c r="N35" s="334">
        <f t="shared" si="6"/>
        <v>0</v>
      </c>
      <c r="O35" s="334">
        <v>0</v>
      </c>
      <c r="P35" s="334">
        <f>'6.2. Паспорт фин осв ввод факт'!X35</f>
        <v>0</v>
      </c>
      <c r="Q35" s="334">
        <v>0</v>
      </c>
      <c r="R35" s="334">
        <f t="shared" si="7"/>
        <v>0</v>
      </c>
      <c r="S35" s="334">
        <v>0</v>
      </c>
      <c r="T35" s="334">
        <v>0</v>
      </c>
      <c r="U35" s="334">
        <v>0</v>
      </c>
      <c r="V35" s="334" t="s">
        <v>627</v>
      </c>
      <c r="W35" s="334" t="s">
        <v>627</v>
      </c>
      <c r="X35" s="334">
        <v>0</v>
      </c>
      <c r="Y35" s="334">
        <v>0</v>
      </c>
      <c r="Z35" s="334" t="s">
        <v>627</v>
      </c>
      <c r="AA35" s="334" t="s">
        <v>627</v>
      </c>
      <c r="AB35" s="334">
        <v>0</v>
      </c>
      <c r="AC35" s="334">
        <v>0</v>
      </c>
      <c r="AD35" s="334" t="s">
        <v>627</v>
      </c>
      <c r="AE35" s="334" t="s">
        <v>627</v>
      </c>
      <c r="AF35" s="334">
        <f t="shared" si="1"/>
        <v>0</v>
      </c>
      <c r="AG35" s="334">
        <f t="shared" si="8"/>
        <v>0</v>
      </c>
    </row>
    <row r="36" spans="1:33" ht="31.5" x14ac:dyDescent="0.25">
      <c r="A36" s="335" t="s">
        <v>157</v>
      </c>
      <c r="B36" s="339" t="s">
        <v>156</v>
      </c>
      <c r="C36" s="334">
        <f>'6.2. Паспорт фин осв ввод факт'!C36</f>
        <v>0</v>
      </c>
      <c r="D36" s="334">
        <f t="shared" si="2"/>
        <v>0</v>
      </c>
      <c r="E36" s="334">
        <f t="shared" si="3"/>
        <v>0</v>
      </c>
      <c r="F36" s="334">
        <f t="shared" si="4"/>
        <v>0</v>
      </c>
      <c r="G36" s="337">
        <f>'6.2. Паспорт фин осв ввод факт'!G36</f>
        <v>0</v>
      </c>
      <c r="H36" s="337">
        <f>'6.2. Паспорт фин осв ввод факт'!J36</f>
        <v>0</v>
      </c>
      <c r="I36" s="337">
        <f>'6.2. Паспорт фин осв ввод факт'!N36</f>
        <v>0</v>
      </c>
      <c r="J36" s="337">
        <f>'6.2. Паспорт фин осв ввод факт'!P36</f>
        <v>0</v>
      </c>
      <c r="K36" s="337">
        <f t="shared" si="5"/>
        <v>0</v>
      </c>
      <c r="L36" s="337">
        <f>'6.2. Паспорт фин осв ввод факт'!T36</f>
        <v>0</v>
      </c>
      <c r="M36" s="337">
        <v>0</v>
      </c>
      <c r="N36" s="340">
        <f t="shared" si="6"/>
        <v>0</v>
      </c>
      <c r="O36" s="337">
        <v>0</v>
      </c>
      <c r="P36" s="337">
        <f>'6.2. Паспорт фин осв ввод факт'!X36</f>
        <v>0</v>
      </c>
      <c r="Q36" s="337">
        <v>0</v>
      </c>
      <c r="R36" s="340">
        <f t="shared" si="7"/>
        <v>0</v>
      </c>
      <c r="S36" s="337">
        <v>0</v>
      </c>
      <c r="T36" s="337">
        <v>0</v>
      </c>
      <c r="U36" s="337">
        <v>0</v>
      </c>
      <c r="V36" s="334" t="s">
        <v>627</v>
      </c>
      <c r="W36" s="334" t="s">
        <v>627</v>
      </c>
      <c r="X36" s="337">
        <v>0</v>
      </c>
      <c r="Y36" s="337">
        <v>0</v>
      </c>
      <c r="Z36" s="334" t="s">
        <v>627</v>
      </c>
      <c r="AA36" s="334" t="s">
        <v>627</v>
      </c>
      <c r="AB36" s="337">
        <v>0</v>
      </c>
      <c r="AC36" s="337">
        <v>0</v>
      </c>
      <c r="AD36" s="334" t="s">
        <v>627</v>
      </c>
      <c r="AE36" s="334" t="s">
        <v>627</v>
      </c>
      <c r="AF36" s="334">
        <f t="shared" si="1"/>
        <v>0</v>
      </c>
      <c r="AG36" s="334">
        <f t="shared" si="8"/>
        <v>0</v>
      </c>
    </row>
    <row r="37" spans="1:33" x14ac:dyDescent="0.25">
      <c r="A37" s="335" t="s">
        <v>155</v>
      </c>
      <c r="B37" s="339" t="s">
        <v>145</v>
      </c>
      <c r="C37" s="334">
        <f>'6.2. Паспорт фин осв ввод факт'!C37</f>
        <v>0</v>
      </c>
      <c r="D37" s="334">
        <f t="shared" si="2"/>
        <v>0</v>
      </c>
      <c r="E37" s="334">
        <f t="shared" si="3"/>
        <v>0</v>
      </c>
      <c r="F37" s="334">
        <f t="shared" si="4"/>
        <v>0</v>
      </c>
      <c r="G37" s="337">
        <f>'6.2. Паспорт фин осв ввод факт'!G37</f>
        <v>0</v>
      </c>
      <c r="H37" s="337">
        <f>'6.2. Паспорт фин осв ввод факт'!J37</f>
        <v>0</v>
      </c>
      <c r="I37" s="337">
        <f>'6.2. Паспорт фин осв ввод факт'!N37</f>
        <v>0</v>
      </c>
      <c r="J37" s="337">
        <f>'6.2. Паспорт фин осв ввод факт'!P37</f>
        <v>0</v>
      </c>
      <c r="K37" s="337">
        <f t="shared" si="5"/>
        <v>0</v>
      </c>
      <c r="L37" s="337">
        <f>'6.2. Паспорт фин осв ввод факт'!T37</f>
        <v>0</v>
      </c>
      <c r="M37" s="337">
        <v>0</v>
      </c>
      <c r="N37" s="340">
        <f t="shared" si="6"/>
        <v>0</v>
      </c>
      <c r="O37" s="337">
        <v>0</v>
      </c>
      <c r="P37" s="337">
        <f>'6.2. Паспорт фин осв ввод факт'!X37</f>
        <v>0</v>
      </c>
      <c r="Q37" s="337">
        <v>0</v>
      </c>
      <c r="R37" s="340">
        <f t="shared" si="7"/>
        <v>0</v>
      </c>
      <c r="S37" s="337">
        <v>0</v>
      </c>
      <c r="T37" s="337">
        <v>0</v>
      </c>
      <c r="U37" s="337">
        <v>0</v>
      </c>
      <c r="V37" s="334" t="s">
        <v>627</v>
      </c>
      <c r="W37" s="334" t="s">
        <v>627</v>
      </c>
      <c r="X37" s="337">
        <v>0</v>
      </c>
      <c r="Y37" s="337">
        <v>0</v>
      </c>
      <c r="Z37" s="334" t="s">
        <v>627</v>
      </c>
      <c r="AA37" s="334" t="s">
        <v>627</v>
      </c>
      <c r="AB37" s="337">
        <v>0</v>
      </c>
      <c r="AC37" s="337">
        <v>0</v>
      </c>
      <c r="AD37" s="334" t="s">
        <v>627</v>
      </c>
      <c r="AE37" s="334" t="s">
        <v>627</v>
      </c>
      <c r="AF37" s="334">
        <f t="shared" si="1"/>
        <v>0</v>
      </c>
      <c r="AG37" s="334">
        <f t="shared" si="8"/>
        <v>0</v>
      </c>
    </row>
    <row r="38" spans="1:33" x14ac:dyDescent="0.25">
      <c r="A38" s="335" t="s">
        <v>154</v>
      </c>
      <c r="B38" s="339" t="s">
        <v>143</v>
      </c>
      <c r="C38" s="334">
        <f>'6.2. Паспорт фин осв ввод факт'!C38</f>
        <v>0</v>
      </c>
      <c r="D38" s="334">
        <f t="shared" si="2"/>
        <v>0</v>
      </c>
      <c r="E38" s="334">
        <f t="shared" si="3"/>
        <v>0</v>
      </c>
      <c r="F38" s="334">
        <f t="shared" si="4"/>
        <v>0</v>
      </c>
      <c r="G38" s="337">
        <f>'6.2. Паспорт фин осв ввод факт'!G38</f>
        <v>0</v>
      </c>
      <c r="H38" s="337">
        <f>'6.2. Паспорт фин осв ввод факт'!J38</f>
        <v>0</v>
      </c>
      <c r="I38" s="337">
        <f>'6.2. Паспорт фин осв ввод факт'!N38</f>
        <v>0</v>
      </c>
      <c r="J38" s="337">
        <f>'6.2. Паспорт фин осв ввод факт'!P38</f>
        <v>0</v>
      </c>
      <c r="K38" s="337">
        <f t="shared" si="5"/>
        <v>0</v>
      </c>
      <c r="L38" s="337">
        <f>'6.2. Паспорт фин осв ввод факт'!T38</f>
        <v>0</v>
      </c>
      <c r="M38" s="337">
        <v>0</v>
      </c>
      <c r="N38" s="340">
        <f t="shared" si="6"/>
        <v>0</v>
      </c>
      <c r="O38" s="337">
        <v>0</v>
      </c>
      <c r="P38" s="337">
        <f>'6.2. Паспорт фин осв ввод факт'!X38</f>
        <v>0</v>
      </c>
      <c r="Q38" s="337">
        <v>0</v>
      </c>
      <c r="R38" s="340">
        <f t="shared" si="7"/>
        <v>0</v>
      </c>
      <c r="S38" s="337">
        <v>0</v>
      </c>
      <c r="T38" s="337">
        <v>0</v>
      </c>
      <c r="U38" s="337">
        <v>0</v>
      </c>
      <c r="V38" s="334" t="s">
        <v>627</v>
      </c>
      <c r="W38" s="334" t="s">
        <v>627</v>
      </c>
      <c r="X38" s="337">
        <v>0</v>
      </c>
      <c r="Y38" s="337">
        <v>0</v>
      </c>
      <c r="Z38" s="334" t="s">
        <v>627</v>
      </c>
      <c r="AA38" s="334" t="s">
        <v>627</v>
      </c>
      <c r="AB38" s="337">
        <v>0</v>
      </c>
      <c r="AC38" s="337">
        <v>0</v>
      </c>
      <c r="AD38" s="334" t="s">
        <v>627</v>
      </c>
      <c r="AE38" s="334" t="s">
        <v>627</v>
      </c>
      <c r="AF38" s="334">
        <f t="shared" si="1"/>
        <v>0</v>
      </c>
      <c r="AG38" s="334">
        <f t="shared" si="8"/>
        <v>0</v>
      </c>
    </row>
    <row r="39" spans="1:33" ht="31.5" x14ac:dyDescent="0.25">
      <c r="A39" s="335" t="s">
        <v>153</v>
      </c>
      <c r="B39" s="336" t="s">
        <v>141</v>
      </c>
      <c r="C39" s="334">
        <f>'6.2. Паспорт фин осв ввод факт'!C39</f>
        <v>0</v>
      </c>
      <c r="D39" s="334">
        <f t="shared" si="2"/>
        <v>0</v>
      </c>
      <c r="E39" s="334">
        <f t="shared" si="3"/>
        <v>0</v>
      </c>
      <c r="F39" s="334">
        <f t="shared" si="4"/>
        <v>0</v>
      </c>
      <c r="G39" s="337">
        <f>'6.2. Паспорт фин осв ввод факт'!G39</f>
        <v>0</v>
      </c>
      <c r="H39" s="337">
        <f>'6.2. Паспорт фин осв ввод факт'!J39</f>
        <v>0</v>
      </c>
      <c r="I39" s="337">
        <f>'6.2. Паспорт фин осв ввод факт'!N39</f>
        <v>0</v>
      </c>
      <c r="J39" s="337">
        <f>'6.2. Паспорт фин осв ввод факт'!P39</f>
        <v>0</v>
      </c>
      <c r="K39" s="337">
        <f t="shared" si="5"/>
        <v>0</v>
      </c>
      <c r="L39" s="337">
        <f>'6.2. Паспорт фин осв ввод факт'!T39</f>
        <v>0</v>
      </c>
      <c r="M39" s="337">
        <v>0</v>
      </c>
      <c r="N39" s="337">
        <f t="shared" si="6"/>
        <v>0</v>
      </c>
      <c r="O39" s="337">
        <v>0</v>
      </c>
      <c r="P39" s="337">
        <f>'6.2. Паспорт фин осв ввод факт'!X39</f>
        <v>0</v>
      </c>
      <c r="Q39" s="337">
        <v>0</v>
      </c>
      <c r="R39" s="337">
        <f t="shared" si="7"/>
        <v>0</v>
      </c>
      <c r="S39" s="337">
        <v>0</v>
      </c>
      <c r="T39" s="337">
        <v>0</v>
      </c>
      <c r="U39" s="337">
        <v>0</v>
      </c>
      <c r="V39" s="334" t="s">
        <v>627</v>
      </c>
      <c r="W39" s="334" t="s">
        <v>627</v>
      </c>
      <c r="X39" s="337">
        <v>0</v>
      </c>
      <c r="Y39" s="337">
        <v>0</v>
      </c>
      <c r="Z39" s="334" t="s">
        <v>627</v>
      </c>
      <c r="AA39" s="334" t="s">
        <v>627</v>
      </c>
      <c r="AB39" s="337">
        <v>0</v>
      </c>
      <c r="AC39" s="337">
        <v>0</v>
      </c>
      <c r="AD39" s="334" t="s">
        <v>627</v>
      </c>
      <c r="AE39" s="334" t="s">
        <v>627</v>
      </c>
      <c r="AF39" s="334">
        <f t="shared" si="1"/>
        <v>0</v>
      </c>
      <c r="AG39" s="334">
        <f t="shared" si="8"/>
        <v>0</v>
      </c>
    </row>
    <row r="40" spans="1:33" ht="31.5" x14ac:dyDescent="0.25">
      <c r="A40" s="335" t="s">
        <v>152</v>
      </c>
      <c r="B40" s="336" t="s">
        <v>139</v>
      </c>
      <c r="C40" s="334">
        <f>'6.2. Паспорт фин осв ввод факт'!C40</f>
        <v>0</v>
      </c>
      <c r="D40" s="334">
        <f t="shared" si="2"/>
        <v>0</v>
      </c>
      <c r="E40" s="334">
        <f t="shared" si="3"/>
        <v>0</v>
      </c>
      <c r="F40" s="334">
        <f t="shared" si="4"/>
        <v>0</v>
      </c>
      <c r="G40" s="337">
        <f>'6.2. Паспорт фин осв ввод факт'!G40</f>
        <v>0</v>
      </c>
      <c r="H40" s="337">
        <f>'6.2. Паспорт фин осв ввод факт'!J40</f>
        <v>0</v>
      </c>
      <c r="I40" s="337">
        <f>'6.2. Паспорт фин осв ввод факт'!N40</f>
        <v>0</v>
      </c>
      <c r="J40" s="337">
        <f>'6.2. Паспорт фин осв ввод факт'!P40</f>
        <v>0</v>
      </c>
      <c r="K40" s="337">
        <f t="shared" si="5"/>
        <v>0</v>
      </c>
      <c r="L40" s="337">
        <f>'6.2. Паспорт фин осв ввод факт'!T40</f>
        <v>0</v>
      </c>
      <c r="M40" s="337">
        <v>0</v>
      </c>
      <c r="N40" s="337">
        <f t="shared" si="6"/>
        <v>0</v>
      </c>
      <c r="O40" s="337">
        <v>0</v>
      </c>
      <c r="P40" s="337">
        <f>'6.2. Паспорт фин осв ввод факт'!X40</f>
        <v>0</v>
      </c>
      <c r="Q40" s="337">
        <v>0</v>
      </c>
      <c r="R40" s="337">
        <f t="shared" si="7"/>
        <v>0</v>
      </c>
      <c r="S40" s="337">
        <v>0</v>
      </c>
      <c r="T40" s="337">
        <v>0</v>
      </c>
      <c r="U40" s="337">
        <v>0</v>
      </c>
      <c r="V40" s="334" t="s">
        <v>627</v>
      </c>
      <c r="W40" s="334" t="s">
        <v>627</v>
      </c>
      <c r="X40" s="337">
        <v>0</v>
      </c>
      <c r="Y40" s="337">
        <v>0</v>
      </c>
      <c r="Z40" s="334" t="s">
        <v>627</v>
      </c>
      <c r="AA40" s="334" t="s">
        <v>627</v>
      </c>
      <c r="AB40" s="337">
        <v>0</v>
      </c>
      <c r="AC40" s="337">
        <v>0</v>
      </c>
      <c r="AD40" s="334" t="s">
        <v>627</v>
      </c>
      <c r="AE40" s="334" t="s">
        <v>627</v>
      </c>
      <c r="AF40" s="334">
        <f t="shared" si="1"/>
        <v>0</v>
      </c>
      <c r="AG40" s="334">
        <f t="shared" si="8"/>
        <v>0</v>
      </c>
    </row>
    <row r="41" spans="1:33" x14ac:dyDescent="0.25">
      <c r="A41" s="335" t="s">
        <v>151</v>
      </c>
      <c r="B41" s="336" t="s">
        <v>137</v>
      </c>
      <c r="C41" s="334">
        <f>'6.2. Паспорт фин осв ввод факт'!C41</f>
        <v>33.775000000000006</v>
      </c>
      <c r="D41" s="334">
        <f t="shared" si="2"/>
        <v>33.775000000000006</v>
      </c>
      <c r="E41" s="334">
        <f t="shared" si="3"/>
        <v>33.775000000000006</v>
      </c>
      <c r="F41" s="334">
        <f t="shared" si="4"/>
        <v>33.775000000000006</v>
      </c>
      <c r="G41" s="337">
        <f>'6.2. Паспорт фин осв ввод факт'!G41</f>
        <v>0</v>
      </c>
      <c r="H41" s="337">
        <f>'6.2. Паспорт фин осв ввод факт'!J41</f>
        <v>0</v>
      </c>
      <c r="I41" s="337">
        <f>'6.2. Паспорт фин осв ввод факт'!N41</f>
        <v>0</v>
      </c>
      <c r="J41" s="337">
        <f>'6.2. Паспорт фин осв ввод факт'!P41</f>
        <v>0</v>
      </c>
      <c r="K41" s="337">
        <f t="shared" si="5"/>
        <v>0</v>
      </c>
      <c r="L41" s="337">
        <f>'6.2. Паспорт фин осв ввод факт'!T41</f>
        <v>0</v>
      </c>
      <c r="M41" s="337">
        <v>0</v>
      </c>
      <c r="N41" s="337">
        <f t="shared" si="6"/>
        <v>0</v>
      </c>
      <c r="O41" s="337">
        <v>0</v>
      </c>
      <c r="P41" s="337">
        <f>'6.2. Паспорт фин осв ввод факт'!X41</f>
        <v>33.775000000000006</v>
      </c>
      <c r="Q41" s="337">
        <v>0</v>
      </c>
      <c r="R41" s="337">
        <f t="shared" si="7"/>
        <v>33.775000000000006</v>
      </c>
      <c r="S41" s="337">
        <v>0</v>
      </c>
      <c r="T41" s="337">
        <v>0</v>
      </c>
      <c r="U41" s="337">
        <v>0</v>
      </c>
      <c r="V41" s="334" t="s">
        <v>627</v>
      </c>
      <c r="W41" s="334" t="s">
        <v>627</v>
      </c>
      <c r="X41" s="337">
        <v>0</v>
      </c>
      <c r="Y41" s="337">
        <v>0</v>
      </c>
      <c r="Z41" s="334" t="s">
        <v>627</v>
      </c>
      <c r="AA41" s="334" t="s">
        <v>627</v>
      </c>
      <c r="AB41" s="337">
        <v>0</v>
      </c>
      <c r="AC41" s="337">
        <v>0</v>
      </c>
      <c r="AD41" s="334" t="s">
        <v>627</v>
      </c>
      <c r="AE41" s="334" t="s">
        <v>627</v>
      </c>
      <c r="AF41" s="334">
        <f t="shared" si="1"/>
        <v>33.775000000000006</v>
      </c>
      <c r="AG41" s="334">
        <f t="shared" si="8"/>
        <v>33.775000000000006</v>
      </c>
    </row>
    <row r="42" spans="1:33" ht="18.75" x14ac:dyDescent="0.25">
      <c r="A42" s="335" t="s">
        <v>150</v>
      </c>
      <c r="B42" s="339" t="s">
        <v>628</v>
      </c>
      <c r="C42" s="334">
        <f>'6.2. Паспорт фин осв ввод факт'!C42</f>
        <v>0</v>
      </c>
      <c r="D42" s="334">
        <f t="shared" si="2"/>
        <v>0</v>
      </c>
      <c r="E42" s="334">
        <f t="shared" si="3"/>
        <v>0</v>
      </c>
      <c r="F42" s="334">
        <f t="shared" si="4"/>
        <v>0</v>
      </c>
      <c r="G42" s="337">
        <f>'6.2. Паспорт фин осв ввод факт'!G42</f>
        <v>0</v>
      </c>
      <c r="H42" s="337">
        <f>'6.2. Паспорт фин осв ввод факт'!J42</f>
        <v>0</v>
      </c>
      <c r="I42" s="337">
        <f>'6.2. Паспорт фин осв ввод факт'!N42</f>
        <v>0</v>
      </c>
      <c r="J42" s="337">
        <f>'6.2. Паспорт фин осв ввод факт'!P42</f>
        <v>0</v>
      </c>
      <c r="K42" s="337">
        <f t="shared" si="5"/>
        <v>0</v>
      </c>
      <c r="L42" s="337">
        <f>'6.2. Паспорт фин осв ввод факт'!T42</f>
        <v>0</v>
      </c>
      <c r="M42" s="337">
        <v>0</v>
      </c>
      <c r="N42" s="340">
        <f t="shared" si="6"/>
        <v>0</v>
      </c>
      <c r="O42" s="337">
        <v>0</v>
      </c>
      <c r="P42" s="337">
        <f>'6.2. Паспорт фин осв ввод факт'!X42</f>
        <v>0</v>
      </c>
      <c r="Q42" s="337">
        <v>0</v>
      </c>
      <c r="R42" s="340">
        <f t="shared" si="7"/>
        <v>0</v>
      </c>
      <c r="S42" s="337">
        <v>0</v>
      </c>
      <c r="T42" s="337">
        <v>0</v>
      </c>
      <c r="U42" s="337">
        <v>0</v>
      </c>
      <c r="V42" s="334" t="s">
        <v>627</v>
      </c>
      <c r="W42" s="334" t="s">
        <v>627</v>
      </c>
      <c r="X42" s="337">
        <v>0</v>
      </c>
      <c r="Y42" s="337">
        <v>0</v>
      </c>
      <c r="Z42" s="334" t="s">
        <v>627</v>
      </c>
      <c r="AA42" s="334" t="s">
        <v>627</v>
      </c>
      <c r="AB42" s="337">
        <v>0</v>
      </c>
      <c r="AC42" s="337">
        <v>0</v>
      </c>
      <c r="AD42" s="334" t="s">
        <v>627</v>
      </c>
      <c r="AE42" s="334" t="s">
        <v>627</v>
      </c>
      <c r="AF42" s="334">
        <f t="shared" si="1"/>
        <v>0</v>
      </c>
      <c r="AG42" s="334">
        <f t="shared" si="8"/>
        <v>0</v>
      </c>
    </row>
    <row r="43" spans="1:33" s="176" customFormat="1" x14ac:dyDescent="0.25">
      <c r="A43" s="332" t="s">
        <v>58</v>
      </c>
      <c r="B43" s="333" t="s">
        <v>149</v>
      </c>
      <c r="C43" s="334">
        <f>'6.2. Паспорт фин осв ввод факт'!C43</f>
        <v>0</v>
      </c>
      <c r="D43" s="334">
        <f t="shared" si="2"/>
        <v>0</v>
      </c>
      <c r="E43" s="334">
        <f t="shared" si="3"/>
        <v>0</v>
      </c>
      <c r="F43" s="334">
        <f t="shared" si="4"/>
        <v>0</v>
      </c>
      <c r="G43" s="334">
        <f>'6.2. Паспорт фин осв ввод факт'!G43</f>
        <v>0</v>
      </c>
      <c r="H43" s="334">
        <f>'6.2. Паспорт фин осв ввод факт'!J43</f>
        <v>0</v>
      </c>
      <c r="I43" s="334">
        <f>'6.2. Паспорт фин осв ввод факт'!N43</f>
        <v>0</v>
      </c>
      <c r="J43" s="334">
        <f>'6.2. Паспорт фин осв ввод факт'!P43</f>
        <v>0</v>
      </c>
      <c r="K43" s="334">
        <f t="shared" si="5"/>
        <v>0</v>
      </c>
      <c r="L43" s="334">
        <f>'6.2. Паспорт фин осв ввод факт'!T43</f>
        <v>0</v>
      </c>
      <c r="M43" s="334">
        <v>0</v>
      </c>
      <c r="N43" s="334">
        <f t="shared" si="6"/>
        <v>0</v>
      </c>
      <c r="O43" s="334">
        <v>0</v>
      </c>
      <c r="P43" s="334">
        <f>'6.2. Паспорт фин осв ввод факт'!X43</f>
        <v>0</v>
      </c>
      <c r="Q43" s="334">
        <v>0</v>
      </c>
      <c r="R43" s="334">
        <f t="shared" si="7"/>
        <v>0</v>
      </c>
      <c r="S43" s="334">
        <v>0</v>
      </c>
      <c r="T43" s="334">
        <v>0</v>
      </c>
      <c r="U43" s="334">
        <v>0</v>
      </c>
      <c r="V43" s="334" t="s">
        <v>627</v>
      </c>
      <c r="W43" s="334" t="s">
        <v>627</v>
      </c>
      <c r="X43" s="334">
        <v>0</v>
      </c>
      <c r="Y43" s="334">
        <v>0</v>
      </c>
      <c r="Z43" s="334" t="s">
        <v>627</v>
      </c>
      <c r="AA43" s="334" t="s">
        <v>627</v>
      </c>
      <c r="AB43" s="334">
        <v>0</v>
      </c>
      <c r="AC43" s="334">
        <v>0</v>
      </c>
      <c r="AD43" s="334" t="s">
        <v>627</v>
      </c>
      <c r="AE43" s="334" t="s">
        <v>627</v>
      </c>
      <c r="AF43" s="334">
        <f t="shared" si="1"/>
        <v>0</v>
      </c>
      <c r="AG43" s="334">
        <f t="shared" si="8"/>
        <v>0</v>
      </c>
    </row>
    <row r="44" spans="1:33" x14ac:dyDescent="0.25">
      <c r="A44" s="335" t="s">
        <v>148</v>
      </c>
      <c r="B44" s="336" t="s">
        <v>147</v>
      </c>
      <c r="C44" s="334">
        <f>'6.2. Паспорт фин осв ввод факт'!C44</f>
        <v>0</v>
      </c>
      <c r="D44" s="334">
        <f t="shared" si="2"/>
        <v>0</v>
      </c>
      <c r="E44" s="334">
        <f t="shared" si="3"/>
        <v>0</v>
      </c>
      <c r="F44" s="334">
        <f t="shared" si="4"/>
        <v>0</v>
      </c>
      <c r="G44" s="337">
        <f>'6.2. Паспорт фин осв ввод факт'!G44</f>
        <v>0</v>
      </c>
      <c r="H44" s="337">
        <f>'6.2. Паспорт фин осв ввод факт'!J44</f>
        <v>0</v>
      </c>
      <c r="I44" s="337">
        <f>'6.2. Паспорт фин осв ввод факт'!N44</f>
        <v>0</v>
      </c>
      <c r="J44" s="337">
        <f>'6.2. Паспорт фин осв ввод факт'!P44</f>
        <v>0</v>
      </c>
      <c r="K44" s="337">
        <f t="shared" si="5"/>
        <v>0</v>
      </c>
      <c r="L44" s="337">
        <f>'6.2. Паспорт фин осв ввод факт'!T44</f>
        <v>0</v>
      </c>
      <c r="M44" s="337">
        <v>0</v>
      </c>
      <c r="N44" s="337">
        <f t="shared" si="6"/>
        <v>0</v>
      </c>
      <c r="O44" s="337">
        <v>0</v>
      </c>
      <c r="P44" s="337">
        <f>'6.2. Паспорт фин осв ввод факт'!X44</f>
        <v>0</v>
      </c>
      <c r="Q44" s="337">
        <v>0</v>
      </c>
      <c r="R44" s="337">
        <f t="shared" si="7"/>
        <v>0</v>
      </c>
      <c r="S44" s="337">
        <v>0</v>
      </c>
      <c r="T44" s="337">
        <v>0</v>
      </c>
      <c r="U44" s="337">
        <v>0</v>
      </c>
      <c r="V44" s="334" t="s">
        <v>627</v>
      </c>
      <c r="W44" s="334" t="s">
        <v>627</v>
      </c>
      <c r="X44" s="337">
        <v>0</v>
      </c>
      <c r="Y44" s="337">
        <v>0</v>
      </c>
      <c r="Z44" s="334" t="s">
        <v>627</v>
      </c>
      <c r="AA44" s="334" t="s">
        <v>627</v>
      </c>
      <c r="AB44" s="337">
        <v>0</v>
      </c>
      <c r="AC44" s="337">
        <v>0</v>
      </c>
      <c r="AD44" s="334" t="s">
        <v>627</v>
      </c>
      <c r="AE44" s="334" t="s">
        <v>627</v>
      </c>
      <c r="AF44" s="334">
        <f t="shared" si="1"/>
        <v>0</v>
      </c>
      <c r="AG44" s="334">
        <f t="shared" si="8"/>
        <v>0</v>
      </c>
    </row>
    <row r="45" spans="1:33" x14ac:dyDescent="0.25">
      <c r="A45" s="335" t="s">
        <v>146</v>
      </c>
      <c r="B45" s="336" t="s">
        <v>145</v>
      </c>
      <c r="C45" s="334">
        <f>'6.2. Паспорт фин осв ввод факт'!C45</f>
        <v>0</v>
      </c>
      <c r="D45" s="334">
        <f t="shared" si="2"/>
        <v>0</v>
      </c>
      <c r="E45" s="334">
        <f t="shared" si="3"/>
        <v>0</v>
      </c>
      <c r="F45" s="334">
        <f t="shared" si="4"/>
        <v>0</v>
      </c>
      <c r="G45" s="337">
        <f>'6.2. Паспорт фин осв ввод факт'!G45</f>
        <v>0</v>
      </c>
      <c r="H45" s="337">
        <f>'6.2. Паспорт фин осв ввод факт'!J45</f>
        <v>0</v>
      </c>
      <c r="I45" s="337">
        <f>'6.2. Паспорт фин осв ввод факт'!N45</f>
        <v>0</v>
      </c>
      <c r="J45" s="337">
        <f>'6.2. Паспорт фин осв ввод факт'!P45</f>
        <v>0</v>
      </c>
      <c r="K45" s="337">
        <f t="shared" si="5"/>
        <v>0</v>
      </c>
      <c r="L45" s="337">
        <f>'6.2. Паспорт фин осв ввод факт'!T45</f>
        <v>0</v>
      </c>
      <c r="M45" s="337">
        <v>0</v>
      </c>
      <c r="N45" s="337">
        <f t="shared" si="6"/>
        <v>0</v>
      </c>
      <c r="O45" s="337">
        <v>0</v>
      </c>
      <c r="P45" s="337">
        <f>'6.2. Паспорт фин осв ввод факт'!X45</f>
        <v>0</v>
      </c>
      <c r="Q45" s="337">
        <v>0</v>
      </c>
      <c r="R45" s="337">
        <f t="shared" si="7"/>
        <v>0</v>
      </c>
      <c r="S45" s="337">
        <v>0</v>
      </c>
      <c r="T45" s="337">
        <v>0</v>
      </c>
      <c r="U45" s="337">
        <v>0</v>
      </c>
      <c r="V45" s="334" t="s">
        <v>627</v>
      </c>
      <c r="W45" s="334" t="s">
        <v>627</v>
      </c>
      <c r="X45" s="337">
        <v>0</v>
      </c>
      <c r="Y45" s="337">
        <v>0</v>
      </c>
      <c r="Z45" s="334" t="s">
        <v>627</v>
      </c>
      <c r="AA45" s="334" t="s">
        <v>627</v>
      </c>
      <c r="AB45" s="337">
        <v>0</v>
      </c>
      <c r="AC45" s="337">
        <v>0</v>
      </c>
      <c r="AD45" s="334" t="s">
        <v>627</v>
      </c>
      <c r="AE45" s="334" t="s">
        <v>627</v>
      </c>
      <c r="AF45" s="334">
        <f t="shared" si="1"/>
        <v>0</v>
      </c>
      <c r="AG45" s="334">
        <f t="shared" si="8"/>
        <v>0</v>
      </c>
    </row>
    <row r="46" spans="1:33" x14ac:dyDescent="0.25">
      <c r="A46" s="335" t="s">
        <v>144</v>
      </c>
      <c r="B46" s="336" t="s">
        <v>143</v>
      </c>
      <c r="C46" s="334">
        <f>'6.2. Паспорт фин осв ввод факт'!C46</f>
        <v>0</v>
      </c>
      <c r="D46" s="334">
        <f t="shared" si="2"/>
        <v>0</v>
      </c>
      <c r="E46" s="334">
        <f t="shared" si="3"/>
        <v>0</v>
      </c>
      <c r="F46" s="334">
        <f t="shared" si="4"/>
        <v>0</v>
      </c>
      <c r="G46" s="337">
        <f>'6.2. Паспорт фин осв ввод факт'!G46</f>
        <v>0</v>
      </c>
      <c r="H46" s="337">
        <f>'6.2. Паспорт фин осв ввод факт'!J46</f>
        <v>0</v>
      </c>
      <c r="I46" s="337">
        <f>'6.2. Паспорт фин осв ввод факт'!N46</f>
        <v>0</v>
      </c>
      <c r="J46" s="337">
        <f>'6.2. Паспорт фин осв ввод факт'!P46</f>
        <v>0</v>
      </c>
      <c r="K46" s="337">
        <f t="shared" si="5"/>
        <v>0</v>
      </c>
      <c r="L46" s="337">
        <f>'6.2. Паспорт фин осв ввод факт'!T46</f>
        <v>0</v>
      </c>
      <c r="M46" s="337">
        <v>0</v>
      </c>
      <c r="N46" s="337">
        <f t="shared" si="6"/>
        <v>0</v>
      </c>
      <c r="O46" s="337">
        <v>0</v>
      </c>
      <c r="P46" s="337">
        <f>'6.2. Паспорт фин осв ввод факт'!X46</f>
        <v>0</v>
      </c>
      <c r="Q46" s="337">
        <v>0</v>
      </c>
      <c r="R46" s="337">
        <f t="shared" si="7"/>
        <v>0</v>
      </c>
      <c r="S46" s="337">
        <v>0</v>
      </c>
      <c r="T46" s="337">
        <v>0</v>
      </c>
      <c r="U46" s="337">
        <v>0</v>
      </c>
      <c r="V46" s="334" t="s">
        <v>627</v>
      </c>
      <c r="W46" s="334" t="s">
        <v>627</v>
      </c>
      <c r="X46" s="337">
        <v>0</v>
      </c>
      <c r="Y46" s="337">
        <v>0</v>
      </c>
      <c r="Z46" s="334" t="s">
        <v>627</v>
      </c>
      <c r="AA46" s="334" t="s">
        <v>627</v>
      </c>
      <c r="AB46" s="337">
        <v>0</v>
      </c>
      <c r="AC46" s="337">
        <v>0</v>
      </c>
      <c r="AD46" s="334" t="s">
        <v>627</v>
      </c>
      <c r="AE46" s="334" t="s">
        <v>627</v>
      </c>
      <c r="AF46" s="334">
        <f t="shared" si="1"/>
        <v>0</v>
      </c>
      <c r="AG46" s="334">
        <f t="shared" si="8"/>
        <v>0</v>
      </c>
    </row>
    <row r="47" spans="1:33" ht="31.5" x14ac:dyDescent="0.25">
      <c r="A47" s="335" t="s">
        <v>142</v>
      </c>
      <c r="B47" s="336" t="s">
        <v>141</v>
      </c>
      <c r="C47" s="334">
        <f>'6.2. Паспорт фин осв ввод факт'!C47</f>
        <v>0</v>
      </c>
      <c r="D47" s="334">
        <f t="shared" si="2"/>
        <v>0</v>
      </c>
      <c r="E47" s="334">
        <f t="shared" si="3"/>
        <v>0</v>
      </c>
      <c r="F47" s="334">
        <f t="shared" si="4"/>
        <v>0</v>
      </c>
      <c r="G47" s="337">
        <f>'6.2. Паспорт фин осв ввод факт'!G47</f>
        <v>0</v>
      </c>
      <c r="H47" s="337">
        <f>'6.2. Паспорт фин осв ввод факт'!J47</f>
        <v>0</v>
      </c>
      <c r="I47" s="337">
        <f>'6.2. Паспорт фин осв ввод факт'!N47</f>
        <v>0</v>
      </c>
      <c r="J47" s="337">
        <f>'6.2. Паспорт фин осв ввод факт'!P47</f>
        <v>0</v>
      </c>
      <c r="K47" s="337">
        <f t="shared" si="5"/>
        <v>0</v>
      </c>
      <c r="L47" s="337">
        <f>'6.2. Паспорт фин осв ввод факт'!T47</f>
        <v>0</v>
      </c>
      <c r="M47" s="337">
        <v>0</v>
      </c>
      <c r="N47" s="337">
        <f t="shared" si="6"/>
        <v>0</v>
      </c>
      <c r="O47" s="337">
        <v>0</v>
      </c>
      <c r="P47" s="337">
        <f>'6.2. Паспорт фин осв ввод факт'!X47</f>
        <v>0</v>
      </c>
      <c r="Q47" s="337">
        <v>0</v>
      </c>
      <c r="R47" s="337">
        <f t="shared" si="7"/>
        <v>0</v>
      </c>
      <c r="S47" s="337">
        <v>0</v>
      </c>
      <c r="T47" s="337">
        <v>0</v>
      </c>
      <c r="U47" s="337">
        <v>0</v>
      </c>
      <c r="V47" s="334" t="s">
        <v>627</v>
      </c>
      <c r="W47" s="334" t="s">
        <v>627</v>
      </c>
      <c r="X47" s="337">
        <v>0</v>
      </c>
      <c r="Y47" s="337">
        <v>0</v>
      </c>
      <c r="Z47" s="334" t="s">
        <v>627</v>
      </c>
      <c r="AA47" s="334" t="s">
        <v>627</v>
      </c>
      <c r="AB47" s="337">
        <v>0</v>
      </c>
      <c r="AC47" s="337">
        <v>0</v>
      </c>
      <c r="AD47" s="334" t="s">
        <v>627</v>
      </c>
      <c r="AE47" s="334" t="s">
        <v>627</v>
      </c>
      <c r="AF47" s="334">
        <f t="shared" si="1"/>
        <v>0</v>
      </c>
      <c r="AG47" s="334">
        <f t="shared" si="8"/>
        <v>0</v>
      </c>
    </row>
    <row r="48" spans="1:33" ht="31.5" x14ac:dyDescent="0.25">
      <c r="A48" s="335" t="s">
        <v>140</v>
      </c>
      <c r="B48" s="336" t="s">
        <v>139</v>
      </c>
      <c r="C48" s="334">
        <f>'6.2. Паспорт фин осв ввод факт'!C48</f>
        <v>0</v>
      </c>
      <c r="D48" s="334">
        <f t="shared" si="2"/>
        <v>0</v>
      </c>
      <c r="E48" s="334">
        <f t="shared" si="3"/>
        <v>0</v>
      </c>
      <c r="F48" s="334">
        <f t="shared" si="4"/>
        <v>0</v>
      </c>
      <c r="G48" s="337">
        <f>'6.2. Паспорт фин осв ввод факт'!G48</f>
        <v>0</v>
      </c>
      <c r="H48" s="337">
        <f>'6.2. Паспорт фин осв ввод факт'!J48</f>
        <v>0</v>
      </c>
      <c r="I48" s="337">
        <f>'6.2. Паспорт фин осв ввод факт'!N48</f>
        <v>0</v>
      </c>
      <c r="J48" s="337">
        <f>'6.2. Паспорт фин осв ввод факт'!P48</f>
        <v>0</v>
      </c>
      <c r="K48" s="337">
        <f t="shared" si="5"/>
        <v>0</v>
      </c>
      <c r="L48" s="337">
        <f>'6.2. Паспорт фин осв ввод факт'!T48</f>
        <v>0</v>
      </c>
      <c r="M48" s="337">
        <v>0</v>
      </c>
      <c r="N48" s="337">
        <f t="shared" si="6"/>
        <v>0</v>
      </c>
      <c r="O48" s="337">
        <v>0</v>
      </c>
      <c r="P48" s="337">
        <f>'6.2. Паспорт фин осв ввод факт'!X48</f>
        <v>0</v>
      </c>
      <c r="Q48" s="337">
        <v>0</v>
      </c>
      <c r="R48" s="337">
        <f t="shared" si="7"/>
        <v>0</v>
      </c>
      <c r="S48" s="337">
        <v>0</v>
      </c>
      <c r="T48" s="337">
        <v>0</v>
      </c>
      <c r="U48" s="337">
        <v>0</v>
      </c>
      <c r="V48" s="334" t="s">
        <v>627</v>
      </c>
      <c r="W48" s="334" t="s">
        <v>627</v>
      </c>
      <c r="X48" s="337">
        <v>0</v>
      </c>
      <c r="Y48" s="337">
        <v>0</v>
      </c>
      <c r="Z48" s="334" t="s">
        <v>627</v>
      </c>
      <c r="AA48" s="334" t="s">
        <v>627</v>
      </c>
      <c r="AB48" s="337">
        <v>0</v>
      </c>
      <c r="AC48" s="337">
        <v>0</v>
      </c>
      <c r="AD48" s="334" t="s">
        <v>627</v>
      </c>
      <c r="AE48" s="334" t="s">
        <v>627</v>
      </c>
      <c r="AF48" s="334">
        <f t="shared" si="1"/>
        <v>0</v>
      </c>
      <c r="AG48" s="334">
        <f t="shared" si="8"/>
        <v>0</v>
      </c>
    </row>
    <row r="49" spans="1:33" x14ac:dyDescent="0.25">
      <c r="A49" s="335" t="s">
        <v>138</v>
      </c>
      <c r="B49" s="336" t="s">
        <v>137</v>
      </c>
      <c r="C49" s="334">
        <f>'6.2. Паспорт фин осв ввод факт'!C49</f>
        <v>33.775000000000006</v>
      </c>
      <c r="D49" s="334">
        <f t="shared" si="2"/>
        <v>33.775000000000006</v>
      </c>
      <c r="E49" s="334">
        <f t="shared" si="3"/>
        <v>33.775000000000006</v>
      </c>
      <c r="F49" s="334">
        <f t="shared" si="4"/>
        <v>33.775000000000006</v>
      </c>
      <c r="G49" s="337">
        <f>'6.2. Паспорт фин осв ввод факт'!G49</f>
        <v>0</v>
      </c>
      <c r="H49" s="337">
        <f>'6.2. Паспорт фин осв ввод факт'!J49</f>
        <v>0</v>
      </c>
      <c r="I49" s="337">
        <f>'6.2. Паспорт фин осв ввод факт'!N49</f>
        <v>0</v>
      </c>
      <c r="J49" s="337">
        <f>'6.2. Паспорт фин осв ввод факт'!P49</f>
        <v>0</v>
      </c>
      <c r="K49" s="337">
        <f t="shared" si="5"/>
        <v>0</v>
      </c>
      <c r="L49" s="337">
        <f>'6.2. Паспорт фин осв ввод факт'!T49</f>
        <v>0</v>
      </c>
      <c r="M49" s="337">
        <v>0</v>
      </c>
      <c r="N49" s="337">
        <f t="shared" si="6"/>
        <v>0</v>
      </c>
      <c r="O49" s="337">
        <v>0</v>
      </c>
      <c r="P49" s="337">
        <f>'6.2. Паспорт фин осв ввод факт'!X49</f>
        <v>33.775000000000006</v>
      </c>
      <c r="Q49" s="337">
        <v>0</v>
      </c>
      <c r="R49" s="337">
        <f t="shared" si="7"/>
        <v>33.775000000000006</v>
      </c>
      <c r="S49" s="337">
        <v>0</v>
      </c>
      <c r="T49" s="337">
        <v>0</v>
      </c>
      <c r="U49" s="337">
        <v>0</v>
      </c>
      <c r="V49" s="334" t="s">
        <v>627</v>
      </c>
      <c r="W49" s="334" t="s">
        <v>627</v>
      </c>
      <c r="X49" s="337">
        <v>0</v>
      </c>
      <c r="Y49" s="337">
        <v>0</v>
      </c>
      <c r="Z49" s="334" t="s">
        <v>627</v>
      </c>
      <c r="AA49" s="334" t="s">
        <v>627</v>
      </c>
      <c r="AB49" s="337">
        <v>0</v>
      </c>
      <c r="AC49" s="337">
        <v>0</v>
      </c>
      <c r="AD49" s="334" t="s">
        <v>627</v>
      </c>
      <c r="AE49" s="334" t="s">
        <v>627</v>
      </c>
      <c r="AF49" s="334">
        <f t="shared" si="1"/>
        <v>33.775000000000006</v>
      </c>
      <c r="AG49" s="334">
        <f t="shared" si="8"/>
        <v>33.775000000000006</v>
      </c>
    </row>
    <row r="50" spans="1:33" ht="18.75" x14ac:dyDescent="0.25">
      <c r="A50" s="335" t="s">
        <v>136</v>
      </c>
      <c r="B50" s="339" t="s">
        <v>628</v>
      </c>
      <c r="C50" s="334">
        <f>'6.2. Паспорт фин осв ввод факт'!C50</f>
        <v>0</v>
      </c>
      <c r="D50" s="334">
        <f t="shared" si="2"/>
        <v>0</v>
      </c>
      <c r="E50" s="334">
        <f t="shared" si="3"/>
        <v>0</v>
      </c>
      <c r="F50" s="334">
        <f t="shared" si="4"/>
        <v>0</v>
      </c>
      <c r="G50" s="337">
        <f>'6.2. Паспорт фин осв ввод факт'!G50</f>
        <v>0</v>
      </c>
      <c r="H50" s="337">
        <f>'6.2. Паспорт фин осв ввод факт'!J50</f>
        <v>0</v>
      </c>
      <c r="I50" s="337">
        <f>'6.2. Паспорт фин осв ввод факт'!N50</f>
        <v>0</v>
      </c>
      <c r="J50" s="337">
        <f>'6.2. Паспорт фин осв ввод факт'!P50</f>
        <v>0</v>
      </c>
      <c r="K50" s="337">
        <f t="shared" si="5"/>
        <v>0</v>
      </c>
      <c r="L50" s="337">
        <f>'6.2. Паспорт фин осв ввод факт'!T50</f>
        <v>0</v>
      </c>
      <c r="M50" s="337">
        <v>0</v>
      </c>
      <c r="N50" s="340">
        <f t="shared" si="6"/>
        <v>0</v>
      </c>
      <c r="O50" s="337">
        <v>0</v>
      </c>
      <c r="P50" s="337">
        <f>'6.2. Паспорт фин осв ввод факт'!X50</f>
        <v>0</v>
      </c>
      <c r="Q50" s="337">
        <v>0</v>
      </c>
      <c r="R50" s="340">
        <f t="shared" si="7"/>
        <v>0</v>
      </c>
      <c r="S50" s="337">
        <v>0</v>
      </c>
      <c r="T50" s="337">
        <v>0</v>
      </c>
      <c r="U50" s="337">
        <v>0</v>
      </c>
      <c r="V50" s="334" t="s">
        <v>627</v>
      </c>
      <c r="W50" s="334" t="s">
        <v>627</v>
      </c>
      <c r="X50" s="337">
        <v>0</v>
      </c>
      <c r="Y50" s="337">
        <v>0</v>
      </c>
      <c r="Z50" s="334" t="s">
        <v>627</v>
      </c>
      <c r="AA50" s="334" t="s">
        <v>627</v>
      </c>
      <c r="AB50" s="337">
        <v>0</v>
      </c>
      <c r="AC50" s="337">
        <v>0</v>
      </c>
      <c r="AD50" s="334" t="s">
        <v>627</v>
      </c>
      <c r="AE50" s="334" t="s">
        <v>627</v>
      </c>
      <c r="AF50" s="334">
        <f t="shared" si="1"/>
        <v>0</v>
      </c>
      <c r="AG50" s="334">
        <f t="shared" si="8"/>
        <v>0</v>
      </c>
    </row>
    <row r="51" spans="1:33" s="176" customFormat="1" ht="35.25" customHeight="1" x14ac:dyDescent="0.25">
      <c r="A51" s="332" t="s">
        <v>56</v>
      </c>
      <c r="B51" s="333" t="s">
        <v>134</v>
      </c>
      <c r="C51" s="334">
        <f>'6.2. Паспорт фин осв ввод факт'!C51</f>
        <v>0</v>
      </c>
      <c r="D51" s="334">
        <f t="shared" si="2"/>
        <v>0</v>
      </c>
      <c r="E51" s="334">
        <f t="shared" si="3"/>
        <v>0</v>
      </c>
      <c r="F51" s="334">
        <f t="shared" si="4"/>
        <v>0</v>
      </c>
      <c r="G51" s="334">
        <f>'6.2. Паспорт фин осв ввод факт'!G51</f>
        <v>0</v>
      </c>
      <c r="H51" s="334">
        <f>'6.2. Паспорт фин осв ввод факт'!J51</f>
        <v>0</v>
      </c>
      <c r="I51" s="334">
        <f>'6.2. Паспорт фин осв ввод факт'!N51</f>
        <v>0</v>
      </c>
      <c r="J51" s="334">
        <f>'6.2. Паспорт фин осв ввод факт'!P51</f>
        <v>0</v>
      </c>
      <c r="K51" s="334">
        <f t="shared" si="5"/>
        <v>0</v>
      </c>
      <c r="L51" s="334">
        <f>'6.2. Паспорт фин осв ввод факт'!T51</f>
        <v>0</v>
      </c>
      <c r="M51" s="334">
        <v>0</v>
      </c>
      <c r="N51" s="334">
        <f t="shared" si="6"/>
        <v>0</v>
      </c>
      <c r="O51" s="334">
        <v>0</v>
      </c>
      <c r="P51" s="334">
        <f>'6.2. Паспорт фин осв ввод факт'!X51</f>
        <v>0</v>
      </c>
      <c r="Q51" s="334">
        <v>0</v>
      </c>
      <c r="R51" s="334">
        <f t="shared" si="7"/>
        <v>0</v>
      </c>
      <c r="S51" s="334">
        <v>0</v>
      </c>
      <c r="T51" s="334">
        <v>0</v>
      </c>
      <c r="U51" s="334">
        <v>0</v>
      </c>
      <c r="V51" s="334" t="s">
        <v>627</v>
      </c>
      <c r="W51" s="334" t="s">
        <v>627</v>
      </c>
      <c r="X51" s="334">
        <v>0</v>
      </c>
      <c r="Y51" s="334">
        <v>0</v>
      </c>
      <c r="Z51" s="334" t="s">
        <v>627</v>
      </c>
      <c r="AA51" s="334" t="s">
        <v>627</v>
      </c>
      <c r="AB51" s="334">
        <v>0</v>
      </c>
      <c r="AC51" s="334">
        <v>0</v>
      </c>
      <c r="AD51" s="334" t="s">
        <v>627</v>
      </c>
      <c r="AE51" s="334" t="s">
        <v>627</v>
      </c>
      <c r="AF51" s="334">
        <f t="shared" si="1"/>
        <v>0</v>
      </c>
      <c r="AG51" s="334">
        <f t="shared" si="8"/>
        <v>0</v>
      </c>
    </row>
    <row r="52" spans="1:33" x14ac:dyDescent="0.25">
      <c r="A52" s="335" t="s">
        <v>133</v>
      </c>
      <c r="B52" s="336" t="s">
        <v>132</v>
      </c>
      <c r="C52" s="334">
        <f>'6.2. Паспорт фин осв ввод факт'!C52</f>
        <v>272.22637088983049</v>
      </c>
      <c r="D52" s="334">
        <f t="shared" si="2"/>
        <v>272.22637088983049</v>
      </c>
      <c r="E52" s="334">
        <f t="shared" si="3"/>
        <v>272.22637088983049</v>
      </c>
      <c r="F52" s="334">
        <f t="shared" si="4"/>
        <v>272.22637088983049</v>
      </c>
      <c r="G52" s="337">
        <f>'6.2. Паспорт фин осв ввод факт'!G52</f>
        <v>0</v>
      </c>
      <c r="H52" s="337">
        <f>'6.2. Паспорт фин осв ввод факт'!J52</f>
        <v>0</v>
      </c>
      <c r="I52" s="337">
        <f>'6.2. Паспорт фин осв ввод факт'!N52</f>
        <v>0</v>
      </c>
      <c r="J52" s="337">
        <f>'6.2. Паспорт фин осв ввод факт'!P52</f>
        <v>0</v>
      </c>
      <c r="K52" s="337">
        <f t="shared" si="5"/>
        <v>0</v>
      </c>
      <c r="L52" s="337">
        <f>'6.2. Паспорт фин осв ввод факт'!T52</f>
        <v>0</v>
      </c>
      <c r="M52" s="337">
        <v>0</v>
      </c>
      <c r="N52" s="337">
        <f t="shared" si="6"/>
        <v>0</v>
      </c>
      <c r="O52" s="337">
        <v>0</v>
      </c>
      <c r="P52" s="337">
        <f>'6.2. Паспорт фин осв ввод факт'!X52</f>
        <v>272.22637088983049</v>
      </c>
      <c r="Q52" s="337">
        <v>0</v>
      </c>
      <c r="R52" s="337">
        <f t="shared" si="7"/>
        <v>272.22637088983049</v>
      </c>
      <c r="S52" s="337">
        <v>0</v>
      </c>
      <c r="T52" s="337">
        <v>0</v>
      </c>
      <c r="U52" s="337">
        <v>0</v>
      </c>
      <c r="V52" s="334" t="s">
        <v>627</v>
      </c>
      <c r="W52" s="334" t="s">
        <v>627</v>
      </c>
      <c r="X52" s="337">
        <v>0</v>
      </c>
      <c r="Y52" s="337">
        <v>0</v>
      </c>
      <c r="Z52" s="334" t="s">
        <v>627</v>
      </c>
      <c r="AA52" s="334" t="s">
        <v>627</v>
      </c>
      <c r="AB52" s="337">
        <v>0</v>
      </c>
      <c r="AC52" s="337">
        <v>0</v>
      </c>
      <c r="AD52" s="334" t="s">
        <v>627</v>
      </c>
      <c r="AE52" s="334" t="s">
        <v>627</v>
      </c>
      <c r="AF52" s="334">
        <f t="shared" si="1"/>
        <v>272.22637088983049</v>
      </c>
      <c r="AG52" s="334">
        <f t="shared" si="8"/>
        <v>272.22637088983049</v>
      </c>
    </row>
    <row r="53" spans="1:33" x14ac:dyDescent="0.25">
      <c r="A53" s="335" t="s">
        <v>131</v>
      </c>
      <c r="B53" s="336" t="s">
        <v>125</v>
      </c>
      <c r="C53" s="334">
        <f>'6.2. Паспорт фин осв ввод факт'!C53</f>
        <v>0</v>
      </c>
      <c r="D53" s="334">
        <f t="shared" si="2"/>
        <v>0</v>
      </c>
      <c r="E53" s="334">
        <f t="shared" si="3"/>
        <v>0</v>
      </c>
      <c r="F53" s="334">
        <f t="shared" si="4"/>
        <v>0</v>
      </c>
      <c r="G53" s="337">
        <f>'6.2. Паспорт фин осв ввод факт'!G53</f>
        <v>0</v>
      </c>
      <c r="H53" s="337">
        <f>'6.2. Паспорт фин осв ввод факт'!J53</f>
        <v>0</v>
      </c>
      <c r="I53" s="337">
        <f>'6.2. Паспорт фин осв ввод факт'!N53</f>
        <v>0</v>
      </c>
      <c r="J53" s="337">
        <f>'6.2. Паспорт фин осв ввод факт'!P53</f>
        <v>0</v>
      </c>
      <c r="K53" s="337">
        <f t="shared" si="5"/>
        <v>0</v>
      </c>
      <c r="L53" s="337">
        <f>'6.2. Паспорт фин осв ввод факт'!T53</f>
        <v>0</v>
      </c>
      <c r="M53" s="337">
        <v>0</v>
      </c>
      <c r="N53" s="337">
        <f t="shared" si="6"/>
        <v>0</v>
      </c>
      <c r="O53" s="337">
        <v>0</v>
      </c>
      <c r="P53" s="337">
        <f>'6.2. Паспорт фин осв ввод факт'!X53</f>
        <v>0</v>
      </c>
      <c r="Q53" s="337">
        <v>0</v>
      </c>
      <c r="R53" s="337">
        <f t="shared" si="7"/>
        <v>0</v>
      </c>
      <c r="S53" s="337">
        <v>0</v>
      </c>
      <c r="T53" s="337">
        <v>0</v>
      </c>
      <c r="U53" s="337">
        <v>0</v>
      </c>
      <c r="V53" s="334" t="s">
        <v>627</v>
      </c>
      <c r="W53" s="334" t="s">
        <v>627</v>
      </c>
      <c r="X53" s="337">
        <v>0</v>
      </c>
      <c r="Y53" s="337">
        <v>0</v>
      </c>
      <c r="Z53" s="334" t="s">
        <v>627</v>
      </c>
      <c r="AA53" s="334" t="s">
        <v>627</v>
      </c>
      <c r="AB53" s="337">
        <v>0</v>
      </c>
      <c r="AC53" s="337">
        <v>0</v>
      </c>
      <c r="AD53" s="334" t="s">
        <v>627</v>
      </c>
      <c r="AE53" s="334" t="s">
        <v>627</v>
      </c>
      <c r="AF53" s="334">
        <f t="shared" si="1"/>
        <v>0</v>
      </c>
      <c r="AG53" s="334">
        <f t="shared" si="8"/>
        <v>0</v>
      </c>
    </row>
    <row r="54" spans="1:33" x14ac:dyDescent="0.25">
      <c r="A54" s="335" t="s">
        <v>130</v>
      </c>
      <c r="B54" s="339" t="s">
        <v>124</v>
      </c>
      <c r="C54" s="334">
        <f>'6.2. Паспорт фин осв ввод факт'!C54</f>
        <v>0</v>
      </c>
      <c r="D54" s="334">
        <f t="shared" si="2"/>
        <v>0</v>
      </c>
      <c r="E54" s="334">
        <f t="shared" si="3"/>
        <v>0</v>
      </c>
      <c r="F54" s="334">
        <f t="shared" si="4"/>
        <v>0</v>
      </c>
      <c r="G54" s="337">
        <f>'6.2. Паспорт фин осв ввод факт'!G54</f>
        <v>0</v>
      </c>
      <c r="H54" s="337">
        <f>'6.2. Паспорт фин осв ввод факт'!J54</f>
        <v>0</v>
      </c>
      <c r="I54" s="337">
        <f>'6.2. Паспорт фин осв ввод факт'!N54</f>
        <v>0</v>
      </c>
      <c r="J54" s="337">
        <f>'6.2. Паспорт фин осв ввод факт'!P54</f>
        <v>0</v>
      </c>
      <c r="K54" s="337">
        <f t="shared" si="5"/>
        <v>0</v>
      </c>
      <c r="L54" s="337">
        <f>'6.2. Паспорт фин осв ввод факт'!T54</f>
        <v>0</v>
      </c>
      <c r="M54" s="337">
        <v>0</v>
      </c>
      <c r="N54" s="340">
        <f t="shared" si="6"/>
        <v>0</v>
      </c>
      <c r="O54" s="337">
        <v>0</v>
      </c>
      <c r="P54" s="337">
        <f>'6.2. Паспорт фин осв ввод факт'!X54</f>
        <v>0</v>
      </c>
      <c r="Q54" s="337">
        <v>0</v>
      </c>
      <c r="R54" s="340">
        <f t="shared" si="7"/>
        <v>0</v>
      </c>
      <c r="S54" s="337">
        <v>0</v>
      </c>
      <c r="T54" s="337">
        <v>0</v>
      </c>
      <c r="U54" s="337">
        <v>0</v>
      </c>
      <c r="V54" s="334" t="s">
        <v>627</v>
      </c>
      <c r="W54" s="334" t="s">
        <v>627</v>
      </c>
      <c r="X54" s="337">
        <v>0</v>
      </c>
      <c r="Y54" s="337">
        <v>0</v>
      </c>
      <c r="Z54" s="334" t="s">
        <v>627</v>
      </c>
      <c r="AA54" s="334" t="s">
        <v>627</v>
      </c>
      <c r="AB54" s="337">
        <v>0</v>
      </c>
      <c r="AC54" s="337">
        <v>0</v>
      </c>
      <c r="AD54" s="334" t="s">
        <v>627</v>
      </c>
      <c r="AE54" s="334" t="s">
        <v>627</v>
      </c>
      <c r="AF54" s="334">
        <f t="shared" si="1"/>
        <v>0</v>
      </c>
      <c r="AG54" s="334">
        <f t="shared" si="8"/>
        <v>0</v>
      </c>
    </row>
    <row r="55" spans="1:33" x14ac:dyDescent="0.25">
      <c r="A55" s="335" t="s">
        <v>129</v>
      </c>
      <c r="B55" s="339" t="s">
        <v>123</v>
      </c>
      <c r="C55" s="334">
        <f>'6.2. Паспорт фин осв ввод факт'!C55</f>
        <v>0</v>
      </c>
      <c r="D55" s="334">
        <f t="shared" si="2"/>
        <v>0</v>
      </c>
      <c r="E55" s="334">
        <f t="shared" si="3"/>
        <v>0</v>
      </c>
      <c r="F55" s="334">
        <f t="shared" si="4"/>
        <v>0</v>
      </c>
      <c r="G55" s="337">
        <f>'6.2. Паспорт фин осв ввод факт'!G55</f>
        <v>0</v>
      </c>
      <c r="H55" s="337">
        <f>'6.2. Паспорт фин осв ввод факт'!J55</f>
        <v>0</v>
      </c>
      <c r="I55" s="337">
        <f>'6.2. Паспорт фин осв ввод факт'!N55</f>
        <v>0</v>
      </c>
      <c r="J55" s="337">
        <f>'6.2. Паспорт фин осв ввод факт'!P55</f>
        <v>0</v>
      </c>
      <c r="K55" s="337">
        <f t="shared" si="5"/>
        <v>0</v>
      </c>
      <c r="L55" s="337">
        <f>'6.2. Паспорт фин осв ввод факт'!T55</f>
        <v>0</v>
      </c>
      <c r="M55" s="337">
        <v>0</v>
      </c>
      <c r="N55" s="340">
        <f t="shared" si="6"/>
        <v>0</v>
      </c>
      <c r="O55" s="337">
        <v>0</v>
      </c>
      <c r="P55" s="337">
        <f>'6.2. Паспорт фин осв ввод факт'!X55</f>
        <v>0</v>
      </c>
      <c r="Q55" s="337">
        <v>0</v>
      </c>
      <c r="R55" s="340">
        <f t="shared" si="7"/>
        <v>0</v>
      </c>
      <c r="S55" s="337">
        <v>0</v>
      </c>
      <c r="T55" s="337">
        <v>0</v>
      </c>
      <c r="U55" s="337">
        <v>0</v>
      </c>
      <c r="V55" s="334" t="s">
        <v>627</v>
      </c>
      <c r="W55" s="334" t="s">
        <v>627</v>
      </c>
      <c r="X55" s="337">
        <v>0</v>
      </c>
      <c r="Y55" s="337">
        <v>0</v>
      </c>
      <c r="Z55" s="334" t="s">
        <v>627</v>
      </c>
      <c r="AA55" s="334" t="s">
        <v>627</v>
      </c>
      <c r="AB55" s="337">
        <v>0</v>
      </c>
      <c r="AC55" s="337">
        <v>0</v>
      </c>
      <c r="AD55" s="334" t="s">
        <v>627</v>
      </c>
      <c r="AE55" s="334" t="s">
        <v>627</v>
      </c>
      <c r="AF55" s="334">
        <f t="shared" si="1"/>
        <v>0</v>
      </c>
      <c r="AG55" s="334">
        <f t="shared" si="8"/>
        <v>0</v>
      </c>
    </row>
    <row r="56" spans="1:33" x14ac:dyDescent="0.25">
      <c r="A56" s="335" t="s">
        <v>128</v>
      </c>
      <c r="B56" s="339" t="s">
        <v>122</v>
      </c>
      <c r="C56" s="334">
        <f>'6.2. Паспорт фин осв ввод факт'!C56</f>
        <v>33.775000000000006</v>
      </c>
      <c r="D56" s="334">
        <f t="shared" si="2"/>
        <v>33.775000000000006</v>
      </c>
      <c r="E56" s="334">
        <f t="shared" si="3"/>
        <v>33.775000000000006</v>
      </c>
      <c r="F56" s="334">
        <f t="shared" si="4"/>
        <v>33.775000000000006</v>
      </c>
      <c r="G56" s="337">
        <f>'6.2. Паспорт фин осв ввод факт'!G56</f>
        <v>0</v>
      </c>
      <c r="H56" s="337">
        <f>'6.2. Паспорт фин осв ввод факт'!J56</f>
        <v>0</v>
      </c>
      <c r="I56" s="337">
        <f>'6.2. Паспорт фин осв ввод факт'!N56</f>
        <v>0</v>
      </c>
      <c r="J56" s="337">
        <f>'6.2. Паспорт фин осв ввод факт'!P56</f>
        <v>0</v>
      </c>
      <c r="K56" s="337">
        <f t="shared" si="5"/>
        <v>0</v>
      </c>
      <c r="L56" s="337">
        <f>'6.2. Паспорт фин осв ввод факт'!T56</f>
        <v>0</v>
      </c>
      <c r="M56" s="337">
        <v>0</v>
      </c>
      <c r="N56" s="340">
        <f t="shared" si="6"/>
        <v>0</v>
      </c>
      <c r="O56" s="337">
        <v>0</v>
      </c>
      <c r="P56" s="337">
        <f>'6.2. Паспорт фин осв ввод факт'!X56</f>
        <v>33.775000000000006</v>
      </c>
      <c r="Q56" s="337">
        <v>0</v>
      </c>
      <c r="R56" s="340">
        <f t="shared" si="7"/>
        <v>33.775000000000006</v>
      </c>
      <c r="S56" s="337">
        <v>0</v>
      </c>
      <c r="T56" s="337">
        <v>0</v>
      </c>
      <c r="U56" s="337">
        <v>0</v>
      </c>
      <c r="V56" s="334" t="s">
        <v>627</v>
      </c>
      <c r="W56" s="334" t="s">
        <v>627</v>
      </c>
      <c r="X56" s="337">
        <v>0</v>
      </c>
      <c r="Y56" s="337">
        <v>0</v>
      </c>
      <c r="Z56" s="334" t="s">
        <v>627</v>
      </c>
      <c r="AA56" s="334" t="s">
        <v>627</v>
      </c>
      <c r="AB56" s="337">
        <v>0</v>
      </c>
      <c r="AC56" s="337">
        <v>0</v>
      </c>
      <c r="AD56" s="334" t="s">
        <v>627</v>
      </c>
      <c r="AE56" s="334" t="s">
        <v>627</v>
      </c>
      <c r="AF56" s="334">
        <f t="shared" si="1"/>
        <v>33.775000000000006</v>
      </c>
      <c r="AG56" s="334">
        <f t="shared" si="8"/>
        <v>33.775000000000006</v>
      </c>
    </row>
    <row r="57" spans="1:33" ht="18.75" x14ac:dyDescent="0.25">
      <c r="A57" s="335" t="s">
        <v>127</v>
      </c>
      <c r="B57" s="339" t="s">
        <v>629</v>
      </c>
      <c r="C57" s="334">
        <f>'6.2. Паспорт фин осв ввод факт'!C57</f>
        <v>0</v>
      </c>
      <c r="D57" s="334">
        <f t="shared" si="2"/>
        <v>0</v>
      </c>
      <c r="E57" s="334">
        <f t="shared" si="3"/>
        <v>0</v>
      </c>
      <c r="F57" s="334">
        <f t="shared" si="4"/>
        <v>0</v>
      </c>
      <c r="G57" s="337">
        <f>'6.2. Паспорт фин осв ввод факт'!G57</f>
        <v>0</v>
      </c>
      <c r="H57" s="337">
        <f>'6.2. Паспорт фин осв ввод факт'!J57</f>
        <v>0</v>
      </c>
      <c r="I57" s="337">
        <f>'6.2. Паспорт фин осв ввод факт'!N57</f>
        <v>0</v>
      </c>
      <c r="J57" s="337">
        <f>'6.2. Паспорт фин осв ввод факт'!P57</f>
        <v>0</v>
      </c>
      <c r="K57" s="337">
        <f t="shared" si="5"/>
        <v>0</v>
      </c>
      <c r="L57" s="337">
        <f>'6.2. Паспорт фин осв ввод факт'!T57</f>
        <v>0</v>
      </c>
      <c r="M57" s="337">
        <v>0</v>
      </c>
      <c r="N57" s="340">
        <f t="shared" si="6"/>
        <v>0</v>
      </c>
      <c r="O57" s="337">
        <v>0</v>
      </c>
      <c r="P57" s="337">
        <f>'6.2. Паспорт фин осв ввод факт'!X57</f>
        <v>0</v>
      </c>
      <c r="Q57" s="337">
        <v>0</v>
      </c>
      <c r="R57" s="340">
        <f t="shared" si="7"/>
        <v>0</v>
      </c>
      <c r="S57" s="337">
        <v>0</v>
      </c>
      <c r="T57" s="337">
        <v>0</v>
      </c>
      <c r="U57" s="337">
        <v>0</v>
      </c>
      <c r="V57" s="334" t="s">
        <v>627</v>
      </c>
      <c r="W57" s="334" t="s">
        <v>627</v>
      </c>
      <c r="X57" s="337">
        <v>0</v>
      </c>
      <c r="Y57" s="337">
        <v>0</v>
      </c>
      <c r="Z57" s="334" t="s">
        <v>627</v>
      </c>
      <c r="AA57" s="334" t="s">
        <v>627</v>
      </c>
      <c r="AB57" s="337">
        <v>0</v>
      </c>
      <c r="AC57" s="337">
        <v>0</v>
      </c>
      <c r="AD57" s="334" t="s">
        <v>627</v>
      </c>
      <c r="AE57" s="334" t="s">
        <v>627</v>
      </c>
      <c r="AF57" s="334">
        <f t="shared" si="1"/>
        <v>0</v>
      </c>
      <c r="AG57" s="334">
        <f t="shared" si="8"/>
        <v>0</v>
      </c>
    </row>
    <row r="58" spans="1:33" s="176" customFormat="1" ht="36.75" customHeight="1" x14ac:dyDescent="0.25">
      <c r="A58" s="332" t="s">
        <v>55</v>
      </c>
      <c r="B58" s="341" t="s">
        <v>203</v>
      </c>
      <c r="C58" s="334">
        <f>'6.2. Паспорт фин осв ввод факт'!C58</f>
        <v>0</v>
      </c>
      <c r="D58" s="334">
        <f t="shared" si="2"/>
        <v>0</v>
      </c>
      <c r="E58" s="334">
        <f t="shared" si="3"/>
        <v>0</v>
      </c>
      <c r="F58" s="334">
        <f t="shared" si="4"/>
        <v>0</v>
      </c>
      <c r="G58" s="334">
        <f>'6.2. Паспорт фин осв ввод факт'!G58</f>
        <v>0</v>
      </c>
      <c r="H58" s="334">
        <f>'6.2. Паспорт фин осв ввод факт'!J58</f>
        <v>0</v>
      </c>
      <c r="I58" s="334">
        <f>'6.2. Паспорт фин осв ввод факт'!N58</f>
        <v>0</v>
      </c>
      <c r="J58" s="334">
        <f>'6.2. Паспорт фин осв ввод факт'!P58</f>
        <v>0</v>
      </c>
      <c r="K58" s="334">
        <f t="shared" si="5"/>
        <v>0</v>
      </c>
      <c r="L58" s="334">
        <f>'6.2. Паспорт фин осв ввод факт'!T58</f>
        <v>0</v>
      </c>
      <c r="M58" s="334">
        <v>0</v>
      </c>
      <c r="N58" s="342">
        <f t="shared" si="6"/>
        <v>0</v>
      </c>
      <c r="O58" s="334">
        <v>0</v>
      </c>
      <c r="P58" s="334">
        <f>'6.2. Паспорт фин осв ввод факт'!X58</f>
        <v>0</v>
      </c>
      <c r="Q58" s="334">
        <v>0</v>
      </c>
      <c r="R58" s="342">
        <f t="shared" si="7"/>
        <v>0</v>
      </c>
      <c r="S58" s="334">
        <v>0</v>
      </c>
      <c r="T58" s="334">
        <v>0</v>
      </c>
      <c r="U58" s="334">
        <v>0</v>
      </c>
      <c r="V58" s="334" t="s">
        <v>627</v>
      </c>
      <c r="W58" s="334" t="s">
        <v>627</v>
      </c>
      <c r="X58" s="334">
        <v>0</v>
      </c>
      <c r="Y58" s="334">
        <v>0</v>
      </c>
      <c r="Z58" s="334" t="s">
        <v>627</v>
      </c>
      <c r="AA58" s="334" t="s">
        <v>627</v>
      </c>
      <c r="AB58" s="334">
        <v>0</v>
      </c>
      <c r="AC58" s="334">
        <v>0</v>
      </c>
      <c r="AD58" s="334" t="s">
        <v>627</v>
      </c>
      <c r="AE58" s="334" t="s">
        <v>627</v>
      </c>
      <c r="AF58" s="334">
        <f t="shared" si="1"/>
        <v>0</v>
      </c>
      <c r="AG58" s="334">
        <f t="shared" si="8"/>
        <v>0</v>
      </c>
    </row>
    <row r="59" spans="1:33" s="176" customFormat="1" x14ac:dyDescent="0.25">
      <c r="A59" s="332" t="s">
        <v>53</v>
      </c>
      <c r="B59" s="333" t="s">
        <v>126</v>
      </c>
      <c r="C59" s="334">
        <f>'6.2. Паспорт фин осв ввод факт'!C59</f>
        <v>0</v>
      </c>
      <c r="D59" s="334">
        <f t="shared" si="2"/>
        <v>0</v>
      </c>
      <c r="E59" s="334">
        <f t="shared" si="3"/>
        <v>0</v>
      </c>
      <c r="F59" s="334">
        <f t="shared" si="4"/>
        <v>0</v>
      </c>
      <c r="G59" s="334">
        <f>'6.2. Паспорт фин осв ввод факт'!G59</f>
        <v>0</v>
      </c>
      <c r="H59" s="334">
        <f>'6.2. Паспорт фин осв ввод факт'!J59</f>
        <v>0</v>
      </c>
      <c r="I59" s="334">
        <f>'6.2. Паспорт фин осв ввод факт'!N59</f>
        <v>0</v>
      </c>
      <c r="J59" s="334">
        <f>'6.2. Паспорт фин осв ввод факт'!P59</f>
        <v>0</v>
      </c>
      <c r="K59" s="334">
        <f t="shared" si="5"/>
        <v>0</v>
      </c>
      <c r="L59" s="334">
        <f>'6.2. Паспорт фин осв ввод факт'!T59</f>
        <v>0</v>
      </c>
      <c r="M59" s="334">
        <v>0</v>
      </c>
      <c r="N59" s="334">
        <f t="shared" si="6"/>
        <v>0</v>
      </c>
      <c r="O59" s="334">
        <v>0</v>
      </c>
      <c r="P59" s="334">
        <f>'6.2. Паспорт фин осв ввод факт'!X59</f>
        <v>0</v>
      </c>
      <c r="Q59" s="334">
        <v>0</v>
      </c>
      <c r="R59" s="334">
        <f t="shared" si="7"/>
        <v>0</v>
      </c>
      <c r="S59" s="334">
        <v>0</v>
      </c>
      <c r="T59" s="334">
        <v>0</v>
      </c>
      <c r="U59" s="334">
        <v>0</v>
      </c>
      <c r="V59" s="334" t="s">
        <v>627</v>
      </c>
      <c r="W59" s="334" t="s">
        <v>627</v>
      </c>
      <c r="X59" s="334">
        <v>0</v>
      </c>
      <c r="Y59" s="334">
        <v>0</v>
      </c>
      <c r="Z59" s="334" t="s">
        <v>627</v>
      </c>
      <c r="AA59" s="334" t="s">
        <v>627</v>
      </c>
      <c r="AB59" s="334">
        <v>0</v>
      </c>
      <c r="AC59" s="334">
        <v>0</v>
      </c>
      <c r="AD59" s="334" t="s">
        <v>627</v>
      </c>
      <c r="AE59" s="334" t="s">
        <v>627</v>
      </c>
      <c r="AF59" s="334">
        <f t="shared" si="1"/>
        <v>0</v>
      </c>
      <c r="AG59" s="334">
        <f t="shared" si="8"/>
        <v>0</v>
      </c>
    </row>
    <row r="60" spans="1:33" x14ac:dyDescent="0.25">
      <c r="A60" s="335" t="s">
        <v>197</v>
      </c>
      <c r="B60" s="343" t="s">
        <v>147</v>
      </c>
      <c r="C60" s="334">
        <f>'6.2. Паспорт фин осв ввод факт'!C60</f>
        <v>0</v>
      </c>
      <c r="D60" s="334">
        <f t="shared" si="2"/>
        <v>0</v>
      </c>
      <c r="E60" s="334">
        <f t="shared" si="3"/>
        <v>0</v>
      </c>
      <c r="F60" s="334">
        <f t="shared" si="4"/>
        <v>0</v>
      </c>
      <c r="G60" s="337">
        <f>'6.2. Паспорт фин осв ввод факт'!G60</f>
        <v>0</v>
      </c>
      <c r="H60" s="337">
        <f>'6.2. Паспорт фин осв ввод факт'!J60</f>
        <v>0</v>
      </c>
      <c r="I60" s="337">
        <f>'6.2. Паспорт фин осв ввод факт'!N60</f>
        <v>0</v>
      </c>
      <c r="J60" s="337">
        <f>'6.2. Паспорт фин осв ввод факт'!P60</f>
        <v>0</v>
      </c>
      <c r="K60" s="337">
        <f t="shared" si="5"/>
        <v>0</v>
      </c>
      <c r="L60" s="337">
        <f>'6.2. Паспорт фин осв ввод факт'!T60</f>
        <v>0</v>
      </c>
      <c r="M60" s="337">
        <v>0</v>
      </c>
      <c r="N60" s="344">
        <f t="shared" si="6"/>
        <v>0</v>
      </c>
      <c r="O60" s="337">
        <v>0</v>
      </c>
      <c r="P60" s="337">
        <f>'6.2. Паспорт фин осв ввод факт'!X60</f>
        <v>0</v>
      </c>
      <c r="Q60" s="337">
        <v>0</v>
      </c>
      <c r="R60" s="344">
        <f t="shared" si="7"/>
        <v>0</v>
      </c>
      <c r="S60" s="337">
        <v>0</v>
      </c>
      <c r="T60" s="337">
        <v>0</v>
      </c>
      <c r="U60" s="337">
        <v>0</v>
      </c>
      <c r="V60" s="334" t="s">
        <v>627</v>
      </c>
      <c r="W60" s="334" t="s">
        <v>627</v>
      </c>
      <c r="X60" s="337">
        <v>0</v>
      </c>
      <c r="Y60" s="337">
        <v>0</v>
      </c>
      <c r="Z60" s="334" t="s">
        <v>627</v>
      </c>
      <c r="AA60" s="334" t="s">
        <v>627</v>
      </c>
      <c r="AB60" s="337">
        <v>0</v>
      </c>
      <c r="AC60" s="337">
        <v>0</v>
      </c>
      <c r="AD60" s="334" t="s">
        <v>627</v>
      </c>
      <c r="AE60" s="334" t="s">
        <v>627</v>
      </c>
      <c r="AF60" s="334">
        <f t="shared" si="1"/>
        <v>0</v>
      </c>
      <c r="AG60" s="334">
        <f t="shared" si="8"/>
        <v>0</v>
      </c>
    </row>
    <row r="61" spans="1:33" x14ac:dyDescent="0.25">
      <c r="A61" s="335" t="s">
        <v>198</v>
      </c>
      <c r="B61" s="343" t="s">
        <v>145</v>
      </c>
      <c r="C61" s="334">
        <f>'6.2. Паспорт фин осв ввод факт'!C61</f>
        <v>0</v>
      </c>
      <c r="D61" s="334">
        <f t="shared" si="2"/>
        <v>0</v>
      </c>
      <c r="E61" s="334">
        <f t="shared" si="3"/>
        <v>0</v>
      </c>
      <c r="F61" s="334">
        <f t="shared" si="4"/>
        <v>0</v>
      </c>
      <c r="G61" s="337">
        <f>'6.2. Паспорт фин осв ввод факт'!G61</f>
        <v>0</v>
      </c>
      <c r="H61" s="337">
        <f>'6.2. Паспорт фин осв ввод факт'!J61</f>
        <v>0</v>
      </c>
      <c r="I61" s="337">
        <f>'6.2. Паспорт фин осв ввод факт'!N61</f>
        <v>0</v>
      </c>
      <c r="J61" s="337">
        <f>'6.2. Паспорт фин осв ввод факт'!P61</f>
        <v>0</v>
      </c>
      <c r="K61" s="337">
        <f t="shared" si="5"/>
        <v>0</v>
      </c>
      <c r="L61" s="337">
        <f>'6.2. Паспорт фин осв ввод факт'!T61</f>
        <v>0</v>
      </c>
      <c r="M61" s="337">
        <v>0</v>
      </c>
      <c r="N61" s="344">
        <f t="shared" si="6"/>
        <v>0</v>
      </c>
      <c r="O61" s="337">
        <v>0</v>
      </c>
      <c r="P61" s="337">
        <f>'6.2. Паспорт фин осв ввод факт'!X61</f>
        <v>0</v>
      </c>
      <c r="Q61" s="337">
        <v>0</v>
      </c>
      <c r="R61" s="344">
        <f t="shared" si="7"/>
        <v>0</v>
      </c>
      <c r="S61" s="337">
        <v>0</v>
      </c>
      <c r="T61" s="337">
        <v>0</v>
      </c>
      <c r="U61" s="337">
        <v>0</v>
      </c>
      <c r="V61" s="334" t="s">
        <v>627</v>
      </c>
      <c r="W61" s="334" t="s">
        <v>627</v>
      </c>
      <c r="X61" s="337">
        <v>0</v>
      </c>
      <c r="Y61" s="337">
        <v>0</v>
      </c>
      <c r="Z61" s="334" t="s">
        <v>627</v>
      </c>
      <c r="AA61" s="334" t="s">
        <v>627</v>
      </c>
      <c r="AB61" s="337">
        <v>0</v>
      </c>
      <c r="AC61" s="337">
        <v>0</v>
      </c>
      <c r="AD61" s="334" t="s">
        <v>627</v>
      </c>
      <c r="AE61" s="334" t="s">
        <v>627</v>
      </c>
      <c r="AF61" s="334">
        <f t="shared" si="1"/>
        <v>0</v>
      </c>
      <c r="AG61" s="334">
        <f t="shared" si="8"/>
        <v>0</v>
      </c>
    </row>
    <row r="62" spans="1:33" x14ac:dyDescent="0.25">
      <c r="A62" s="335" t="s">
        <v>199</v>
      </c>
      <c r="B62" s="343" t="s">
        <v>143</v>
      </c>
      <c r="C62" s="334">
        <f>'6.2. Паспорт фин осв ввод факт'!C62</f>
        <v>0</v>
      </c>
      <c r="D62" s="334">
        <f t="shared" si="2"/>
        <v>0</v>
      </c>
      <c r="E62" s="334">
        <f t="shared" si="3"/>
        <v>0</v>
      </c>
      <c r="F62" s="334">
        <f t="shared" si="4"/>
        <v>0</v>
      </c>
      <c r="G62" s="337">
        <f>'6.2. Паспорт фин осв ввод факт'!G62</f>
        <v>0</v>
      </c>
      <c r="H62" s="337">
        <f>'6.2. Паспорт фин осв ввод факт'!J62</f>
        <v>0</v>
      </c>
      <c r="I62" s="337">
        <f>'6.2. Паспорт фин осв ввод факт'!N62</f>
        <v>0</v>
      </c>
      <c r="J62" s="337">
        <f>'6.2. Паспорт фин осв ввод факт'!P62</f>
        <v>0</v>
      </c>
      <c r="K62" s="337">
        <f t="shared" si="5"/>
        <v>0</v>
      </c>
      <c r="L62" s="337">
        <f>'6.2. Паспорт фин осв ввод факт'!T62</f>
        <v>0</v>
      </c>
      <c r="M62" s="337">
        <v>0</v>
      </c>
      <c r="N62" s="344">
        <f t="shared" si="6"/>
        <v>0</v>
      </c>
      <c r="O62" s="337">
        <v>0</v>
      </c>
      <c r="P62" s="337">
        <f>'6.2. Паспорт фин осв ввод факт'!X62</f>
        <v>0</v>
      </c>
      <c r="Q62" s="337">
        <v>0</v>
      </c>
      <c r="R62" s="344">
        <f t="shared" si="7"/>
        <v>0</v>
      </c>
      <c r="S62" s="337">
        <v>0</v>
      </c>
      <c r="T62" s="337">
        <v>0</v>
      </c>
      <c r="U62" s="337">
        <v>0</v>
      </c>
      <c r="V62" s="334" t="s">
        <v>627</v>
      </c>
      <c r="W62" s="334" t="s">
        <v>627</v>
      </c>
      <c r="X62" s="337">
        <v>0</v>
      </c>
      <c r="Y62" s="337">
        <v>0</v>
      </c>
      <c r="Z62" s="334" t="s">
        <v>627</v>
      </c>
      <c r="AA62" s="334" t="s">
        <v>627</v>
      </c>
      <c r="AB62" s="337">
        <v>0</v>
      </c>
      <c r="AC62" s="337">
        <v>0</v>
      </c>
      <c r="AD62" s="334" t="s">
        <v>627</v>
      </c>
      <c r="AE62" s="334" t="s">
        <v>627</v>
      </c>
      <c r="AF62" s="334">
        <f t="shared" si="1"/>
        <v>0</v>
      </c>
      <c r="AG62" s="334">
        <f t="shared" si="8"/>
        <v>0</v>
      </c>
    </row>
    <row r="63" spans="1:33" x14ac:dyDescent="0.25">
      <c r="A63" s="335" t="s">
        <v>200</v>
      </c>
      <c r="B63" s="343" t="s">
        <v>202</v>
      </c>
      <c r="C63" s="334">
        <f>'6.2. Паспорт фин осв ввод факт'!C63</f>
        <v>33.775000000000006</v>
      </c>
      <c r="D63" s="334">
        <f t="shared" si="2"/>
        <v>33.775000000000006</v>
      </c>
      <c r="E63" s="334">
        <f t="shared" si="3"/>
        <v>33.775000000000006</v>
      </c>
      <c r="F63" s="334">
        <f t="shared" si="4"/>
        <v>33.775000000000006</v>
      </c>
      <c r="G63" s="337">
        <f>'6.2. Паспорт фин осв ввод факт'!G63</f>
        <v>0</v>
      </c>
      <c r="H63" s="337">
        <f>'6.2. Паспорт фин осв ввод факт'!J63</f>
        <v>0</v>
      </c>
      <c r="I63" s="337">
        <f>'6.2. Паспорт фин осв ввод факт'!N63</f>
        <v>0</v>
      </c>
      <c r="J63" s="337">
        <f>'6.2. Паспорт фин осв ввод факт'!P63</f>
        <v>0</v>
      </c>
      <c r="K63" s="337">
        <f t="shared" si="5"/>
        <v>0</v>
      </c>
      <c r="L63" s="337">
        <f>'6.2. Паспорт фин осв ввод факт'!T63</f>
        <v>0</v>
      </c>
      <c r="M63" s="337">
        <v>0</v>
      </c>
      <c r="N63" s="344">
        <f t="shared" si="6"/>
        <v>0</v>
      </c>
      <c r="O63" s="337">
        <v>0</v>
      </c>
      <c r="P63" s="337">
        <f>'6.2. Паспорт фин осв ввод факт'!X63</f>
        <v>33.775000000000006</v>
      </c>
      <c r="Q63" s="337">
        <v>0</v>
      </c>
      <c r="R63" s="344">
        <f t="shared" si="7"/>
        <v>33.775000000000006</v>
      </c>
      <c r="S63" s="337">
        <v>0</v>
      </c>
      <c r="T63" s="337">
        <v>0</v>
      </c>
      <c r="U63" s="337">
        <v>0</v>
      </c>
      <c r="V63" s="334" t="s">
        <v>627</v>
      </c>
      <c r="W63" s="334" t="s">
        <v>627</v>
      </c>
      <c r="X63" s="337">
        <v>0</v>
      </c>
      <c r="Y63" s="337">
        <v>0</v>
      </c>
      <c r="Z63" s="334" t="s">
        <v>627</v>
      </c>
      <c r="AA63" s="334" t="s">
        <v>627</v>
      </c>
      <c r="AB63" s="337">
        <v>0</v>
      </c>
      <c r="AC63" s="337">
        <v>0</v>
      </c>
      <c r="AD63" s="334" t="s">
        <v>627</v>
      </c>
      <c r="AE63" s="334" t="s">
        <v>627</v>
      </c>
      <c r="AF63" s="334">
        <f t="shared" si="1"/>
        <v>33.775000000000006</v>
      </c>
      <c r="AG63" s="334">
        <f t="shared" si="8"/>
        <v>33.775000000000006</v>
      </c>
    </row>
    <row r="64" spans="1:33" ht="18.75" x14ac:dyDescent="0.25">
      <c r="A64" s="335" t="s">
        <v>201</v>
      </c>
      <c r="B64" s="339" t="s">
        <v>629</v>
      </c>
      <c r="C64" s="334">
        <f>'6.2. Паспорт фин осв ввод факт'!C64</f>
        <v>0</v>
      </c>
      <c r="D64" s="334">
        <f t="shared" si="2"/>
        <v>0</v>
      </c>
      <c r="E64" s="334">
        <f t="shared" si="3"/>
        <v>0</v>
      </c>
      <c r="F64" s="334">
        <f t="shared" si="4"/>
        <v>0</v>
      </c>
      <c r="G64" s="337">
        <f>'6.2. Паспорт фин осв ввод факт'!G64</f>
        <v>0</v>
      </c>
      <c r="H64" s="337">
        <f>'6.2. Паспорт фин осв ввод факт'!J64</f>
        <v>0</v>
      </c>
      <c r="I64" s="337">
        <f>'6.2. Паспорт фин осв ввод факт'!N64</f>
        <v>0</v>
      </c>
      <c r="J64" s="337">
        <f>'6.2. Паспорт фин осв ввод факт'!P64</f>
        <v>0</v>
      </c>
      <c r="K64" s="337">
        <f t="shared" si="5"/>
        <v>0</v>
      </c>
      <c r="L64" s="337">
        <f>'6.2. Паспорт фин осв ввод факт'!T64</f>
        <v>0</v>
      </c>
      <c r="M64" s="337">
        <v>0</v>
      </c>
      <c r="N64" s="340">
        <f t="shared" si="6"/>
        <v>0</v>
      </c>
      <c r="O64" s="337">
        <v>0</v>
      </c>
      <c r="P64" s="337">
        <f>'6.2. Паспорт фин осв ввод факт'!X64</f>
        <v>0</v>
      </c>
      <c r="Q64" s="337">
        <v>0</v>
      </c>
      <c r="R64" s="340">
        <f t="shared" si="7"/>
        <v>0</v>
      </c>
      <c r="S64" s="337">
        <v>0</v>
      </c>
      <c r="T64" s="337">
        <v>0</v>
      </c>
      <c r="U64" s="337">
        <v>0</v>
      </c>
      <c r="V64" s="334" t="s">
        <v>627</v>
      </c>
      <c r="W64" s="334" t="s">
        <v>627</v>
      </c>
      <c r="X64" s="337">
        <v>0</v>
      </c>
      <c r="Y64" s="337">
        <v>0</v>
      </c>
      <c r="Z64" s="334" t="s">
        <v>627</v>
      </c>
      <c r="AA64" s="334" t="s">
        <v>627</v>
      </c>
      <c r="AB64" s="337">
        <v>0</v>
      </c>
      <c r="AC64" s="337">
        <v>0</v>
      </c>
      <c r="AD64" s="334" t="s">
        <v>627</v>
      </c>
      <c r="AE64" s="334" t="s">
        <v>627</v>
      </c>
      <c r="AF64" s="334">
        <f t="shared" si="1"/>
        <v>0</v>
      </c>
      <c r="AG64" s="334">
        <f t="shared" si="8"/>
        <v>0</v>
      </c>
    </row>
    <row r="65" spans="1:32" x14ac:dyDescent="0.25">
      <c r="A65" s="64"/>
      <c r="B65" s="65"/>
      <c r="C65" s="65"/>
      <c r="D65" s="65"/>
      <c r="E65" s="65"/>
      <c r="F65" s="65"/>
      <c r="G65" s="65"/>
      <c r="H65" s="65"/>
      <c r="I65" s="65"/>
      <c r="J65" s="65"/>
      <c r="K65" s="65"/>
      <c r="L65" s="55"/>
      <c r="M65" s="55"/>
      <c r="N65" s="55"/>
      <c r="O65" s="55"/>
      <c r="P65" s="55"/>
      <c r="Q65" s="55"/>
      <c r="R65" s="55"/>
      <c r="S65" s="55"/>
      <c r="T65" s="55"/>
      <c r="U65" s="55"/>
      <c r="V65" s="55"/>
      <c r="W65" s="55"/>
      <c r="X65" s="55"/>
      <c r="Y65" s="55"/>
      <c r="Z65" s="55"/>
      <c r="AA65" s="55"/>
      <c r="AB65" s="55"/>
      <c r="AC65" s="55"/>
      <c r="AD65" s="55"/>
      <c r="AE65" s="55"/>
      <c r="AF65" s="55"/>
    </row>
    <row r="66" spans="1:32" ht="54" customHeight="1" x14ac:dyDescent="0.25">
      <c r="A66" s="55"/>
      <c r="B66" s="422"/>
      <c r="C66" s="422"/>
      <c r="D66" s="422"/>
      <c r="E66" s="422"/>
      <c r="F66" s="422"/>
      <c r="G66" s="422"/>
      <c r="H66" s="422"/>
      <c r="I66" s="422"/>
      <c r="J66" s="326"/>
      <c r="K66" s="326"/>
      <c r="L66" s="63"/>
      <c r="M66" s="63"/>
      <c r="N66" s="63"/>
      <c r="O66" s="63"/>
      <c r="P66" s="63"/>
      <c r="Q66" s="63"/>
      <c r="R66" s="63"/>
      <c r="S66" s="63"/>
      <c r="T66" s="63"/>
      <c r="U66" s="63"/>
      <c r="V66" s="63"/>
      <c r="W66" s="63"/>
      <c r="X66" s="63"/>
      <c r="Y66" s="63"/>
      <c r="Z66" s="63"/>
      <c r="AA66" s="63"/>
      <c r="AB66" s="63"/>
      <c r="AC66" s="63"/>
      <c r="AD66" s="63"/>
      <c r="AE66" s="63"/>
      <c r="AF66" s="63"/>
    </row>
    <row r="67" spans="1:32" x14ac:dyDescent="0.25">
      <c r="A67" s="55"/>
      <c r="B67" s="55"/>
      <c r="C67" s="55"/>
      <c r="D67" s="55"/>
      <c r="E67" s="55"/>
      <c r="F67" s="55"/>
      <c r="L67" s="55"/>
      <c r="M67" s="55"/>
      <c r="N67" s="55"/>
      <c r="O67" s="55"/>
      <c r="P67" s="55"/>
      <c r="Q67" s="55"/>
      <c r="R67" s="55"/>
      <c r="S67" s="55"/>
      <c r="T67" s="55"/>
      <c r="U67" s="55"/>
      <c r="V67" s="55"/>
      <c r="W67" s="55"/>
      <c r="X67" s="55"/>
      <c r="Y67" s="55"/>
      <c r="Z67" s="55"/>
      <c r="AA67" s="55"/>
      <c r="AB67" s="55"/>
      <c r="AC67" s="55"/>
      <c r="AD67" s="55"/>
      <c r="AE67" s="55"/>
      <c r="AF67" s="55"/>
    </row>
    <row r="68" spans="1:32" ht="50.25" customHeight="1" x14ac:dyDescent="0.25">
      <c r="A68" s="55"/>
      <c r="B68" s="423"/>
      <c r="C68" s="423"/>
      <c r="D68" s="423"/>
      <c r="E68" s="423"/>
      <c r="F68" s="423"/>
      <c r="G68" s="423"/>
      <c r="H68" s="423"/>
      <c r="I68" s="423"/>
      <c r="J68" s="327"/>
      <c r="K68" s="327"/>
      <c r="L68" s="55"/>
      <c r="M68" s="55"/>
      <c r="N68" s="55"/>
      <c r="O68" s="55"/>
      <c r="P68" s="55"/>
      <c r="Q68" s="55"/>
      <c r="R68" s="55"/>
      <c r="S68" s="55"/>
      <c r="T68" s="55"/>
      <c r="U68" s="55"/>
      <c r="V68" s="55"/>
      <c r="W68" s="55"/>
      <c r="X68" s="55"/>
      <c r="Y68" s="55"/>
      <c r="Z68" s="55"/>
      <c r="AA68" s="55"/>
      <c r="AB68" s="55"/>
      <c r="AC68" s="55"/>
      <c r="AD68" s="55"/>
      <c r="AE68" s="55"/>
      <c r="AF68" s="55"/>
    </row>
    <row r="69" spans="1:32" x14ac:dyDescent="0.25">
      <c r="A69" s="55"/>
      <c r="B69" s="55"/>
      <c r="C69" s="55"/>
      <c r="D69" s="55"/>
      <c r="E69" s="55"/>
      <c r="F69" s="55"/>
      <c r="L69" s="55"/>
      <c r="M69" s="55"/>
      <c r="N69" s="55"/>
      <c r="O69" s="55"/>
      <c r="P69" s="55"/>
      <c r="Q69" s="55"/>
      <c r="R69" s="55"/>
      <c r="S69" s="55"/>
      <c r="T69" s="55"/>
      <c r="U69" s="55"/>
      <c r="V69" s="55"/>
      <c r="W69" s="55"/>
      <c r="X69" s="55"/>
      <c r="Y69" s="55"/>
      <c r="Z69" s="55"/>
      <c r="AA69" s="55"/>
      <c r="AB69" s="55"/>
      <c r="AC69" s="55"/>
      <c r="AD69" s="55"/>
      <c r="AE69" s="55"/>
      <c r="AF69" s="55"/>
    </row>
    <row r="70" spans="1:32" ht="36.75" customHeight="1" x14ac:dyDescent="0.25">
      <c r="A70" s="55"/>
      <c r="B70" s="422"/>
      <c r="C70" s="422"/>
      <c r="D70" s="422"/>
      <c r="E70" s="422"/>
      <c r="F70" s="422"/>
      <c r="G70" s="422"/>
      <c r="H70" s="422"/>
      <c r="I70" s="422"/>
      <c r="J70" s="326"/>
      <c r="K70" s="326"/>
      <c r="L70" s="55"/>
      <c r="M70" s="55"/>
      <c r="N70" s="55"/>
      <c r="O70" s="55"/>
      <c r="P70" s="55"/>
      <c r="Q70" s="55"/>
      <c r="R70" s="55"/>
      <c r="S70" s="55"/>
      <c r="T70" s="55"/>
      <c r="U70" s="55"/>
      <c r="V70" s="55"/>
      <c r="W70" s="55"/>
      <c r="X70" s="55"/>
      <c r="Y70" s="55"/>
      <c r="Z70" s="55"/>
      <c r="AA70" s="55"/>
      <c r="AB70" s="55"/>
      <c r="AC70" s="55"/>
      <c r="AD70" s="55"/>
      <c r="AE70" s="55"/>
      <c r="AF70" s="55"/>
    </row>
    <row r="71" spans="1:32" x14ac:dyDescent="0.25">
      <c r="A71" s="55"/>
      <c r="B71" s="62"/>
      <c r="C71" s="62"/>
      <c r="D71" s="62"/>
      <c r="E71" s="62"/>
      <c r="F71" s="62"/>
      <c r="L71" s="55"/>
      <c r="M71" s="55"/>
      <c r="N71" s="55"/>
      <c r="O71" s="55"/>
      <c r="P71" s="55"/>
      <c r="Q71" s="55"/>
      <c r="R71" s="55"/>
      <c r="S71" s="55"/>
      <c r="T71" s="55"/>
      <c r="U71" s="55"/>
      <c r="V71" s="55"/>
      <c r="W71" s="55"/>
      <c r="X71" s="55"/>
      <c r="Y71" s="55"/>
      <c r="Z71" s="55"/>
      <c r="AA71" s="55"/>
      <c r="AB71" s="55"/>
      <c r="AC71" s="55"/>
      <c r="AD71" s="55"/>
      <c r="AE71" s="55"/>
      <c r="AF71" s="55"/>
    </row>
    <row r="72" spans="1:32" ht="51" customHeight="1" x14ac:dyDescent="0.25">
      <c r="A72" s="55"/>
      <c r="B72" s="422"/>
      <c r="C72" s="422"/>
      <c r="D72" s="422"/>
      <c r="E72" s="422"/>
      <c r="F72" s="422"/>
      <c r="G72" s="422"/>
      <c r="H72" s="422"/>
      <c r="I72" s="422"/>
      <c r="J72" s="326"/>
      <c r="K72" s="326"/>
      <c r="L72" s="55"/>
      <c r="M72" s="55"/>
      <c r="N72" s="55"/>
      <c r="O72" s="55"/>
      <c r="P72" s="55"/>
      <c r="Q72" s="55"/>
      <c r="R72" s="55"/>
      <c r="S72" s="55"/>
      <c r="T72" s="55"/>
      <c r="U72" s="55"/>
      <c r="V72" s="55"/>
      <c r="W72" s="55"/>
      <c r="X72" s="55"/>
      <c r="Y72" s="55"/>
      <c r="Z72" s="55"/>
      <c r="AA72" s="55"/>
      <c r="AB72" s="55"/>
      <c r="AC72" s="55"/>
      <c r="AD72" s="55"/>
      <c r="AE72" s="55"/>
      <c r="AF72" s="55"/>
    </row>
    <row r="73" spans="1:32" ht="32.25" customHeight="1" x14ac:dyDescent="0.25">
      <c r="A73" s="55"/>
      <c r="B73" s="423"/>
      <c r="C73" s="423"/>
      <c r="D73" s="423"/>
      <c r="E73" s="423"/>
      <c r="F73" s="423"/>
      <c r="G73" s="423"/>
      <c r="H73" s="423"/>
      <c r="I73" s="423"/>
      <c r="J73" s="327"/>
      <c r="K73" s="327"/>
      <c r="L73" s="55"/>
      <c r="M73" s="55"/>
      <c r="N73" s="55"/>
      <c r="O73" s="55"/>
      <c r="P73" s="55"/>
      <c r="Q73" s="55"/>
      <c r="R73" s="55"/>
      <c r="S73" s="55"/>
      <c r="T73" s="55"/>
      <c r="U73" s="55"/>
      <c r="V73" s="55"/>
      <c r="W73" s="55"/>
      <c r="X73" s="55"/>
      <c r="Y73" s="55"/>
      <c r="Z73" s="55"/>
      <c r="AA73" s="55"/>
      <c r="AB73" s="55"/>
      <c r="AC73" s="55"/>
      <c r="AD73" s="55"/>
      <c r="AE73" s="55"/>
      <c r="AF73" s="55"/>
    </row>
    <row r="74" spans="1:32" ht="51.75" customHeight="1" x14ac:dyDescent="0.25">
      <c r="A74" s="55"/>
      <c r="B74" s="422"/>
      <c r="C74" s="422"/>
      <c r="D74" s="422"/>
      <c r="E74" s="422"/>
      <c r="F74" s="422"/>
      <c r="G74" s="422"/>
      <c r="H74" s="422"/>
      <c r="I74" s="422"/>
      <c r="J74" s="326"/>
      <c r="K74" s="326"/>
      <c r="L74" s="55"/>
      <c r="M74" s="55"/>
      <c r="N74" s="55"/>
      <c r="O74" s="55"/>
      <c r="P74" s="55"/>
      <c r="Q74" s="55"/>
      <c r="R74" s="55"/>
      <c r="S74" s="55"/>
      <c r="T74" s="55"/>
      <c r="U74" s="55"/>
      <c r="V74" s="55"/>
      <c r="W74" s="55"/>
      <c r="X74" s="55"/>
      <c r="Y74" s="55"/>
      <c r="Z74" s="55"/>
      <c r="AA74" s="55"/>
      <c r="AB74" s="55"/>
      <c r="AC74" s="55"/>
      <c r="AD74" s="55"/>
      <c r="AE74" s="55"/>
      <c r="AF74" s="55"/>
    </row>
    <row r="75" spans="1:32" ht="21.75" customHeight="1" x14ac:dyDescent="0.25">
      <c r="A75" s="55"/>
      <c r="B75" s="420"/>
      <c r="C75" s="420"/>
      <c r="D75" s="420"/>
      <c r="E75" s="420"/>
      <c r="F75" s="420"/>
      <c r="G75" s="420"/>
      <c r="H75" s="420"/>
      <c r="I75" s="420"/>
      <c r="J75" s="324"/>
      <c r="K75" s="324"/>
      <c r="L75" s="55"/>
      <c r="M75" s="55"/>
      <c r="N75" s="55"/>
      <c r="O75" s="55"/>
      <c r="P75" s="55"/>
      <c r="Q75" s="55"/>
      <c r="R75" s="55"/>
      <c r="S75" s="55"/>
      <c r="T75" s="55"/>
      <c r="U75" s="55"/>
      <c r="V75" s="55"/>
      <c r="W75" s="55"/>
      <c r="X75" s="55"/>
      <c r="Y75" s="55"/>
      <c r="Z75" s="55"/>
      <c r="AA75" s="55"/>
      <c r="AB75" s="55"/>
      <c r="AC75" s="55"/>
      <c r="AD75" s="55"/>
      <c r="AE75" s="55"/>
      <c r="AF75" s="55"/>
    </row>
    <row r="76" spans="1:32" ht="23.25" customHeight="1" x14ac:dyDescent="0.25">
      <c r="A76" s="55"/>
      <c r="B76" s="57"/>
      <c r="C76" s="57"/>
      <c r="D76" s="57"/>
      <c r="E76" s="57"/>
      <c r="F76" s="57"/>
      <c r="L76" s="55"/>
      <c r="M76" s="55"/>
      <c r="N76" s="55"/>
      <c r="O76" s="55"/>
      <c r="P76" s="55"/>
      <c r="Q76" s="55"/>
      <c r="R76" s="55"/>
      <c r="S76" s="55"/>
      <c r="T76" s="55"/>
      <c r="U76" s="55"/>
      <c r="V76" s="55"/>
      <c r="W76" s="55"/>
      <c r="X76" s="55"/>
      <c r="Y76" s="55"/>
      <c r="Z76" s="55"/>
      <c r="AA76" s="55"/>
      <c r="AB76" s="55"/>
      <c r="AC76" s="55"/>
      <c r="AD76" s="55"/>
      <c r="AE76" s="55"/>
      <c r="AF76" s="55"/>
    </row>
    <row r="77" spans="1:32" ht="18.75" customHeight="1" x14ac:dyDescent="0.25">
      <c r="A77" s="55"/>
      <c r="B77" s="421"/>
      <c r="C77" s="421"/>
      <c r="D77" s="421"/>
      <c r="E77" s="421"/>
      <c r="F77" s="421"/>
      <c r="G77" s="421"/>
      <c r="H77" s="421"/>
      <c r="I77" s="421"/>
      <c r="J77" s="325"/>
      <c r="K77" s="325"/>
      <c r="L77" s="55"/>
      <c r="M77" s="55"/>
      <c r="N77" s="55"/>
      <c r="O77" s="55"/>
      <c r="P77" s="55"/>
      <c r="Q77" s="55"/>
      <c r="R77" s="55"/>
      <c r="S77" s="55"/>
      <c r="T77" s="55"/>
      <c r="U77" s="55"/>
      <c r="V77" s="55"/>
      <c r="W77" s="55"/>
      <c r="X77" s="55"/>
      <c r="Y77" s="55"/>
      <c r="Z77" s="55"/>
      <c r="AA77" s="55"/>
      <c r="AB77" s="55"/>
      <c r="AC77" s="55"/>
      <c r="AD77" s="55"/>
      <c r="AE77" s="55"/>
      <c r="AF77" s="55"/>
    </row>
    <row r="78" spans="1:32" x14ac:dyDescent="0.25">
      <c r="A78" s="55"/>
      <c r="B78" s="55"/>
      <c r="C78" s="55"/>
      <c r="D78" s="55"/>
      <c r="E78" s="55"/>
      <c r="F78" s="55"/>
      <c r="L78" s="55"/>
      <c r="M78" s="55"/>
      <c r="N78" s="55"/>
      <c r="O78" s="55"/>
      <c r="P78" s="55"/>
      <c r="Q78" s="55"/>
      <c r="R78" s="55"/>
      <c r="S78" s="55"/>
      <c r="T78" s="55"/>
      <c r="U78" s="55"/>
      <c r="V78" s="55"/>
      <c r="W78" s="55"/>
      <c r="X78" s="55"/>
      <c r="Y78" s="55"/>
      <c r="Z78" s="55"/>
      <c r="AA78" s="55"/>
      <c r="AB78" s="55"/>
      <c r="AC78" s="55"/>
      <c r="AD78" s="55"/>
      <c r="AE78" s="55"/>
      <c r="AF78" s="55"/>
    </row>
    <row r="79" spans="1:32" x14ac:dyDescent="0.25">
      <c r="A79" s="55"/>
      <c r="B79" s="55"/>
      <c r="C79" s="55"/>
      <c r="D79" s="55"/>
      <c r="E79" s="55"/>
      <c r="F79" s="55"/>
      <c r="L79" s="55"/>
      <c r="M79" s="55"/>
      <c r="N79" s="55"/>
      <c r="O79" s="55"/>
      <c r="P79" s="55"/>
      <c r="Q79" s="55"/>
      <c r="R79" s="55"/>
      <c r="S79" s="55"/>
      <c r="T79" s="55"/>
      <c r="U79" s="55"/>
      <c r="V79" s="55"/>
      <c r="W79" s="55"/>
      <c r="X79" s="55"/>
      <c r="Y79" s="55"/>
      <c r="Z79" s="55"/>
      <c r="AA79" s="55"/>
      <c r="AB79" s="55"/>
      <c r="AC79" s="55"/>
      <c r="AD79" s="55"/>
      <c r="AE79" s="55"/>
      <c r="AF79" s="55"/>
    </row>
    <row r="80" spans="1:32" x14ac:dyDescent="0.25">
      <c r="G80" s="54"/>
      <c r="H80" s="54"/>
      <c r="I80" s="54"/>
      <c r="J80" s="54"/>
      <c r="K80" s="54"/>
    </row>
    <row r="81" spans="7:11" x14ac:dyDescent="0.25">
      <c r="G81" s="54"/>
      <c r="H81" s="54"/>
      <c r="I81" s="54"/>
      <c r="J81" s="54"/>
      <c r="K81" s="54"/>
    </row>
    <row r="82" spans="7:11" x14ac:dyDescent="0.25">
      <c r="G82" s="54"/>
      <c r="H82" s="54"/>
      <c r="I82" s="54"/>
      <c r="J82" s="54"/>
      <c r="K82" s="54"/>
    </row>
    <row r="83" spans="7:11" x14ac:dyDescent="0.25">
      <c r="G83" s="54"/>
      <c r="H83" s="54"/>
      <c r="I83" s="54"/>
      <c r="J83" s="54"/>
      <c r="K83" s="54"/>
    </row>
    <row r="84" spans="7:11" x14ac:dyDescent="0.25">
      <c r="G84" s="54"/>
      <c r="H84" s="54"/>
      <c r="I84" s="54"/>
      <c r="J84" s="54"/>
      <c r="K84" s="54"/>
    </row>
    <row r="85" spans="7:11" x14ac:dyDescent="0.25">
      <c r="G85" s="54"/>
      <c r="H85" s="54"/>
      <c r="I85" s="54"/>
      <c r="J85" s="54"/>
      <c r="K85" s="54"/>
    </row>
    <row r="86" spans="7:11" x14ac:dyDescent="0.25">
      <c r="G86" s="54"/>
      <c r="H86" s="54"/>
      <c r="I86" s="54"/>
      <c r="J86" s="54"/>
      <c r="K86" s="54"/>
    </row>
    <row r="87" spans="7:11" x14ac:dyDescent="0.25">
      <c r="G87" s="54"/>
      <c r="H87" s="54"/>
      <c r="I87" s="54"/>
      <c r="J87" s="54"/>
      <c r="K87" s="54"/>
    </row>
    <row r="88" spans="7:11" x14ac:dyDescent="0.25">
      <c r="G88" s="54"/>
      <c r="H88" s="54"/>
      <c r="I88" s="54"/>
      <c r="J88" s="54"/>
      <c r="K88" s="54"/>
    </row>
    <row r="89" spans="7:11" x14ac:dyDescent="0.25">
      <c r="G89" s="54"/>
      <c r="H89" s="54"/>
      <c r="I89" s="54"/>
      <c r="J89" s="54"/>
      <c r="K89" s="54"/>
    </row>
    <row r="90" spans="7:11" x14ac:dyDescent="0.25">
      <c r="G90" s="54"/>
      <c r="H90" s="54"/>
      <c r="I90" s="54"/>
      <c r="J90" s="54"/>
      <c r="K90" s="54"/>
    </row>
    <row r="91" spans="7:11" x14ac:dyDescent="0.25">
      <c r="G91" s="54"/>
      <c r="H91" s="54"/>
      <c r="I91" s="54"/>
      <c r="J91" s="54"/>
      <c r="K91" s="54"/>
    </row>
    <row r="92" spans="7:11" x14ac:dyDescent="0.25">
      <c r="G92" s="54"/>
      <c r="H92" s="54"/>
      <c r="I92" s="54"/>
      <c r="J92" s="54"/>
      <c r="K92" s="54"/>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 S24:U24">
    <cfRule type="cellIs" dxfId="40" priority="41" operator="greaterThan">
      <formula>0</formula>
    </cfRule>
  </conditionalFormatting>
  <conditionalFormatting sqref="C31">
    <cfRule type="cellIs" dxfId="39" priority="40" operator="greaterThan">
      <formula>0</formula>
    </cfRule>
  </conditionalFormatting>
  <conditionalFormatting sqref="C31">
    <cfRule type="cellIs" dxfId="38" priority="39" operator="greaterThan">
      <formula>0</formula>
    </cfRule>
  </conditionalFormatting>
  <conditionalFormatting sqref="C31">
    <cfRule type="cellIs" dxfId="37" priority="38" operator="greaterThan">
      <formula>0</formula>
    </cfRule>
  </conditionalFormatting>
  <conditionalFormatting sqref="X24:Y24 AB24:AC24 AF24:AF64 J24:J64 L24:O64 C24:C64 Q24:Q64 E24:E64 S24:U24">
    <cfRule type="cellIs" dxfId="36" priority="37" operator="notEqual">
      <formula>0</formula>
    </cfRule>
  </conditionalFormatting>
  <conditionalFormatting sqref="X24:Y24 AB24:AC24">
    <cfRule type="cellIs" dxfId="35" priority="36" operator="greaterThan">
      <formula>0</formula>
    </cfRule>
  </conditionalFormatting>
  <conditionalFormatting sqref="X24:Y24 AB24:AC24">
    <cfRule type="cellIs" dxfId="34" priority="35" operator="greaterThan">
      <formula>0</formula>
    </cfRule>
  </conditionalFormatting>
  <conditionalFormatting sqref="X24:Y24 AB24:AC24">
    <cfRule type="cellIs" dxfId="33" priority="34" operator="greaterThan">
      <formula>0</formula>
    </cfRule>
  </conditionalFormatting>
  <conditionalFormatting sqref="D30">
    <cfRule type="cellIs" dxfId="32" priority="33" operator="greaterThan">
      <formula>0</formula>
    </cfRule>
  </conditionalFormatting>
  <conditionalFormatting sqref="D31">
    <cfRule type="cellIs" dxfId="31" priority="32" operator="greaterThan">
      <formula>0</formula>
    </cfRule>
  </conditionalFormatting>
  <conditionalFormatting sqref="D31">
    <cfRule type="cellIs" dxfId="30" priority="31" operator="greaterThan">
      <formula>0</formula>
    </cfRule>
  </conditionalFormatting>
  <conditionalFormatting sqref="D31">
    <cfRule type="cellIs" dxfId="29" priority="30" operator="greaterThan">
      <formula>0</formula>
    </cfRule>
  </conditionalFormatting>
  <conditionalFormatting sqref="D24:D64">
    <cfRule type="cellIs" dxfId="28" priority="29" operator="notEqual">
      <formula>0</formula>
    </cfRule>
  </conditionalFormatting>
  <conditionalFormatting sqref="S25:U64 X25:Y64 AB25:AC64">
    <cfRule type="cellIs" dxfId="27" priority="28" operator="notEqual">
      <formula>0</formula>
    </cfRule>
  </conditionalFormatting>
  <conditionalFormatting sqref="AG24:AG64">
    <cfRule type="cellIs" dxfId="26" priority="27" operator="notEqual">
      <formula>0</formula>
    </cfRule>
  </conditionalFormatting>
  <conditionalFormatting sqref="I30">
    <cfRule type="cellIs" dxfId="25" priority="26" operator="greaterThan">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24">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5:I29">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4:I64">
    <cfRule type="cellIs" dxfId="16" priority="17" operator="notEqual">
      <formula>0</formula>
    </cfRule>
  </conditionalFormatting>
  <conditionalFormatting sqref="I30">
    <cfRule type="cellIs" dxfId="15" priority="16" operator="greaterThan">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F24:F64">
    <cfRule type="cellIs" dxfId="12" priority="13" operator="notEqual">
      <formula>0</formula>
    </cfRule>
  </conditionalFormatting>
  <conditionalFormatting sqref="G24:G64">
    <cfRule type="cellIs" dxfId="11" priority="12" operator="notEqual">
      <formula>0</formula>
    </cfRule>
  </conditionalFormatting>
  <conditionalFormatting sqref="H24:H64">
    <cfRule type="cellIs" dxfId="10" priority="11" operator="notEqual">
      <formula>0</formula>
    </cfRule>
  </conditionalFormatting>
  <conditionalFormatting sqref="H24:H64">
    <cfRule type="cellIs" dxfId="9" priority="10" operator="greaterThan">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1">
    <cfRule type="cellIs" dxfId="6" priority="7" operator="greaterThan">
      <formula>0</formula>
    </cfRule>
  </conditionalFormatting>
  <conditionalFormatting sqref="K24">
    <cfRule type="cellIs" dxfId="5" priority="6" operator="greaterThan">
      <formula>0</formula>
    </cfRule>
  </conditionalFormatting>
  <conditionalFormatting sqref="K24:K64">
    <cfRule type="cellIs" dxfId="4" priority="5" operator="notEqual">
      <formula>0</formula>
    </cfRule>
  </conditionalFormatting>
  <conditionalFormatting sqref="P24">
    <cfRule type="cellIs" dxfId="3" priority="4" operator="greaterThan">
      <formula>0</formula>
    </cfRule>
  </conditionalFormatting>
  <conditionalFormatting sqref="P24:P64">
    <cfRule type="cellIs" dxfId="2" priority="3" operator="notEqual">
      <formula>0</formula>
    </cfRule>
  </conditionalFormatting>
  <conditionalFormatting sqref="R24">
    <cfRule type="cellIs" dxfId="1" priority="2" operator="greaterThan">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7" sqref="D27"/>
    </sheetView>
  </sheetViews>
  <sheetFormatPr defaultColWidth="9.140625"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65</v>
      </c>
    </row>
    <row r="2" spans="1:48" ht="18.75" x14ac:dyDescent="0.3">
      <c r="AV2" s="13" t="s">
        <v>7</v>
      </c>
    </row>
    <row r="3" spans="1:48" ht="18.75" x14ac:dyDescent="0.3">
      <c r="AV3" s="13" t="s">
        <v>64</v>
      </c>
    </row>
    <row r="4" spans="1:48" ht="18.75" x14ac:dyDescent="0.3">
      <c r="AV4" s="13"/>
    </row>
    <row r="5" spans="1:48" ht="18.75" customHeight="1" x14ac:dyDescent="0.25">
      <c r="A5" s="360" t="str">
        <f>'6.2. Паспорт фин осв ввод факт'!A4</f>
        <v>Год раскрытия информации: 2018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60"/>
      <c r="AQ5" s="360"/>
      <c r="AR5" s="360"/>
      <c r="AS5" s="360"/>
      <c r="AT5" s="360"/>
      <c r="AU5" s="360"/>
      <c r="AV5" s="360"/>
    </row>
    <row r="6" spans="1:48" ht="18.75" x14ac:dyDescent="0.3">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P6" s="262"/>
      <c r="AQ6" s="262"/>
      <c r="AR6" s="262"/>
      <c r="AS6" s="262"/>
      <c r="AT6" s="262"/>
      <c r="AU6" s="262"/>
      <c r="AV6" s="13"/>
    </row>
    <row r="7" spans="1:48" ht="18.75" x14ac:dyDescent="0.25">
      <c r="A7" s="350" t="s">
        <v>6</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350"/>
      <c r="AU7" s="350"/>
      <c r="AV7" s="350"/>
    </row>
    <row r="8" spans="1:48" ht="18.75" x14ac:dyDescent="0.25">
      <c r="A8" s="350"/>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row>
    <row r="9" spans="1:48" ht="15.75" x14ac:dyDescent="0.25">
      <c r="A9" s="351" t="str">
        <f>'6.2. Паспорт фин осв ввод факт'!A8</f>
        <v>Акционерное общество "Янтарьэнерго" ДЗО  ПАО "Россети"</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row>
    <row r="10" spans="1:48" ht="15.75" x14ac:dyDescent="0.25">
      <c r="A10" s="352" t="s">
        <v>5</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0"/>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0"/>
    </row>
    <row r="12" spans="1:48" ht="15.75" x14ac:dyDescent="0.25">
      <c r="A12" s="351" t="str">
        <f>'6.2. Паспорт фин осв ввод факт'!A11</f>
        <v>Н_2739</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c r="AS12" s="351"/>
      <c r="AT12" s="351"/>
      <c r="AU12" s="351"/>
      <c r="AV12" s="351"/>
    </row>
    <row r="13" spans="1:48" ht="15.75" x14ac:dyDescent="0.25">
      <c r="A13" s="352" t="s">
        <v>4</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ht="15.75" x14ac:dyDescent="0.25">
      <c r="A15" s="365" t="str">
        <f>'6.2. Паспорт фин осв ввод факт'!A14</f>
        <v>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5"/>
    </row>
    <row r="16" spans="1:48" ht="15.75" x14ac:dyDescent="0.25">
      <c r="A16" s="352" t="s">
        <v>3</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7"/>
      <c r="AM17" s="397"/>
      <c r="AN17" s="397"/>
      <c r="AO17" s="397"/>
      <c r="AP17" s="397"/>
      <c r="AQ17" s="397"/>
      <c r="AR17" s="397"/>
      <c r="AS17" s="397"/>
      <c r="AT17" s="397"/>
      <c r="AU17" s="397"/>
      <c r="AV17" s="397"/>
    </row>
    <row r="18" spans="1:48" ht="14.25" customHeight="1"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c r="AP18" s="397"/>
      <c r="AQ18" s="397"/>
      <c r="AR18" s="397"/>
      <c r="AS18" s="397"/>
      <c r="AT18" s="397"/>
      <c r="AU18" s="397"/>
      <c r="AV18" s="397"/>
    </row>
    <row r="19" spans="1:4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row>
    <row r="20" spans="1:48" s="20" customFormat="1"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s="20" customFormat="1" x14ac:dyDescent="0.25">
      <c r="A21" s="457" t="s">
        <v>383</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0" customFormat="1" ht="58.5" customHeight="1" x14ac:dyDescent="0.25">
      <c r="A22" s="448" t="s">
        <v>49</v>
      </c>
      <c r="B22" s="459" t="s">
        <v>21</v>
      </c>
      <c r="C22" s="448" t="s">
        <v>48</v>
      </c>
      <c r="D22" s="448" t="s">
        <v>47</v>
      </c>
      <c r="E22" s="462" t="s">
        <v>394</v>
      </c>
      <c r="F22" s="463"/>
      <c r="G22" s="463"/>
      <c r="H22" s="463"/>
      <c r="I22" s="463"/>
      <c r="J22" s="463"/>
      <c r="K22" s="463"/>
      <c r="L22" s="464"/>
      <c r="M22" s="448" t="s">
        <v>46</v>
      </c>
      <c r="N22" s="448" t="s">
        <v>45</v>
      </c>
      <c r="O22" s="448" t="s">
        <v>44</v>
      </c>
      <c r="P22" s="443" t="s">
        <v>210</v>
      </c>
      <c r="Q22" s="443" t="s">
        <v>43</v>
      </c>
      <c r="R22" s="443" t="s">
        <v>42</v>
      </c>
      <c r="S22" s="443" t="s">
        <v>41</v>
      </c>
      <c r="T22" s="443"/>
      <c r="U22" s="465" t="s">
        <v>40</v>
      </c>
      <c r="V22" s="465" t="s">
        <v>39</v>
      </c>
      <c r="W22" s="443" t="s">
        <v>38</v>
      </c>
      <c r="X22" s="443" t="s">
        <v>37</v>
      </c>
      <c r="Y22" s="443" t="s">
        <v>36</v>
      </c>
      <c r="Z22" s="450" t="s">
        <v>35</v>
      </c>
      <c r="AA22" s="443" t="s">
        <v>34</v>
      </c>
      <c r="AB22" s="443" t="s">
        <v>33</v>
      </c>
      <c r="AC22" s="443" t="s">
        <v>32</v>
      </c>
      <c r="AD22" s="443" t="s">
        <v>31</v>
      </c>
      <c r="AE22" s="443" t="s">
        <v>30</v>
      </c>
      <c r="AF22" s="443" t="s">
        <v>29</v>
      </c>
      <c r="AG22" s="443"/>
      <c r="AH22" s="443"/>
      <c r="AI22" s="443"/>
      <c r="AJ22" s="443"/>
      <c r="AK22" s="443"/>
      <c r="AL22" s="443" t="s">
        <v>28</v>
      </c>
      <c r="AM22" s="443"/>
      <c r="AN22" s="443"/>
      <c r="AO22" s="443"/>
      <c r="AP22" s="443" t="s">
        <v>27</v>
      </c>
      <c r="AQ22" s="443"/>
      <c r="AR22" s="443" t="s">
        <v>26</v>
      </c>
      <c r="AS22" s="443" t="s">
        <v>25</v>
      </c>
      <c r="AT22" s="443" t="s">
        <v>24</v>
      </c>
      <c r="AU22" s="443" t="s">
        <v>23</v>
      </c>
      <c r="AV22" s="451" t="s">
        <v>22</v>
      </c>
    </row>
    <row r="23" spans="1:48" s="20" customFormat="1" ht="64.5" customHeight="1" x14ac:dyDescent="0.25">
      <c r="A23" s="458"/>
      <c r="B23" s="460"/>
      <c r="C23" s="458"/>
      <c r="D23" s="458"/>
      <c r="E23" s="453" t="s">
        <v>20</v>
      </c>
      <c r="F23" s="444" t="s">
        <v>125</v>
      </c>
      <c r="G23" s="444" t="s">
        <v>124</v>
      </c>
      <c r="H23" s="444" t="s">
        <v>123</v>
      </c>
      <c r="I23" s="446" t="s">
        <v>329</v>
      </c>
      <c r="J23" s="446" t="s">
        <v>330</v>
      </c>
      <c r="K23" s="446" t="s">
        <v>331</v>
      </c>
      <c r="L23" s="444" t="s">
        <v>73</v>
      </c>
      <c r="M23" s="458"/>
      <c r="N23" s="458"/>
      <c r="O23" s="458"/>
      <c r="P23" s="443"/>
      <c r="Q23" s="443"/>
      <c r="R23" s="443"/>
      <c r="S23" s="455" t="s">
        <v>1</v>
      </c>
      <c r="T23" s="455" t="s">
        <v>8</v>
      </c>
      <c r="U23" s="465"/>
      <c r="V23" s="465"/>
      <c r="W23" s="443"/>
      <c r="X23" s="443"/>
      <c r="Y23" s="443"/>
      <c r="Z23" s="443"/>
      <c r="AA23" s="443"/>
      <c r="AB23" s="443"/>
      <c r="AC23" s="443"/>
      <c r="AD23" s="443"/>
      <c r="AE23" s="443"/>
      <c r="AF23" s="443" t="s">
        <v>19</v>
      </c>
      <c r="AG23" s="443"/>
      <c r="AH23" s="443" t="s">
        <v>18</v>
      </c>
      <c r="AI23" s="443"/>
      <c r="AJ23" s="448" t="s">
        <v>17</v>
      </c>
      <c r="AK23" s="448" t="s">
        <v>16</v>
      </c>
      <c r="AL23" s="448" t="s">
        <v>15</v>
      </c>
      <c r="AM23" s="448" t="s">
        <v>14</v>
      </c>
      <c r="AN23" s="448" t="s">
        <v>13</v>
      </c>
      <c r="AO23" s="448" t="s">
        <v>12</v>
      </c>
      <c r="AP23" s="448" t="s">
        <v>11</v>
      </c>
      <c r="AQ23" s="466" t="s">
        <v>8</v>
      </c>
      <c r="AR23" s="443"/>
      <c r="AS23" s="443"/>
      <c r="AT23" s="443"/>
      <c r="AU23" s="443"/>
      <c r="AV23" s="452"/>
    </row>
    <row r="24" spans="1:48" s="20" customFormat="1" ht="96.75" customHeight="1" x14ac:dyDescent="0.25">
      <c r="A24" s="449"/>
      <c r="B24" s="461"/>
      <c r="C24" s="449"/>
      <c r="D24" s="449"/>
      <c r="E24" s="454"/>
      <c r="F24" s="445"/>
      <c r="G24" s="445"/>
      <c r="H24" s="445"/>
      <c r="I24" s="447"/>
      <c r="J24" s="447"/>
      <c r="K24" s="447"/>
      <c r="L24" s="445"/>
      <c r="M24" s="449"/>
      <c r="N24" s="449"/>
      <c r="O24" s="449"/>
      <c r="P24" s="443"/>
      <c r="Q24" s="443"/>
      <c r="R24" s="443"/>
      <c r="S24" s="456"/>
      <c r="T24" s="456"/>
      <c r="U24" s="465"/>
      <c r="V24" s="465"/>
      <c r="W24" s="443"/>
      <c r="X24" s="443"/>
      <c r="Y24" s="443"/>
      <c r="Z24" s="443"/>
      <c r="AA24" s="443"/>
      <c r="AB24" s="443"/>
      <c r="AC24" s="443"/>
      <c r="AD24" s="443"/>
      <c r="AE24" s="443"/>
      <c r="AF24" s="107" t="s">
        <v>10</v>
      </c>
      <c r="AG24" s="107" t="s">
        <v>9</v>
      </c>
      <c r="AH24" s="108" t="s">
        <v>1</v>
      </c>
      <c r="AI24" s="108" t="s">
        <v>8</v>
      </c>
      <c r="AJ24" s="449"/>
      <c r="AK24" s="449"/>
      <c r="AL24" s="449"/>
      <c r="AM24" s="449"/>
      <c r="AN24" s="449"/>
      <c r="AO24" s="449"/>
      <c r="AP24" s="449"/>
      <c r="AQ24" s="467"/>
      <c r="AR24" s="443"/>
      <c r="AS24" s="443"/>
      <c r="AT24" s="443"/>
      <c r="AU24" s="443"/>
      <c r="AV24" s="452"/>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94" customFormat="1" ht="90" x14ac:dyDescent="0.25">
      <c r="A26" s="260">
        <v>1</v>
      </c>
      <c r="B26" s="261" t="s">
        <v>596</v>
      </c>
      <c r="C26" s="261" t="s">
        <v>61</v>
      </c>
      <c r="D26" s="316">
        <f>'6.1. Паспорт сетевой график'!H55</f>
        <v>44185</v>
      </c>
      <c r="E26" s="261" t="s">
        <v>276</v>
      </c>
      <c r="F26" s="261" t="s">
        <v>276</v>
      </c>
      <c r="G26" s="261" t="s">
        <v>276</v>
      </c>
      <c r="H26" s="261" t="s">
        <v>276</v>
      </c>
      <c r="I26" s="261" t="s">
        <v>276</v>
      </c>
      <c r="J26" s="261" t="s">
        <v>276</v>
      </c>
      <c r="K26" s="261">
        <v>33.774999999999999</v>
      </c>
      <c r="L26" s="261" t="s">
        <v>276</v>
      </c>
      <c r="M26" s="310" t="s">
        <v>597</v>
      </c>
      <c r="N26" s="310" t="s">
        <v>598</v>
      </c>
      <c r="O26" s="310" t="s">
        <v>402</v>
      </c>
      <c r="P26" s="310">
        <v>11348.66</v>
      </c>
      <c r="Q26" s="310" t="s">
        <v>599</v>
      </c>
      <c r="R26" s="310">
        <v>11348.66</v>
      </c>
      <c r="S26" s="310" t="s">
        <v>600</v>
      </c>
      <c r="T26" s="310" t="s">
        <v>601</v>
      </c>
      <c r="U26" s="310"/>
      <c r="V26" s="310"/>
      <c r="W26" s="310"/>
      <c r="X26" s="310"/>
      <c r="Y26" s="310"/>
      <c r="Z26" s="310"/>
      <c r="AA26" s="310"/>
      <c r="AB26" s="310"/>
      <c r="AC26" s="310"/>
      <c r="AD26" s="310"/>
      <c r="AE26" s="310"/>
      <c r="AF26" s="310" t="s">
        <v>602</v>
      </c>
      <c r="AG26" s="310" t="s">
        <v>603</v>
      </c>
      <c r="AH26" s="311">
        <v>42964</v>
      </c>
      <c r="AI26" s="311">
        <v>42964</v>
      </c>
      <c r="AJ26" s="311">
        <v>42985</v>
      </c>
      <c r="AK26" s="311">
        <v>42996</v>
      </c>
      <c r="AL26" s="310"/>
      <c r="AM26" s="310"/>
      <c r="AN26" s="310"/>
      <c r="AO26" s="310"/>
      <c r="AP26" s="310"/>
      <c r="AQ26" s="310"/>
      <c r="AR26" s="310"/>
      <c r="AS26" s="310"/>
      <c r="AT26" s="310"/>
      <c r="AU26" s="310"/>
      <c r="AV26" s="310" t="s">
        <v>604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1" zoomScale="90" zoomScaleNormal="90" zoomScaleSheetLayoutView="90" workbookViewId="0">
      <selection activeCell="B28" sqref="B28"/>
    </sheetView>
  </sheetViews>
  <sheetFormatPr defaultRowHeight="15.75" x14ac:dyDescent="0.25"/>
  <cols>
    <col min="1" max="1" width="66.140625" style="89" customWidth="1"/>
    <col min="2" max="2" width="66.140625" style="299" customWidth="1"/>
    <col min="3" max="3" width="0" style="90" hidden="1" customWidth="1"/>
    <col min="4" max="256" width="9.140625" style="90"/>
    <col min="257" max="258" width="66.140625" style="90" customWidth="1"/>
    <col min="259" max="512" width="9.140625" style="90"/>
    <col min="513" max="514" width="66.140625" style="90" customWidth="1"/>
    <col min="515" max="768" width="9.140625" style="90"/>
    <col min="769" max="770" width="66.140625" style="90" customWidth="1"/>
    <col min="771" max="1024" width="9.140625" style="90"/>
    <col min="1025" max="1026" width="66.140625" style="90" customWidth="1"/>
    <col min="1027" max="1280" width="9.140625" style="90"/>
    <col min="1281" max="1282" width="66.140625" style="90" customWidth="1"/>
    <col min="1283" max="1536" width="9.140625" style="90"/>
    <col min="1537" max="1538" width="66.140625" style="90" customWidth="1"/>
    <col min="1539" max="1792" width="9.140625" style="90"/>
    <col min="1793" max="1794" width="66.140625" style="90" customWidth="1"/>
    <col min="1795" max="2048" width="9.140625" style="90"/>
    <col min="2049" max="2050" width="66.140625" style="90" customWidth="1"/>
    <col min="2051" max="2304" width="9.140625" style="90"/>
    <col min="2305" max="2306" width="66.140625" style="90" customWidth="1"/>
    <col min="2307" max="2560" width="9.140625" style="90"/>
    <col min="2561" max="2562" width="66.140625" style="90" customWidth="1"/>
    <col min="2563" max="2816" width="9.140625" style="90"/>
    <col min="2817" max="2818" width="66.140625" style="90" customWidth="1"/>
    <col min="2819" max="3072" width="9.140625" style="90"/>
    <col min="3073" max="3074" width="66.140625" style="90" customWidth="1"/>
    <col min="3075" max="3328" width="9.140625" style="90"/>
    <col min="3329" max="3330" width="66.140625" style="90" customWidth="1"/>
    <col min="3331" max="3584" width="9.140625" style="90"/>
    <col min="3585" max="3586" width="66.140625" style="90" customWidth="1"/>
    <col min="3587" max="3840" width="9.140625" style="90"/>
    <col min="3841" max="3842" width="66.140625" style="90" customWidth="1"/>
    <col min="3843" max="4096" width="9.140625" style="90"/>
    <col min="4097" max="4098" width="66.140625" style="90" customWidth="1"/>
    <col min="4099" max="4352" width="9.140625" style="90"/>
    <col min="4353" max="4354" width="66.140625" style="90" customWidth="1"/>
    <col min="4355" max="4608" width="9.140625" style="90"/>
    <col min="4609" max="4610" width="66.140625" style="90" customWidth="1"/>
    <col min="4611" max="4864" width="9.140625" style="90"/>
    <col min="4865" max="4866" width="66.140625" style="90" customWidth="1"/>
    <col min="4867" max="5120" width="9.140625" style="90"/>
    <col min="5121" max="5122" width="66.140625" style="90" customWidth="1"/>
    <col min="5123" max="5376" width="9.140625" style="90"/>
    <col min="5377" max="5378" width="66.140625" style="90" customWidth="1"/>
    <col min="5379" max="5632" width="9.140625" style="90"/>
    <col min="5633" max="5634" width="66.140625" style="90" customWidth="1"/>
    <col min="5635" max="5888" width="9.140625" style="90"/>
    <col min="5889" max="5890" width="66.140625" style="90" customWidth="1"/>
    <col min="5891" max="6144" width="9.140625" style="90"/>
    <col min="6145" max="6146" width="66.140625" style="90" customWidth="1"/>
    <col min="6147" max="6400" width="9.140625" style="90"/>
    <col min="6401" max="6402" width="66.140625" style="90" customWidth="1"/>
    <col min="6403" max="6656" width="9.140625" style="90"/>
    <col min="6657" max="6658" width="66.140625" style="90" customWidth="1"/>
    <col min="6659" max="6912" width="9.140625" style="90"/>
    <col min="6913" max="6914" width="66.140625" style="90" customWidth="1"/>
    <col min="6915" max="7168" width="9.140625" style="90"/>
    <col min="7169" max="7170" width="66.140625" style="90" customWidth="1"/>
    <col min="7171" max="7424" width="9.140625" style="90"/>
    <col min="7425" max="7426" width="66.140625" style="90" customWidth="1"/>
    <col min="7427" max="7680" width="9.140625" style="90"/>
    <col min="7681" max="7682" width="66.140625" style="90" customWidth="1"/>
    <col min="7683" max="7936" width="9.140625" style="90"/>
    <col min="7937" max="7938" width="66.140625" style="90" customWidth="1"/>
    <col min="7939" max="8192" width="9.140625" style="90"/>
    <col min="8193" max="8194" width="66.140625" style="90" customWidth="1"/>
    <col min="8195" max="8448" width="9.140625" style="90"/>
    <col min="8449" max="8450" width="66.140625" style="90" customWidth="1"/>
    <col min="8451" max="8704" width="9.140625" style="90"/>
    <col min="8705" max="8706" width="66.140625" style="90" customWidth="1"/>
    <col min="8707" max="8960" width="9.140625" style="90"/>
    <col min="8961" max="8962" width="66.140625" style="90" customWidth="1"/>
    <col min="8963" max="9216" width="9.140625" style="90"/>
    <col min="9217" max="9218" width="66.140625" style="90" customWidth="1"/>
    <col min="9219" max="9472" width="9.140625" style="90"/>
    <col min="9473" max="9474" width="66.140625" style="90" customWidth="1"/>
    <col min="9475" max="9728" width="9.140625" style="90"/>
    <col min="9729" max="9730" width="66.140625" style="90" customWidth="1"/>
    <col min="9731" max="9984" width="9.140625" style="90"/>
    <col min="9985" max="9986" width="66.140625" style="90" customWidth="1"/>
    <col min="9987" max="10240" width="9.140625" style="90"/>
    <col min="10241" max="10242" width="66.140625" style="90" customWidth="1"/>
    <col min="10243" max="10496" width="9.140625" style="90"/>
    <col min="10497" max="10498" width="66.140625" style="90" customWidth="1"/>
    <col min="10499" max="10752" width="9.140625" style="90"/>
    <col min="10753" max="10754" width="66.140625" style="90" customWidth="1"/>
    <col min="10755" max="11008" width="9.140625" style="90"/>
    <col min="11009" max="11010" width="66.140625" style="90" customWidth="1"/>
    <col min="11011" max="11264" width="9.140625" style="90"/>
    <col min="11265" max="11266" width="66.140625" style="90" customWidth="1"/>
    <col min="11267" max="11520" width="9.140625" style="90"/>
    <col min="11521" max="11522" width="66.140625" style="90" customWidth="1"/>
    <col min="11523" max="11776" width="9.140625" style="90"/>
    <col min="11777" max="11778" width="66.140625" style="90" customWidth="1"/>
    <col min="11779" max="12032" width="9.140625" style="90"/>
    <col min="12033" max="12034" width="66.140625" style="90" customWidth="1"/>
    <col min="12035" max="12288" width="9.140625" style="90"/>
    <col min="12289" max="12290" width="66.140625" style="90" customWidth="1"/>
    <col min="12291" max="12544" width="9.140625" style="90"/>
    <col min="12545" max="12546" width="66.140625" style="90" customWidth="1"/>
    <col min="12547" max="12800" width="9.140625" style="90"/>
    <col min="12801" max="12802" width="66.140625" style="90" customWidth="1"/>
    <col min="12803" max="13056" width="9.140625" style="90"/>
    <col min="13057" max="13058" width="66.140625" style="90" customWidth="1"/>
    <col min="13059" max="13312" width="9.140625" style="90"/>
    <col min="13313" max="13314" width="66.140625" style="90" customWidth="1"/>
    <col min="13315" max="13568" width="9.140625" style="90"/>
    <col min="13569" max="13570" width="66.140625" style="90" customWidth="1"/>
    <col min="13571" max="13824" width="9.140625" style="90"/>
    <col min="13825" max="13826" width="66.140625" style="90" customWidth="1"/>
    <col min="13827" max="14080" width="9.140625" style="90"/>
    <col min="14081" max="14082" width="66.140625" style="90" customWidth="1"/>
    <col min="14083" max="14336" width="9.140625" style="90"/>
    <col min="14337" max="14338" width="66.140625" style="90" customWidth="1"/>
    <col min="14339" max="14592" width="9.140625" style="90"/>
    <col min="14593" max="14594" width="66.140625" style="90" customWidth="1"/>
    <col min="14595" max="14848" width="9.140625" style="90"/>
    <col min="14849" max="14850" width="66.140625" style="90" customWidth="1"/>
    <col min="14851" max="15104" width="9.140625" style="90"/>
    <col min="15105" max="15106" width="66.140625" style="90" customWidth="1"/>
    <col min="15107" max="15360" width="9.140625" style="90"/>
    <col min="15361" max="15362" width="66.140625" style="90" customWidth="1"/>
    <col min="15363" max="15616" width="9.140625" style="90"/>
    <col min="15617" max="15618" width="66.140625" style="90" customWidth="1"/>
    <col min="15619" max="15872" width="9.140625" style="90"/>
    <col min="15873" max="15874" width="66.140625" style="90" customWidth="1"/>
    <col min="15875" max="16128" width="9.140625" style="90"/>
    <col min="16129" max="16130" width="66.140625" style="90" customWidth="1"/>
    <col min="16131" max="16384" width="9.140625" style="90"/>
  </cols>
  <sheetData>
    <row r="1" spans="1:8" ht="18.75" x14ac:dyDescent="0.25">
      <c r="B1" s="292" t="s">
        <v>65</v>
      </c>
    </row>
    <row r="2" spans="1:8" ht="18.75" x14ac:dyDescent="0.3">
      <c r="B2" s="293" t="s">
        <v>7</v>
      </c>
    </row>
    <row r="3" spans="1:8" ht="18.75" x14ac:dyDescent="0.3">
      <c r="B3" s="293" t="s">
        <v>401</v>
      </c>
    </row>
    <row r="4" spans="1:8" x14ac:dyDescent="0.25">
      <c r="B4" s="294"/>
    </row>
    <row r="5" spans="1:8" ht="18.75" x14ac:dyDescent="0.3">
      <c r="A5" s="473" t="str">
        <f>'7. Паспорт отчет о закупке'!A5</f>
        <v>Год раскрытия информации: 2018 год</v>
      </c>
      <c r="B5" s="473"/>
      <c r="C5" s="78"/>
      <c r="D5" s="78"/>
      <c r="E5" s="78"/>
      <c r="F5" s="78"/>
      <c r="G5" s="78"/>
      <c r="H5" s="78"/>
    </row>
    <row r="6" spans="1:8" ht="18.75" x14ac:dyDescent="0.3">
      <c r="A6" s="112"/>
      <c r="B6" s="295"/>
      <c r="C6" s="112"/>
      <c r="D6" s="112"/>
      <c r="E6" s="112"/>
      <c r="F6" s="112"/>
      <c r="G6" s="112"/>
      <c r="H6" s="112"/>
    </row>
    <row r="7" spans="1:8" ht="18.75" x14ac:dyDescent="0.25">
      <c r="A7" s="350" t="s">
        <v>6</v>
      </c>
      <c r="B7" s="350"/>
      <c r="C7" s="111"/>
      <c r="D7" s="111"/>
      <c r="E7" s="111"/>
      <c r="F7" s="111"/>
      <c r="G7" s="111"/>
      <c r="H7" s="111"/>
    </row>
    <row r="8" spans="1:8" ht="18.75" x14ac:dyDescent="0.25">
      <c r="A8" s="253"/>
      <c r="B8" s="296"/>
      <c r="C8" s="111"/>
      <c r="D8" s="111"/>
      <c r="E8" s="111"/>
      <c r="F8" s="111"/>
      <c r="G8" s="111"/>
      <c r="H8" s="111"/>
    </row>
    <row r="9" spans="1:8" x14ac:dyDescent="0.25">
      <c r="A9" s="351" t="str">
        <f>'7. Паспорт отчет о закупке'!A9</f>
        <v>Акционерное общество "Янтарьэнерго" ДЗО  ПАО "Россети"</v>
      </c>
      <c r="B9" s="351"/>
      <c r="C9" s="109"/>
      <c r="D9" s="109"/>
      <c r="E9" s="109"/>
      <c r="F9" s="109"/>
      <c r="G9" s="109"/>
      <c r="H9" s="109"/>
    </row>
    <row r="10" spans="1:8" x14ac:dyDescent="0.25">
      <c r="A10" s="352" t="s">
        <v>5</v>
      </c>
      <c r="B10" s="352"/>
      <c r="C10" s="110"/>
      <c r="D10" s="110"/>
      <c r="E10" s="110"/>
      <c r="F10" s="110"/>
      <c r="G10" s="110"/>
      <c r="H10" s="110"/>
    </row>
    <row r="11" spans="1:8" ht="18.75" x14ac:dyDescent="0.25">
      <c r="A11" s="253"/>
      <c r="B11" s="296"/>
      <c r="C11" s="111"/>
      <c r="D11" s="111"/>
      <c r="E11" s="111"/>
      <c r="F11" s="111"/>
      <c r="G11" s="111"/>
      <c r="H11" s="111"/>
    </row>
    <row r="12" spans="1:8" ht="30.75" customHeight="1" x14ac:dyDescent="0.25">
      <c r="A12" s="351" t="str">
        <f>'7. Паспорт отчет о закупке'!A12</f>
        <v>Н_2739</v>
      </c>
      <c r="B12" s="351"/>
      <c r="C12" s="109"/>
      <c r="D12" s="109"/>
      <c r="E12" s="109"/>
      <c r="F12" s="109"/>
      <c r="G12" s="109"/>
      <c r="H12" s="109"/>
    </row>
    <row r="13" spans="1:8" x14ac:dyDescent="0.25">
      <c r="A13" s="352" t="s">
        <v>4</v>
      </c>
      <c r="B13" s="352"/>
      <c r="C13" s="110"/>
      <c r="D13" s="110"/>
      <c r="E13" s="110"/>
      <c r="F13" s="110"/>
      <c r="G13" s="110"/>
      <c r="H13" s="110"/>
    </row>
    <row r="14" spans="1:8" ht="18.75" x14ac:dyDescent="0.25">
      <c r="A14" s="254"/>
      <c r="B14" s="297"/>
      <c r="C14" s="9"/>
      <c r="D14" s="9"/>
      <c r="E14" s="9"/>
      <c r="F14" s="9"/>
      <c r="G14" s="9"/>
      <c r="H14" s="9"/>
    </row>
    <row r="15" spans="1:8" ht="71.25" customHeight="1" x14ac:dyDescent="0.25">
      <c r="A15" s="365" t="str">
        <f>'7. Паспорт отчет о закупке'!A15</f>
        <v>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v>
      </c>
      <c r="B15" s="365"/>
      <c r="C15" s="109"/>
      <c r="D15" s="109"/>
      <c r="E15" s="109"/>
      <c r="F15" s="109"/>
      <c r="G15" s="109"/>
      <c r="H15" s="109"/>
    </row>
    <row r="16" spans="1:8" x14ac:dyDescent="0.25">
      <c r="A16" s="356" t="s">
        <v>3</v>
      </c>
      <c r="B16" s="356"/>
      <c r="C16" s="110"/>
      <c r="D16" s="110"/>
      <c r="E16" s="110"/>
      <c r="F16" s="110"/>
      <c r="G16" s="110"/>
      <c r="H16" s="110"/>
    </row>
    <row r="17" spans="1:2" x14ac:dyDescent="0.25">
      <c r="B17" s="298"/>
    </row>
    <row r="18" spans="1:2" ht="33.75" customHeight="1" x14ac:dyDescent="0.25">
      <c r="A18" s="471" t="s">
        <v>384</v>
      </c>
      <c r="B18" s="472"/>
    </row>
    <row r="19" spans="1:2" x14ac:dyDescent="0.25">
      <c r="B19" s="294"/>
    </row>
    <row r="20" spans="1:2" ht="16.5" thickBot="1" x14ac:dyDescent="0.3"/>
    <row r="21" spans="1:2" ht="58.5" customHeight="1" thickBot="1" x14ac:dyDescent="0.3">
      <c r="A21" s="91" t="s">
        <v>283</v>
      </c>
      <c r="B21" s="300" t="s">
        <v>438</v>
      </c>
    </row>
    <row r="22" spans="1:2" ht="16.5" thickBot="1" x14ac:dyDescent="0.3">
      <c r="A22" s="91" t="s">
        <v>284</v>
      </c>
      <c r="B22" s="301" t="s">
        <v>585</v>
      </c>
    </row>
    <row r="23" spans="1:2" ht="16.5" thickBot="1" x14ac:dyDescent="0.3">
      <c r="A23" s="91" t="s">
        <v>266</v>
      </c>
      <c r="B23" s="302" t="s">
        <v>430</v>
      </c>
    </row>
    <row r="24" spans="1:2" ht="21" customHeight="1" thickBot="1" x14ac:dyDescent="0.3">
      <c r="A24" s="91" t="s">
        <v>285</v>
      </c>
      <c r="B24" s="303" t="s">
        <v>593</v>
      </c>
    </row>
    <row r="25" spans="1:2" ht="16.5" thickBot="1" x14ac:dyDescent="0.3">
      <c r="A25" s="92" t="s">
        <v>286</v>
      </c>
      <c r="B25" s="301">
        <v>2020</v>
      </c>
    </row>
    <row r="26" spans="1:2" ht="16.5" thickBot="1" x14ac:dyDescent="0.3">
      <c r="A26" s="93" t="s">
        <v>287</v>
      </c>
      <c r="B26" s="288" t="s">
        <v>594</v>
      </c>
    </row>
    <row r="27" spans="1:2" ht="29.25" thickBot="1" x14ac:dyDescent="0.3">
      <c r="A27" s="99" t="str">
        <f>CONCATENATE("Сметная стоимость проекта в ценах ",B25," года с НДС, млн. руб.")</f>
        <v>Сметная стоимость проекта в ценах 2020 года с НДС, млн. руб.</v>
      </c>
      <c r="B27" s="304">
        <f>'6.2. Паспорт фин осв ввод факт'!C24</f>
        <v>321.22711765000003</v>
      </c>
    </row>
    <row r="28" spans="1:2" ht="60.75" thickBot="1" x14ac:dyDescent="0.3">
      <c r="A28" s="95" t="s">
        <v>288</v>
      </c>
      <c r="B28" s="305" t="s">
        <v>632</v>
      </c>
    </row>
    <row r="29" spans="1:2" ht="30.75" thickBot="1" x14ac:dyDescent="0.3">
      <c r="A29" s="100" t="s">
        <v>289</v>
      </c>
      <c r="B29" s="288" t="s">
        <v>443</v>
      </c>
    </row>
    <row r="30" spans="1:2" ht="29.25" thickBot="1" x14ac:dyDescent="0.3">
      <c r="A30" s="100" t="s">
        <v>290</v>
      </c>
      <c r="B30" s="287">
        <f>B32+B41+B50</f>
        <v>0</v>
      </c>
    </row>
    <row r="31" spans="1:2" ht="16.5" thickBot="1" x14ac:dyDescent="0.3">
      <c r="A31" s="95" t="s">
        <v>291</v>
      </c>
      <c r="B31" s="288"/>
    </row>
    <row r="32" spans="1:2" ht="29.25" thickBot="1" x14ac:dyDescent="0.3">
      <c r="A32" s="100" t="s">
        <v>292</v>
      </c>
      <c r="B32" s="287">
        <f>SUMIF(C33:C40,10,B33:B40)</f>
        <v>0</v>
      </c>
    </row>
    <row r="33" spans="1:3" ht="16.5" thickBot="1" x14ac:dyDescent="0.3">
      <c r="A33" s="95" t="s">
        <v>293</v>
      </c>
      <c r="B33" s="288"/>
      <c r="C33" s="90">
        <v>10</v>
      </c>
    </row>
    <row r="34" spans="1:3" ht="16.5" thickBot="1" x14ac:dyDescent="0.3">
      <c r="A34" s="95" t="s">
        <v>294</v>
      </c>
      <c r="B34" s="289">
        <f>B33/B$27</f>
        <v>0</v>
      </c>
    </row>
    <row r="35" spans="1:3" ht="16.5" thickBot="1" x14ac:dyDescent="0.3">
      <c r="A35" s="95" t="s">
        <v>295</v>
      </c>
      <c r="B35" s="288"/>
      <c r="C35" s="90">
        <v>1</v>
      </c>
    </row>
    <row r="36" spans="1:3" ht="16.5" thickBot="1" x14ac:dyDescent="0.3">
      <c r="A36" s="95" t="s">
        <v>296</v>
      </c>
      <c r="B36" s="288"/>
      <c r="C36" s="90">
        <v>2</v>
      </c>
    </row>
    <row r="37" spans="1:3" ht="16.5" thickBot="1" x14ac:dyDescent="0.3">
      <c r="A37" s="95" t="s">
        <v>293</v>
      </c>
      <c r="B37" s="288"/>
      <c r="C37" s="90">
        <v>10</v>
      </c>
    </row>
    <row r="38" spans="1:3" ht="16.5" thickBot="1" x14ac:dyDescent="0.3">
      <c r="A38" s="95" t="s">
        <v>294</v>
      </c>
      <c r="B38" s="289">
        <f>B37/B$27</f>
        <v>0</v>
      </c>
    </row>
    <row r="39" spans="1:3" ht="16.5" thickBot="1" x14ac:dyDescent="0.3">
      <c r="A39" s="95" t="s">
        <v>295</v>
      </c>
      <c r="B39" s="288"/>
      <c r="C39" s="90">
        <v>1</v>
      </c>
    </row>
    <row r="40" spans="1:3" ht="16.5" thickBot="1" x14ac:dyDescent="0.3">
      <c r="A40" s="95" t="s">
        <v>296</v>
      </c>
      <c r="B40" s="288"/>
      <c r="C40" s="90">
        <v>2</v>
      </c>
    </row>
    <row r="41" spans="1:3" ht="29.25" thickBot="1" x14ac:dyDescent="0.3">
      <c r="A41" s="100" t="s">
        <v>297</v>
      </c>
      <c r="B41" s="287">
        <f>SUMIF(C42:C49,20,B42:B49)</f>
        <v>0</v>
      </c>
    </row>
    <row r="42" spans="1:3" ht="16.5" thickBot="1" x14ac:dyDescent="0.3">
      <c r="A42" s="95" t="s">
        <v>293</v>
      </c>
      <c r="B42" s="288"/>
      <c r="C42" s="90">
        <v>20</v>
      </c>
    </row>
    <row r="43" spans="1:3" ht="16.5" thickBot="1" x14ac:dyDescent="0.3">
      <c r="A43" s="95" t="s">
        <v>294</v>
      </c>
      <c r="B43" s="289">
        <f>B42/B$27</f>
        <v>0</v>
      </c>
    </row>
    <row r="44" spans="1:3" ht="16.5" thickBot="1" x14ac:dyDescent="0.3">
      <c r="A44" s="95" t="s">
        <v>295</v>
      </c>
      <c r="B44" s="288"/>
      <c r="C44" s="90">
        <v>1</v>
      </c>
    </row>
    <row r="45" spans="1:3" ht="16.5" thickBot="1" x14ac:dyDescent="0.3">
      <c r="A45" s="95" t="s">
        <v>296</v>
      </c>
      <c r="B45" s="288"/>
      <c r="C45" s="90">
        <v>2</v>
      </c>
    </row>
    <row r="46" spans="1:3" ht="16.5" thickBot="1" x14ac:dyDescent="0.3">
      <c r="A46" s="95" t="s">
        <v>293</v>
      </c>
      <c r="B46" s="288"/>
      <c r="C46" s="90">
        <v>20</v>
      </c>
    </row>
    <row r="47" spans="1:3" ht="16.5" thickBot="1" x14ac:dyDescent="0.3">
      <c r="A47" s="95" t="s">
        <v>294</v>
      </c>
      <c r="B47" s="289">
        <f>B46/B$27</f>
        <v>0</v>
      </c>
    </row>
    <row r="48" spans="1:3" ht="16.5" thickBot="1" x14ac:dyDescent="0.3">
      <c r="A48" s="95" t="s">
        <v>295</v>
      </c>
      <c r="B48" s="288"/>
      <c r="C48" s="90">
        <v>1</v>
      </c>
    </row>
    <row r="49" spans="1:3" ht="16.5" thickBot="1" x14ac:dyDescent="0.3">
      <c r="A49" s="95" t="s">
        <v>296</v>
      </c>
      <c r="B49" s="288"/>
      <c r="C49" s="90">
        <v>2</v>
      </c>
    </row>
    <row r="50" spans="1:3" ht="29.25" thickBot="1" x14ac:dyDescent="0.3">
      <c r="A50" s="100" t="s">
        <v>298</v>
      </c>
      <c r="B50" s="287">
        <f>SUMIF(C51:C58,30,B51:B58)</f>
        <v>0</v>
      </c>
    </row>
    <row r="51" spans="1:3" ht="16.5" thickBot="1" x14ac:dyDescent="0.3">
      <c r="A51" s="95" t="s">
        <v>293</v>
      </c>
      <c r="B51" s="288"/>
      <c r="C51" s="90">
        <v>30</v>
      </c>
    </row>
    <row r="52" spans="1:3" ht="16.5" thickBot="1" x14ac:dyDescent="0.3">
      <c r="A52" s="95" t="s">
        <v>294</v>
      </c>
      <c r="B52" s="289">
        <f>B51/B$27</f>
        <v>0</v>
      </c>
    </row>
    <row r="53" spans="1:3" ht="16.5" thickBot="1" x14ac:dyDescent="0.3">
      <c r="A53" s="95" t="s">
        <v>295</v>
      </c>
      <c r="B53" s="288"/>
      <c r="C53" s="90">
        <v>1</v>
      </c>
    </row>
    <row r="54" spans="1:3" ht="16.5" thickBot="1" x14ac:dyDescent="0.3">
      <c r="A54" s="95" t="s">
        <v>296</v>
      </c>
      <c r="B54" s="288"/>
      <c r="C54" s="90">
        <v>2</v>
      </c>
    </row>
    <row r="55" spans="1:3" ht="16.5" thickBot="1" x14ac:dyDescent="0.3">
      <c r="A55" s="95" t="s">
        <v>293</v>
      </c>
      <c r="B55" s="288"/>
      <c r="C55" s="90">
        <v>30</v>
      </c>
    </row>
    <row r="56" spans="1:3" ht="16.5" thickBot="1" x14ac:dyDescent="0.3">
      <c r="A56" s="95" t="s">
        <v>294</v>
      </c>
      <c r="B56" s="289">
        <f>B55/B$27</f>
        <v>0</v>
      </c>
    </row>
    <row r="57" spans="1:3" ht="16.5" thickBot="1" x14ac:dyDescent="0.3">
      <c r="A57" s="95" t="s">
        <v>295</v>
      </c>
      <c r="B57" s="288"/>
      <c r="C57" s="90">
        <v>1</v>
      </c>
    </row>
    <row r="58" spans="1:3" ht="16.5" thickBot="1" x14ac:dyDescent="0.3">
      <c r="A58" s="95" t="s">
        <v>296</v>
      </c>
      <c r="B58" s="288"/>
      <c r="C58" s="90">
        <v>2</v>
      </c>
    </row>
    <row r="59" spans="1:3" ht="29.25" thickBot="1" x14ac:dyDescent="0.3">
      <c r="A59" s="94" t="s">
        <v>299</v>
      </c>
      <c r="B59" s="288"/>
    </row>
    <row r="60" spans="1:3" ht="16.5" thickBot="1" x14ac:dyDescent="0.3">
      <c r="A60" s="96" t="s">
        <v>291</v>
      </c>
      <c r="B60" s="288"/>
    </row>
    <row r="61" spans="1:3" ht="16.5" thickBot="1" x14ac:dyDescent="0.3">
      <c r="A61" s="96" t="s">
        <v>300</v>
      </c>
      <c r="B61" s="288"/>
    </row>
    <row r="62" spans="1:3" ht="16.5" thickBot="1" x14ac:dyDescent="0.3">
      <c r="A62" s="96" t="s">
        <v>301</v>
      </c>
      <c r="B62" s="288"/>
    </row>
    <row r="63" spans="1:3" ht="16.5" thickBot="1" x14ac:dyDescent="0.3">
      <c r="A63" s="96" t="s">
        <v>302</v>
      </c>
      <c r="B63" s="288"/>
    </row>
    <row r="64" spans="1:3" ht="16.5" thickBot="1" x14ac:dyDescent="0.3">
      <c r="A64" s="92" t="s">
        <v>303</v>
      </c>
      <c r="B64" s="290">
        <f>B65/B$27</f>
        <v>0</v>
      </c>
    </row>
    <row r="65" spans="1:2" ht="16.5" thickBot="1" x14ac:dyDescent="0.3">
      <c r="A65" s="92" t="s">
        <v>304</v>
      </c>
      <c r="B65" s="291">
        <f>SUMIF(C33:C58,10,B33:B58)</f>
        <v>0</v>
      </c>
    </row>
    <row r="66" spans="1:2" ht="16.5" thickBot="1" x14ac:dyDescent="0.3">
      <c r="A66" s="92" t="s">
        <v>305</v>
      </c>
      <c r="B66" s="290">
        <f>B67/B$27</f>
        <v>0</v>
      </c>
    </row>
    <row r="67" spans="1:2" ht="16.5" thickBot="1" x14ac:dyDescent="0.3">
      <c r="A67" s="93" t="s">
        <v>306</v>
      </c>
      <c r="B67" s="291">
        <f>SUMIF(C33:C58,10,B33:B58)</f>
        <v>0</v>
      </c>
    </row>
    <row r="68" spans="1:2" ht="15.75" customHeight="1" x14ac:dyDescent="0.25">
      <c r="A68" s="94" t="s">
        <v>307</v>
      </c>
      <c r="B68" s="306"/>
    </row>
    <row r="69" spans="1:2" x14ac:dyDescent="0.25">
      <c r="A69" s="97" t="s">
        <v>308</v>
      </c>
      <c r="B69" s="307" t="s">
        <v>402</v>
      </c>
    </row>
    <row r="70" spans="1:2" x14ac:dyDescent="0.25">
      <c r="A70" s="97" t="s">
        <v>309</v>
      </c>
      <c r="B70" s="307" t="s">
        <v>276</v>
      </c>
    </row>
    <row r="71" spans="1:2" x14ac:dyDescent="0.25">
      <c r="A71" s="97" t="s">
        <v>310</v>
      </c>
      <c r="B71" s="307" t="s">
        <v>276</v>
      </c>
    </row>
    <row r="72" spans="1:2" x14ac:dyDescent="0.25">
      <c r="A72" s="97" t="s">
        <v>311</v>
      </c>
      <c r="B72" s="307" t="s">
        <v>276</v>
      </c>
    </row>
    <row r="73" spans="1:2" ht="16.5" thickBot="1" x14ac:dyDescent="0.3">
      <c r="A73" s="98" t="s">
        <v>312</v>
      </c>
      <c r="B73" s="308" t="s">
        <v>276</v>
      </c>
    </row>
    <row r="74" spans="1:2" ht="30.75" thickBot="1" x14ac:dyDescent="0.3">
      <c r="A74" s="96" t="s">
        <v>313</v>
      </c>
      <c r="B74" s="288" t="s">
        <v>437</v>
      </c>
    </row>
    <row r="75" spans="1:2" ht="29.25" thickBot="1" x14ac:dyDescent="0.3">
      <c r="A75" s="92" t="s">
        <v>314</v>
      </c>
      <c r="B75" s="288" t="s">
        <v>437</v>
      </c>
    </row>
    <row r="76" spans="1:2" ht="16.5" thickBot="1" x14ac:dyDescent="0.3">
      <c r="A76" s="96" t="s">
        <v>291</v>
      </c>
      <c r="B76" s="288" t="s">
        <v>437</v>
      </c>
    </row>
    <row r="77" spans="1:2" ht="16.5" thickBot="1" x14ac:dyDescent="0.3">
      <c r="A77" s="96" t="s">
        <v>315</v>
      </c>
      <c r="B77" s="288" t="s">
        <v>437</v>
      </c>
    </row>
    <row r="78" spans="1:2" ht="16.5" thickBot="1" x14ac:dyDescent="0.3">
      <c r="A78" s="96" t="s">
        <v>316</v>
      </c>
      <c r="B78" s="288" t="s">
        <v>437</v>
      </c>
    </row>
    <row r="79" spans="1:2" ht="30.75" thickBot="1" x14ac:dyDescent="0.3">
      <c r="A79" s="101" t="s">
        <v>317</v>
      </c>
      <c r="B79" s="288" t="s">
        <v>444</v>
      </c>
    </row>
    <row r="80" spans="1:2" ht="16.5" thickBot="1" x14ac:dyDescent="0.3">
      <c r="A80" s="92" t="s">
        <v>318</v>
      </c>
      <c r="B80" s="288" t="s">
        <v>276</v>
      </c>
    </row>
    <row r="81" spans="1:2" ht="16.5" thickBot="1" x14ac:dyDescent="0.3">
      <c r="A81" s="97" t="s">
        <v>319</v>
      </c>
      <c r="B81" s="288" t="s">
        <v>437</v>
      </c>
    </row>
    <row r="82" spans="1:2" ht="16.5" thickBot="1" x14ac:dyDescent="0.3">
      <c r="A82" s="97" t="s">
        <v>320</v>
      </c>
      <c r="B82" s="288" t="s">
        <v>276</v>
      </c>
    </row>
    <row r="83" spans="1:2" ht="16.5" thickBot="1" x14ac:dyDescent="0.3">
      <c r="A83" s="97" t="s">
        <v>321</v>
      </c>
      <c r="B83" s="288" t="s">
        <v>276</v>
      </c>
    </row>
    <row r="84" spans="1:2" ht="67.5" customHeight="1" thickBot="1" x14ac:dyDescent="0.3">
      <c r="A84" s="102" t="s">
        <v>322</v>
      </c>
      <c r="B84" s="288" t="s">
        <v>445</v>
      </c>
    </row>
    <row r="85" spans="1:2" ht="28.5" x14ac:dyDescent="0.25">
      <c r="A85" s="94" t="s">
        <v>323</v>
      </c>
      <c r="B85" s="468" t="s">
        <v>431</v>
      </c>
    </row>
    <row r="86" spans="1:2" x14ac:dyDescent="0.25">
      <c r="A86" s="97" t="s">
        <v>324</v>
      </c>
      <c r="B86" s="469"/>
    </row>
    <row r="87" spans="1:2" x14ac:dyDescent="0.25">
      <c r="A87" s="97" t="s">
        <v>325</v>
      </c>
      <c r="B87" s="469"/>
    </row>
    <row r="88" spans="1:2" x14ac:dyDescent="0.25">
      <c r="A88" s="97" t="s">
        <v>326</v>
      </c>
      <c r="B88" s="469"/>
    </row>
    <row r="89" spans="1:2" x14ac:dyDescent="0.25">
      <c r="A89" s="97" t="s">
        <v>327</v>
      </c>
      <c r="B89" s="469"/>
    </row>
    <row r="90" spans="1:2" ht="16.5" thickBot="1" x14ac:dyDescent="0.3">
      <c r="A90" s="103" t="s">
        <v>328</v>
      </c>
      <c r="B90" s="470"/>
    </row>
    <row r="93" spans="1:2" x14ac:dyDescent="0.25">
      <c r="A93" s="104"/>
      <c r="B93" s="105"/>
    </row>
    <row r="94" spans="1:2" x14ac:dyDescent="0.25">
      <c r="B94" s="106"/>
    </row>
    <row r="95" spans="1:2" x14ac:dyDescent="0.25">
      <c r="B95" s="30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55" zoomScaleSheetLayoutView="55"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60" t="str">
        <f>CONCATENATE('1. паспорт местоположение'!A5:B5,'1. паспорт местоположение'!C5)</f>
        <v>Год раскрытия информации: 2018 год</v>
      </c>
      <c r="B4" s="360"/>
      <c r="C4" s="360"/>
      <c r="D4" s="360"/>
      <c r="E4" s="360"/>
      <c r="F4" s="360"/>
      <c r="G4" s="360"/>
      <c r="H4" s="360"/>
      <c r="I4" s="360"/>
      <c r="J4" s="360"/>
      <c r="K4" s="360"/>
      <c r="L4" s="360"/>
      <c r="M4" s="360"/>
      <c r="N4" s="360"/>
      <c r="O4" s="360"/>
      <c r="P4" s="360"/>
      <c r="Q4" s="360"/>
      <c r="R4" s="360"/>
      <c r="S4" s="360"/>
    </row>
    <row r="5" spans="1:28" s="10" customFormat="1" ht="15.75" x14ac:dyDescent="0.2">
      <c r="A5" s="265"/>
      <c r="B5" s="16"/>
      <c r="C5" s="16"/>
      <c r="D5" s="16"/>
      <c r="E5" s="16"/>
      <c r="F5" s="16"/>
      <c r="G5" s="16"/>
      <c r="H5" s="16"/>
      <c r="I5" s="16"/>
      <c r="J5" s="16"/>
      <c r="K5" s="16"/>
      <c r="L5" s="16"/>
      <c r="M5" s="16"/>
      <c r="N5" s="16"/>
      <c r="O5" s="16"/>
      <c r="P5" s="16"/>
      <c r="Q5" s="16"/>
      <c r="R5" s="16"/>
      <c r="S5" s="16"/>
    </row>
    <row r="6" spans="1:28" s="10" customFormat="1" ht="18.75" x14ac:dyDescent="0.2">
      <c r="A6" s="350" t="s">
        <v>6</v>
      </c>
      <c r="B6" s="350"/>
      <c r="C6" s="350"/>
      <c r="D6" s="350"/>
      <c r="E6" s="350"/>
      <c r="F6" s="350"/>
      <c r="G6" s="350"/>
      <c r="H6" s="350"/>
      <c r="I6" s="350"/>
      <c r="J6" s="350"/>
      <c r="K6" s="350"/>
      <c r="L6" s="350"/>
      <c r="M6" s="350"/>
      <c r="N6" s="350"/>
      <c r="O6" s="350"/>
      <c r="P6" s="350"/>
      <c r="Q6" s="350"/>
      <c r="R6" s="350"/>
      <c r="S6" s="350"/>
      <c r="T6" s="11"/>
      <c r="U6" s="11"/>
      <c r="V6" s="11"/>
      <c r="W6" s="11"/>
      <c r="X6" s="11"/>
      <c r="Y6" s="11"/>
      <c r="Z6" s="11"/>
      <c r="AA6" s="11"/>
      <c r="AB6" s="11"/>
    </row>
    <row r="7" spans="1:28" s="10" customFormat="1" ht="18.75" x14ac:dyDescent="0.2">
      <c r="A7" s="350"/>
      <c r="B7" s="350"/>
      <c r="C7" s="350"/>
      <c r="D7" s="350"/>
      <c r="E7" s="350"/>
      <c r="F7" s="350"/>
      <c r="G7" s="350"/>
      <c r="H7" s="350"/>
      <c r="I7" s="350"/>
      <c r="J7" s="350"/>
      <c r="K7" s="350"/>
      <c r="L7" s="350"/>
      <c r="M7" s="350"/>
      <c r="N7" s="350"/>
      <c r="O7" s="350"/>
      <c r="P7" s="350"/>
      <c r="Q7" s="350"/>
      <c r="R7" s="350"/>
      <c r="S7" s="350"/>
      <c r="T7" s="11"/>
      <c r="U7" s="11"/>
      <c r="V7" s="11"/>
      <c r="W7" s="11"/>
      <c r="X7" s="11"/>
      <c r="Y7" s="11"/>
      <c r="Z7" s="11"/>
      <c r="AA7" s="11"/>
      <c r="AB7" s="11"/>
    </row>
    <row r="8" spans="1:28" s="10" customFormat="1" ht="18.75" x14ac:dyDescent="0.2">
      <c r="A8" s="351" t="str">
        <f>'1. паспорт местоположение'!A9:C9</f>
        <v>Акционерное общество "Янтарьэнерго" ДЗО  ПАО "Россети"</v>
      </c>
      <c r="B8" s="351"/>
      <c r="C8" s="351"/>
      <c r="D8" s="351"/>
      <c r="E8" s="351"/>
      <c r="F8" s="351"/>
      <c r="G8" s="351"/>
      <c r="H8" s="351"/>
      <c r="I8" s="351"/>
      <c r="J8" s="351"/>
      <c r="K8" s="351"/>
      <c r="L8" s="351"/>
      <c r="M8" s="351"/>
      <c r="N8" s="351"/>
      <c r="O8" s="351"/>
      <c r="P8" s="351"/>
      <c r="Q8" s="351"/>
      <c r="R8" s="351"/>
      <c r="S8" s="351"/>
      <c r="T8" s="11"/>
      <c r="U8" s="11"/>
      <c r="V8" s="11"/>
      <c r="W8" s="11"/>
      <c r="X8" s="11"/>
      <c r="Y8" s="11"/>
      <c r="Z8" s="11"/>
      <c r="AA8" s="11"/>
      <c r="AB8" s="11"/>
    </row>
    <row r="9" spans="1:28" s="10" customFormat="1" ht="18.75" x14ac:dyDescent="0.2">
      <c r="A9" s="352" t="s">
        <v>5</v>
      </c>
      <c r="B9" s="352"/>
      <c r="C9" s="352"/>
      <c r="D9" s="352"/>
      <c r="E9" s="352"/>
      <c r="F9" s="352"/>
      <c r="G9" s="352"/>
      <c r="H9" s="352"/>
      <c r="I9" s="352"/>
      <c r="J9" s="352"/>
      <c r="K9" s="352"/>
      <c r="L9" s="352"/>
      <c r="M9" s="352"/>
      <c r="N9" s="352"/>
      <c r="O9" s="352"/>
      <c r="P9" s="352"/>
      <c r="Q9" s="352"/>
      <c r="R9" s="352"/>
      <c r="S9" s="352"/>
      <c r="T9" s="11"/>
      <c r="U9" s="11"/>
      <c r="V9" s="11"/>
      <c r="W9" s="11"/>
      <c r="X9" s="11"/>
      <c r="Y9" s="11"/>
      <c r="Z9" s="11"/>
      <c r="AA9" s="11"/>
      <c r="AB9" s="11"/>
    </row>
    <row r="10" spans="1:28" s="10" customFormat="1" ht="18.75" x14ac:dyDescent="0.2">
      <c r="A10" s="350"/>
      <c r="B10" s="350"/>
      <c r="C10" s="350"/>
      <c r="D10" s="350"/>
      <c r="E10" s="350"/>
      <c r="F10" s="350"/>
      <c r="G10" s="350"/>
      <c r="H10" s="350"/>
      <c r="I10" s="350"/>
      <c r="J10" s="350"/>
      <c r="K10" s="350"/>
      <c r="L10" s="350"/>
      <c r="M10" s="350"/>
      <c r="N10" s="350"/>
      <c r="O10" s="350"/>
      <c r="P10" s="350"/>
      <c r="Q10" s="350"/>
      <c r="R10" s="350"/>
      <c r="S10" s="350"/>
      <c r="T10" s="11"/>
      <c r="U10" s="11"/>
      <c r="V10" s="11"/>
      <c r="W10" s="11"/>
      <c r="X10" s="11"/>
      <c r="Y10" s="11"/>
      <c r="Z10" s="11"/>
      <c r="AA10" s="11"/>
      <c r="AB10" s="11"/>
    </row>
    <row r="11" spans="1:28" s="10" customFormat="1" ht="18.75" x14ac:dyDescent="0.2">
      <c r="A11" s="351" t="str">
        <f>'1. паспорт местоположение'!A12:C12</f>
        <v>Н_2739</v>
      </c>
      <c r="B11" s="351"/>
      <c r="C11" s="351"/>
      <c r="D11" s="351"/>
      <c r="E11" s="351"/>
      <c r="F11" s="351"/>
      <c r="G11" s="351"/>
      <c r="H11" s="351"/>
      <c r="I11" s="351"/>
      <c r="J11" s="351"/>
      <c r="K11" s="351"/>
      <c r="L11" s="351"/>
      <c r="M11" s="351"/>
      <c r="N11" s="351"/>
      <c r="O11" s="351"/>
      <c r="P11" s="351"/>
      <c r="Q11" s="351"/>
      <c r="R11" s="351"/>
      <c r="S11" s="351"/>
      <c r="T11" s="11"/>
      <c r="U11" s="11"/>
      <c r="V11" s="11"/>
      <c r="W11" s="11"/>
      <c r="X11" s="11"/>
      <c r="Y11" s="11"/>
      <c r="Z11" s="11"/>
      <c r="AA11" s="11"/>
      <c r="AB11" s="11"/>
    </row>
    <row r="12" spans="1:28" s="10" customFormat="1" ht="18.75" x14ac:dyDescent="0.2">
      <c r="A12" s="352" t="s">
        <v>4</v>
      </c>
      <c r="B12" s="352"/>
      <c r="C12" s="352"/>
      <c r="D12" s="352"/>
      <c r="E12" s="352"/>
      <c r="F12" s="352"/>
      <c r="G12" s="352"/>
      <c r="H12" s="352"/>
      <c r="I12" s="352"/>
      <c r="J12" s="352"/>
      <c r="K12" s="352"/>
      <c r="L12" s="352"/>
      <c r="M12" s="352"/>
      <c r="N12" s="352"/>
      <c r="O12" s="352"/>
      <c r="P12" s="352"/>
      <c r="Q12" s="352"/>
      <c r="R12" s="352"/>
      <c r="S12" s="352"/>
      <c r="T12" s="11"/>
      <c r="U12" s="11"/>
      <c r="V12" s="11"/>
      <c r="W12" s="11"/>
      <c r="X12" s="11"/>
      <c r="Y12" s="11"/>
      <c r="Z12" s="11"/>
      <c r="AA12" s="11"/>
      <c r="AB12" s="11"/>
    </row>
    <row r="13" spans="1:28" s="7"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8"/>
      <c r="U13" s="8"/>
      <c r="V13" s="8"/>
      <c r="W13" s="8"/>
      <c r="X13" s="8"/>
      <c r="Y13" s="8"/>
      <c r="Z13" s="8"/>
      <c r="AA13" s="8"/>
      <c r="AB13" s="8"/>
    </row>
    <row r="14" spans="1:28" s="2" customFormat="1" ht="15.75" x14ac:dyDescent="0.2">
      <c r="A14" s="365" t="str">
        <f>'1. паспорт местоположение'!A15:C15</f>
        <v>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v>
      </c>
      <c r="B14" s="365"/>
      <c r="C14" s="365"/>
      <c r="D14" s="365"/>
      <c r="E14" s="365"/>
      <c r="F14" s="365"/>
      <c r="G14" s="365"/>
      <c r="H14" s="365"/>
      <c r="I14" s="365"/>
      <c r="J14" s="365"/>
      <c r="K14" s="365"/>
      <c r="L14" s="365"/>
      <c r="M14" s="365"/>
      <c r="N14" s="365"/>
      <c r="O14" s="365"/>
      <c r="P14" s="365"/>
      <c r="Q14" s="365"/>
      <c r="R14" s="365"/>
      <c r="S14" s="365"/>
      <c r="T14" s="6"/>
      <c r="U14" s="6"/>
      <c r="V14" s="6"/>
      <c r="W14" s="6"/>
      <c r="X14" s="6"/>
      <c r="Y14" s="6"/>
      <c r="Z14" s="6"/>
      <c r="AA14" s="6"/>
      <c r="AB14" s="6"/>
    </row>
    <row r="15" spans="1:28" s="2" customFormat="1" ht="15" customHeight="1" x14ac:dyDescent="0.2">
      <c r="A15" s="356" t="s">
        <v>3</v>
      </c>
      <c r="B15" s="356"/>
      <c r="C15" s="356"/>
      <c r="D15" s="356"/>
      <c r="E15" s="356"/>
      <c r="F15" s="356"/>
      <c r="G15" s="356"/>
      <c r="H15" s="356"/>
      <c r="I15" s="356"/>
      <c r="J15" s="356"/>
      <c r="K15" s="356"/>
      <c r="L15" s="356"/>
      <c r="M15" s="356"/>
      <c r="N15" s="356"/>
      <c r="O15" s="356"/>
      <c r="P15" s="356"/>
      <c r="Q15" s="356"/>
      <c r="R15" s="356"/>
      <c r="S15" s="356"/>
      <c r="T15" s="4"/>
      <c r="U15" s="4"/>
      <c r="V15" s="4"/>
      <c r="W15" s="4"/>
      <c r="X15" s="4"/>
      <c r="Y15" s="4"/>
      <c r="Z15" s="4"/>
      <c r="AA15" s="4"/>
      <c r="AB15" s="4"/>
    </row>
    <row r="16" spans="1:28" s="2" customFormat="1" ht="15" customHeight="1" x14ac:dyDescent="0.2">
      <c r="A16" s="366"/>
      <c r="B16" s="366"/>
      <c r="C16" s="366"/>
      <c r="D16" s="366"/>
      <c r="E16" s="366"/>
      <c r="F16" s="366"/>
      <c r="G16" s="366"/>
      <c r="H16" s="366"/>
      <c r="I16" s="366"/>
      <c r="J16" s="366"/>
      <c r="K16" s="366"/>
      <c r="L16" s="366"/>
      <c r="M16" s="366"/>
      <c r="N16" s="366"/>
      <c r="O16" s="366"/>
      <c r="P16" s="366"/>
      <c r="Q16" s="366"/>
      <c r="R16" s="366"/>
      <c r="S16" s="366"/>
      <c r="T16" s="3"/>
      <c r="U16" s="3"/>
      <c r="V16" s="3"/>
      <c r="W16" s="3"/>
      <c r="X16" s="3"/>
      <c r="Y16" s="3"/>
    </row>
    <row r="17" spans="1:28" s="2" customFormat="1" ht="45.75" customHeight="1" x14ac:dyDescent="0.2">
      <c r="A17" s="357" t="s">
        <v>359</v>
      </c>
      <c r="B17" s="357"/>
      <c r="C17" s="357"/>
      <c r="D17" s="357"/>
      <c r="E17" s="357"/>
      <c r="F17" s="357"/>
      <c r="G17" s="357"/>
      <c r="H17" s="357"/>
      <c r="I17" s="357"/>
      <c r="J17" s="357"/>
      <c r="K17" s="357"/>
      <c r="L17" s="357"/>
      <c r="M17" s="357"/>
      <c r="N17" s="357"/>
      <c r="O17" s="357"/>
      <c r="P17" s="357"/>
      <c r="Q17" s="357"/>
      <c r="R17" s="357"/>
      <c r="S17" s="357"/>
      <c r="T17" s="5"/>
      <c r="U17" s="5"/>
      <c r="V17" s="5"/>
      <c r="W17" s="5"/>
      <c r="X17" s="5"/>
      <c r="Y17" s="5"/>
      <c r="Z17" s="5"/>
      <c r="AA17" s="5"/>
      <c r="AB17" s="5"/>
    </row>
    <row r="18" spans="1:28" s="2"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
      <c r="U18" s="3"/>
      <c r="V18" s="3"/>
      <c r="W18" s="3"/>
      <c r="X18" s="3"/>
      <c r="Y18" s="3"/>
    </row>
    <row r="19" spans="1:28" s="2" customFormat="1" ht="54" customHeight="1" x14ac:dyDescent="0.2">
      <c r="A19" s="359" t="s">
        <v>2</v>
      </c>
      <c r="B19" s="359" t="s">
        <v>93</v>
      </c>
      <c r="C19" s="361" t="s">
        <v>282</v>
      </c>
      <c r="D19" s="359" t="s">
        <v>281</v>
      </c>
      <c r="E19" s="359" t="s">
        <v>92</v>
      </c>
      <c r="F19" s="359" t="s">
        <v>91</v>
      </c>
      <c r="G19" s="359" t="s">
        <v>277</v>
      </c>
      <c r="H19" s="359" t="s">
        <v>90</v>
      </c>
      <c r="I19" s="359" t="s">
        <v>89</v>
      </c>
      <c r="J19" s="359" t="s">
        <v>88</v>
      </c>
      <c r="K19" s="359" t="s">
        <v>87</v>
      </c>
      <c r="L19" s="359" t="s">
        <v>86</v>
      </c>
      <c r="M19" s="359" t="s">
        <v>85</v>
      </c>
      <c r="N19" s="359" t="s">
        <v>84</v>
      </c>
      <c r="O19" s="359" t="s">
        <v>83</v>
      </c>
      <c r="P19" s="359" t="s">
        <v>82</v>
      </c>
      <c r="Q19" s="359" t="s">
        <v>280</v>
      </c>
      <c r="R19" s="359"/>
      <c r="S19" s="363" t="s">
        <v>353</v>
      </c>
      <c r="T19" s="3"/>
      <c r="U19" s="3"/>
      <c r="V19" s="3"/>
      <c r="W19" s="3"/>
      <c r="X19" s="3"/>
      <c r="Y19" s="3"/>
    </row>
    <row r="20" spans="1:28" s="2" customFormat="1" ht="180.75" customHeight="1" x14ac:dyDescent="0.2">
      <c r="A20" s="359"/>
      <c r="B20" s="359"/>
      <c r="C20" s="362"/>
      <c r="D20" s="359"/>
      <c r="E20" s="359"/>
      <c r="F20" s="359"/>
      <c r="G20" s="359"/>
      <c r="H20" s="359"/>
      <c r="I20" s="359"/>
      <c r="J20" s="359"/>
      <c r="K20" s="359"/>
      <c r="L20" s="359"/>
      <c r="M20" s="359"/>
      <c r="N20" s="359"/>
      <c r="O20" s="359"/>
      <c r="P20" s="359"/>
      <c r="Q20" s="39" t="s">
        <v>278</v>
      </c>
      <c r="R20" s="40" t="s">
        <v>279</v>
      </c>
      <c r="S20" s="363"/>
      <c r="T20" s="26"/>
      <c r="U20" s="26"/>
      <c r="V20" s="26"/>
      <c r="W20" s="26"/>
      <c r="X20" s="26"/>
      <c r="Y20" s="26"/>
      <c r="Z20" s="25"/>
      <c r="AA20" s="25"/>
      <c r="AB20" s="25"/>
    </row>
    <row r="21" spans="1:28" s="2" customFormat="1" ht="18.75" x14ac:dyDescent="0.2">
      <c r="A21" s="39">
        <v>1</v>
      </c>
      <c r="B21" s="41">
        <v>2</v>
      </c>
      <c r="C21" s="39">
        <v>3</v>
      </c>
      <c r="D21" s="41">
        <v>4</v>
      </c>
      <c r="E21" s="39">
        <v>5</v>
      </c>
      <c r="F21" s="41">
        <v>6</v>
      </c>
      <c r="G21" s="113">
        <v>7</v>
      </c>
      <c r="H21" s="114">
        <v>8</v>
      </c>
      <c r="I21" s="113">
        <v>9</v>
      </c>
      <c r="J21" s="114">
        <v>10</v>
      </c>
      <c r="K21" s="113">
        <v>11</v>
      </c>
      <c r="L21" s="114">
        <v>12</v>
      </c>
      <c r="M21" s="113">
        <v>13</v>
      </c>
      <c r="N21" s="114">
        <v>14</v>
      </c>
      <c r="O21" s="113">
        <v>15</v>
      </c>
      <c r="P21" s="114">
        <v>16</v>
      </c>
      <c r="Q21" s="113">
        <v>17</v>
      </c>
      <c r="R21" s="114">
        <v>18</v>
      </c>
      <c r="S21" s="113">
        <v>19</v>
      </c>
      <c r="T21" s="26"/>
      <c r="U21" s="26"/>
      <c r="V21" s="26"/>
      <c r="W21" s="26"/>
      <c r="X21" s="26"/>
      <c r="Y21" s="26"/>
      <c r="Z21" s="25"/>
      <c r="AA21" s="25"/>
      <c r="AB21" s="25"/>
    </row>
    <row r="22" spans="1:28" s="2" customFormat="1" ht="32.25" customHeight="1" x14ac:dyDescent="0.2">
      <c r="A22" s="39" t="s">
        <v>276</v>
      </c>
      <c r="B22" s="189" t="s">
        <v>276</v>
      </c>
      <c r="C22" s="189" t="s">
        <v>276</v>
      </c>
      <c r="D22" s="189" t="s">
        <v>276</v>
      </c>
      <c r="E22" s="189" t="s">
        <v>276</v>
      </c>
      <c r="F22" s="189" t="s">
        <v>276</v>
      </c>
      <c r="G22" s="189" t="s">
        <v>276</v>
      </c>
      <c r="H22" s="189" t="s">
        <v>276</v>
      </c>
      <c r="I22" s="189" t="s">
        <v>276</v>
      </c>
      <c r="J22" s="189" t="s">
        <v>276</v>
      </c>
      <c r="K22" s="189" t="s">
        <v>276</v>
      </c>
      <c r="L22" s="189" t="s">
        <v>276</v>
      </c>
      <c r="M22" s="189" t="s">
        <v>276</v>
      </c>
      <c r="N22" s="189" t="s">
        <v>276</v>
      </c>
      <c r="O22" s="189" t="s">
        <v>276</v>
      </c>
      <c r="P22" s="189" t="s">
        <v>276</v>
      </c>
      <c r="Q22" s="189" t="s">
        <v>276</v>
      </c>
      <c r="R22" s="189" t="s">
        <v>276</v>
      </c>
      <c r="S22" s="189" t="s">
        <v>276</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3" zoomScale="90" zoomScaleNormal="60" zoomScaleSheetLayoutView="90" workbookViewId="0"/>
  </sheetViews>
  <sheetFormatPr defaultColWidth="10.7109375" defaultRowHeight="15.75" x14ac:dyDescent="0.25"/>
  <cols>
    <col min="1" max="1" width="9.5703125" style="43" customWidth="1"/>
    <col min="2" max="2" width="8.710937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15" customHeight="1" x14ac:dyDescent="0.25">
      <c r="T1" s="36"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60" t="str">
        <f>'2. паспорт  ТП'!A4</f>
        <v>Год раскрытия информации: 2018 год</v>
      </c>
      <c r="B5" s="360"/>
      <c r="C5" s="360"/>
      <c r="D5" s="360"/>
      <c r="E5" s="360"/>
      <c r="F5" s="360"/>
      <c r="G5" s="360"/>
      <c r="H5" s="360"/>
      <c r="I5" s="360"/>
      <c r="J5" s="360"/>
      <c r="K5" s="360"/>
      <c r="L5" s="360"/>
      <c r="M5" s="360"/>
      <c r="N5" s="360"/>
      <c r="O5" s="360"/>
      <c r="P5" s="360"/>
      <c r="Q5" s="360"/>
      <c r="R5" s="360"/>
      <c r="S5" s="360"/>
      <c r="T5" s="360"/>
    </row>
    <row r="6" spans="1:20" s="10" customFormat="1" x14ac:dyDescent="0.2">
      <c r="A6" s="265"/>
      <c r="B6" s="16"/>
      <c r="C6" s="16"/>
      <c r="D6" s="16"/>
      <c r="E6" s="16"/>
      <c r="F6" s="16"/>
      <c r="G6" s="16"/>
      <c r="H6" s="266"/>
      <c r="I6" s="16"/>
      <c r="J6" s="16"/>
      <c r="K6" s="16"/>
      <c r="L6" s="16"/>
      <c r="M6" s="16"/>
      <c r="N6" s="16"/>
      <c r="O6" s="16"/>
      <c r="P6" s="16"/>
      <c r="Q6" s="16"/>
      <c r="R6" s="16"/>
      <c r="S6" s="16"/>
      <c r="T6" s="16"/>
    </row>
    <row r="7" spans="1:20" s="10" customFormat="1" ht="18.75" x14ac:dyDescent="0.2">
      <c r="A7" s="350" t="s">
        <v>6</v>
      </c>
      <c r="B7" s="350"/>
      <c r="C7" s="350"/>
      <c r="D7" s="350"/>
      <c r="E7" s="350"/>
      <c r="F7" s="350"/>
      <c r="G7" s="350"/>
      <c r="H7" s="350"/>
      <c r="I7" s="350"/>
      <c r="J7" s="350"/>
      <c r="K7" s="350"/>
      <c r="L7" s="350"/>
      <c r="M7" s="350"/>
      <c r="N7" s="350"/>
      <c r="O7" s="350"/>
      <c r="P7" s="350"/>
      <c r="Q7" s="350"/>
      <c r="R7" s="350"/>
      <c r="S7" s="350"/>
      <c r="T7" s="350"/>
    </row>
    <row r="8" spans="1:20" s="10" customFormat="1" ht="18.75" x14ac:dyDescent="0.2">
      <c r="A8" s="350"/>
      <c r="B8" s="350"/>
      <c r="C8" s="350"/>
      <c r="D8" s="350"/>
      <c r="E8" s="350"/>
      <c r="F8" s="350"/>
      <c r="G8" s="350"/>
      <c r="H8" s="350"/>
      <c r="I8" s="350"/>
      <c r="J8" s="350"/>
      <c r="K8" s="350"/>
      <c r="L8" s="350"/>
      <c r="M8" s="350"/>
      <c r="N8" s="350"/>
      <c r="O8" s="350"/>
      <c r="P8" s="350"/>
      <c r="Q8" s="350"/>
      <c r="R8" s="350"/>
      <c r="S8" s="350"/>
      <c r="T8" s="350"/>
    </row>
    <row r="9" spans="1:20" s="10" customFormat="1" ht="18.75" customHeight="1" x14ac:dyDescent="0.2">
      <c r="A9" s="351" t="str">
        <f>'2. паспорт  ТП'!A8</f>
        <v>Акционерное общество "Янтарьэнерго" ДЗО  ПАО "Россети"</v>
      </c>
      <c r="B9" s="351"/>
      <c r="C9" s="351"/>
      <c r="D9" s="351"/>
      <c r="E9" s="351"/>
      <c r="F9" s="351"/>
      <c r="G9" s="351"/>
      <c r="H9" s="351"/>
      <c r="I9" s="351"/>
      <c r="J9" s="351"/>
      <c r="K9" s="351"/>
      <c r="L9" s="351"/>
      <c r="M9" s="351"/>
      <c r="N9" s="351"/>
      <c r="O9" s="351"/>
      <c r="P9" s="351"/>
      <c r="Q9" s="351"/>
      <c r="R9" s="351"/>
      <c r="S9" s="351"/>
      <c r="T9" s="351"/>
    </row>
    <row r="10" spans="1:20" s="10" customFormat="1" ht="18.75" customHeight="1" x14ac:dyDescent="0.2">
      <c r="A10" s="352" t="s">
        <v>5</v>
      </c>
      <c r="B10" s="352"/>
      <c r="C10" s="352"/>
      <c r="D10" s="352"/>
      <c r="E10" s="352"/>
      <c r="F10" s="352"/>
      <c r="G10" s="352"/>
      <c r="H10" s="352"/>
      <c r="I10" s="352"/>
      <c r="J10" s="352"/>
      <c r="K10" s="352"/>
      <c r="L10" s="352"/>
      <c r="M10" s="352"/>
      <c r="N10" s="352"/>
      <c r="O10" s="352"/>
      <c r="P10" s="352"/>
      <c r="Q10" s="352"/>
      <c r="R10" s="352"/>
      <c r="S10" s="352"/>
      <c r="T10" s="352"/>
    </row>
    <row r="11" spans="1:20" s="10" customFormat="1" ht="18.75" x14ac:dyDescent="0.2">
      <c r="A11" s="350"/>
      <c r="B11" s="350"/>
      <c r="C11" s="350"/>
      <c r="D11" s="350"/>
      <c r="E11" s="350"/>
      <c r="F11" s="350"/>
      <c r="G11" s="350"/>
      <c r="H11" s="350"/>
      <c r="I11" s="350"/>
      <c r="J11" s="350"/>
      <c r="K11" s="350"/>
      <c r="L11" s="350"/>
      <c r="M11" s="350"/>
      <c r="N11" s="350"/>
      <c r="O11" s="350"/>
      <c r="P11" s="350"/>
      <c r="Q11" s="350"/>
      <c r="R11" s="350"/>
      <c r="S11" s="350"/>
      <c r="T11" s="350"/>
    </row>
    <row r="12" spans="1:20" s="10" customFormat="1" ht="18.75" customHeight="1" x14ac:dyDescent="0.2">
      <c r="A12" s="351" t="str">
        <f>'2. паспорт  ТП'!A11</f>
        <v>Н_2739</v>
      </c>
      <c r="B12" s="351"/>
      <c r="C12" s="351"/>
      <c r="D12" s="351"/>
      <c r="E12" s="351"/>
      <c r="F12" s="351"/>
      <c r="G12" s="351"/>
      <c r="H12" s="351"/>
      <c r="I12" s="351"/>
      <c r="J12" s="351"/>
      <c r="K12" s="351"/>
      <c r="L12" s="351"/>
      <c r="M12" s="351"/>
      <c r="N12" s="351"/>
      <c r="O12" s="351"/>
      <c r="P12" s="351"/>
      <c r="Q12" s="351"/>
      <c r="R12" s="351"/>
      <c r="S12" s="351"/>
      <c r="T12" s="351"/>
    </row>
    <row r="13" spans="1:20" s="10" customFormat="1" ht="18.75" customHeight="1" x14ac:dyDescent="0.2">
      <c r="A13" s="352" t="s">
        <v>4</v>
      </c>
      <c r="B13" s="352"/>
      <c r="C13" s="352"/>
      <c r="D13" s="352"/>
      <c r="E13" s="352"/>
      <c r="F13" s="352"/>
      <c r="G13" s="352"/>
      <c r="H13" s="352"/>
      <c r="I13" s="352"/>
      <c r="J13" s="352"/>
      <c r="K13" s="352"/>
      <c r="L13" s="352"/>
      <c r="M13" s="352"/>
      <c r="N13" s="352"/>
      <c r="O13" s="352"/>
      <c r="P13" s="352"/>
      <c r="Q13" s="352"/>
      <c r="R13" s="352"/>
      <c r="S13" s="352"/>
      <c r="T13" s="352"/>
    </row>
    <row r="14" spans="1:20" s="7" customFormat="1" ht="15.75" customHeight="1" x14ac:dyDescent="0.2">
      <c r="A14" s="364"/>
      <c r="B14" s="364"/>
      <c r="C14" s="364"/>
      <c r="D14" s="364"/>
      <c r="E14" s="364"/>
      <c r="F14" s="364"/>
      <c r="G14" s="364"/>
      <c r="H14" s="364"/>
      <c r="I14" s="364"/>
      <c r="J14" s="364"/>
      <c r="K14" s="364"/>
      <c r="L14" s="364"/>
      <c r="M14" s="364"/>
      <c r="N14" s="364"/>
      <c r="O14" s="364"/>
      <c r="P14" s="364"/>
      <c r="Q14" s="364"/>
      <c r="R14" s="364"/>
      <c r="S14" s="364"/>
      <c r="T14" s="364"/>
    </row>
    <row r="15" spans="1:20" s="2" customFormat="1" ht="34.5" customHeight="1" x14ac:dyDescent="0.2">
      <c r="A15" s="365" t="str">
        <f>'2. паспорт  ТП'!A14</f>
        <v>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v>
      </c>
      <c r="B15" s="365"/>
      <c r="C15" s="365"/>
      <c r="D15" s="365"/>
      <c r="E15" s="365"/>
      <c r="F15" s="365"/>
      <c r="G15" s="365"/>
      <c r="H15" s="365"/>
      <c r="I15" s="365"/>
      <c r="J15" s="365"/>
      <c r="K15" s="365"/>
      <c r="L15" s="365"/>
      <c r="M15" s="365"/>
      <c r="N15" s="365"/>
      <c r="O15" s="365"/>
      <c r="P15" s="365"/>
      <c r="Q15" s="365"/>
      <c r="R15" s="365"/>
      <c r="S15" s="365"/>
      <c r="T15" s="365"/>
    </row>
    <row r="16" spans="1:20" s="2" customFormat="1" ht="15" customHeight="1" x14ac:dyDescent="0.2">
      <c r="A16" s="352" t="s">
        <v>3</v>
      </c>
      <c r="B16" s="352"/>
      <c r="C16" s="352"/>
      <c r="D16" s="352"/>
      <c r="E16" s="352"/>
      <c r="F16" s="352"/>
      <c r="G16" s="352"/>
      <c r="H16" s="352"/>
      <c r="I16" s="352"/>
      <c r="J16" s="352"/>
      <c r="K16" s="352"/>
      <c r="L16" s="352"/>
      <c r="M16" s="352"/>
      <c r="N16" s="352"/>
      <c r="O16" s="352"/>
      <c r="P16" s="352"/>
      <c r="Q16" s="352"/>
      <c r="R16" s="352"/>
      <c r="S16" s="352"/>
      <c r="T16" s="352"/>
    </row>
    <row r="17" spans="1:113" s="2" customFormat="1" ht="15" customHeight="1" x14ac:dyDescent="0.2">
      <c r="A17" s="366"/>
      <c r="B17" s="366"/>
      <c r="C17" s="366"/>
      <c r="D17" s="366"/>
      <c r="E17" s="366"/>
      <c r="F17" s="366"/>
      <c r="G17" s="366"/>
      <c r="H17" s="366"/>
      <c r="I17" s="366"/>
      <c r="J17" s="366"/>
      <c r="K17" s="366"/>
      <c r="L17" s="366"/>
      <c r="M17" s="366"/>
      <c r="N17" s="366"/>
      <c r="O17" s="366"/>
      <c r="P17" s="366"/>
      <c r="Q17" s="366"/>
      <c r="R17" s="366"/>
      <c r="S17" s="366"/>
      <c r="T17" s="366"/>
    </row>
    <row r="18" spans="1:113" s="2" customFormat="1" ht="15" customHeight="1" x14ac:dyDescent="0.2">
      <c r="A18" s="358" t="s">
        <v>364</v>
      </c>
      <c r="B18" s="358"/>
      <c r="C18" s="358"/>
      <c r="D18" s="358"/>
      <c r="E18" s="358"/>
      <c r="F18" s="358"/>
      <c r="G18" s="358"/>
      <c r="H18" s="358"/>
      <c r="I18" s="358"/>
      <c r="J18" s="358"/>
      <c r="K18" s="358"/>
      <c r="L18" s="358"/>
      <c r="M18" s="358"/>
      <c r="N18" s="358"/>
      <c r="O18" s="358"/>
      <c r="P18" s="358"/>
      <c r="Q18" s="358"/>
      <c r="R18" s="358"/>
      <c r="S18" s="358"/>
      <c r="T18" s="358"/>
    </row>
    <row r="19" spans="1:113" s="51" customFormat="1" ht="21" customHeight="1" x14ac:dyDescent="0.25">
      <c r="A19" s="382"/>
      <c r="B19" s="382"/>
      <c r="C19" s="382"/>
      <c r="D19" s="382"/>
      <c r="E19" s="382"/>
      <c r="F19" s="382"/>
      <c r="G19" s="382"/>
      <c r="H19" s="382"/>
      <c r="I19" s="382"/>
      <c r="J19" s="382"/>
      <c r="K19" s="382"/>
      <c r="L19" s="382"/>
      <c r="M19" s="382"/>
      <c r="N19" s="382"/>
      <c r="O19" s="382"/>
      <c r="P19" s="382"/>
      <c r="Q19" s="382"/>
      <c r="R19" s="382"/>
      <c r="S19" s="382"/>
      <c r="T19" s="382"/>
    </row>
    <row r="20" spans="1:113" ht="46.5" customHeight="1" x14ac:dyDescent="0.25">
      <c r="A20" s="376" t="s">
        <v>2</v>
      </c>
      <c r="B20" s="369" t="s">
        <v>196</v>
      </c>
      <c r="C20" s="370"/>
      <c r="D20" s="373" t="s">
        <v>115</v>
      </c>
      <c r="E20" s="369" t="s">
        <v>393</v>
      </c>
      <c r="F20" s="370"/>
      <c r="G20" s="369" t="s">
        <v>215</v>
      </c>
      <c r="H20" s="370"/>
      <c r="I20" s="369" t="s">
        <v>114</v>
      </c>
      <c r="J20" s="370"/>
      <c r="K20" s="373" t="s">
        <v>113</v>
      </c>
      <c r="L20" s="369" t="s">
        <v>112</v>
      </c>
      <c r="M20" s="370"/>
      <c r="N20" s="369" t="s">
        <v>389</v>
      </c>
      <c r="O20" s="370"/>
      <c r="P20" s="373" t="s">
        <v>111</v>
      </c>
      <c r="Q20" s="379" t="s">
        <v>110</v>
      </c>
      <c r="R20" s="380"/>
      <c r="S20" s="379" t="s">
        <v>109</v>
      </c>
      <c r="T20" s="381"/>
    </row>
    <row r="21" spans="1:113" ht="204.75" customHeight="1" x14ac:dyDescent="0.25">
      <c r="A21" s="377"/>
      <c r="B21" s="371"/>
      <c r="C21" s="372"/>
      <c r="D21" s="375"/>
      <c r="E21" s="371"/>
      <c r="F21" s="372"/>
      <c r="G21" s="371"/>
      <c r="H21" s="372"/>
      <c r="I21" s="371"/>
      <c r="J21" s="372"/>
      <c r="K21" s="374"/>
      <c r="L21" s="371"/>
      <c r="M21" s="372"/>
      <c r="N21" s="371"/>
      <c r="O21" s="372"/>
      <c r="P21" s="374"/>
      <c r="Q21" s="84" t="s">
        <v>108</v>
      </c>
      <c r="R21" s="84" t="s">
        <v>363</v>
      </c>
      <c r="S21" s="84" t="s">
        <v>107</v>
      </c>
      <c r="T21" s="84" t="s">
        <v>106</v>
      </c>
    </row>
    <row r="22" spans="1:113" ht="51.75" customHeight="1" x14ac:dyDescent="0.25">
      <c r="A22" s="378"/>
      <c r="B22" s="121" t="s">
        <v>104</v>
      </c>
      <c r="C22" s="121" t="s">
        <v>105</v>
      </c>
      <c r="D22" s="374"/>
      <c r="E22" s="121" t="s">
        <v>104</v>
      </c>
      <c r="F22" s="121" t="s">
        <v>105</v>
      </c>
      <c r="G22" s="121" t="s">
        <v>104</v>
      </c>
      <c r="H22" s="121" t="s">
        <v>105</v>
      </c>
      <c r="I22" s="121" t="s">
        <v>104</v>
      </c>
      <c r="J22" s="121" t="s">
        <v>105</v>
      </c>
      <c r="K22" s="121" t="s">
        <v>104</v>
      </c>
      <c r="L22" s="121" t="s">
        <v>104</v>
      </c>
      <c r="M22" s="121" t="s">
        <v>105</v>
      </c>
      <c r="N22" s="121" t="s">
        <v>104</v>
      </c>
      <c r="O22" s="121" t="s">
        <v>105</v>
      </c>
      <c r="P22" s="122" t="s">
        <v>104</v>
      </c>
      <c r="Q22" s="84" t="s">
        <v>104</v>
      </c>
      <c r="R22" s="84" t="s">
        <v>104</v>
      </c>
      <c r="S22" s="84" t="s">
        <v>104</v>
      </c>
      <c r="T22" s="84" t="s">
        <v>104</v>
      </c>
    </row>
    <row r="23" spans="1:113"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row>
    <row r="24" spans="1:113" s="51" customFormat="1" ht="24" customHeight="1" x14ac:dyDescent="0.25">
      <c r="A24" s="52" t="s">
        <v>276</v>
      </c>
      <c r="B24" s="52" t="s">
        <v>276</v>
      </c>
      <c r="C24" s="52" t="s">
        <v>276</v>
      </c>
      <c r="D24" s="52" t="s">
        <v>276</v>
      </c>
      <c r="E24" s="52" t="s">
        <v>276</v>
      </c>
      <c r="F24" s="52" t="s">
        <v>276</v>
      </c>
      <c r="G24" s="52" t="s">
        <v>276</v>
      </c>
      <c r="H24" s="52" t="s">
        <v>276</v>
      </c>
      <c r="I24" s="52" t="s">
        <v>276</v>
      </c>
      <c r="J24" s="52" t="s">
        <v>276</v>
      </c>
      <c r="K24" s="52" t="s">
        <v>276</v>
      </c>
      <c r="L24" s="52" t="s">
        <v>276</v>
      </c>
      <c r="M24" s="52" t="s">
        <v>276</v>
      </c>
      <c r="N24" s="52" t="s">
        <v>276</v>
      </c>
      <c r="O24" s="52" t="s">
        <v>276</v>
      </c>
      <c r="P24" s="52" t="s">
        <v>276</v>
      </c>
      <c r="Q24" s="52" t="s">
        <v>276</v>
      </c>
      <c r="R24" s="52" t="s">
        <v>276</v>
      </c>
      <c r="S24" s="52" t="s">
        <v>276</v>
      </c>
      <c r="T24" s="52" t="s">
        <v>276</v>
      </c>
    </row>
    <row r="25" spans="1:113" ht="3" customHeight="1" x14ac:dyDescent="0.25"/>
    <row r="26" spans="1:113" s="49" customFormat="1" ht="12.75" x14ac:dyDescent="0.2">
      <c r="B26" s="50"/>
      <c r="C26" s="50"/>
      <c r="K26" s="50"/>
    </row>
    <row r="27" spans="1:113" s="49" customFormat="1" x14ac:dyDescent="0.25">
      <c r="B27" s="47" t="s">
        <v>103</v>
      </c>
      <c r="C27" s="47"/>
      <c r="D27" s="47"/>
      <c r="E27" s="47"/>
      <c r="F27" s="47"/>
      <c r="G27" s="47"/>
      <c r="H27" s="47"/>
      <c r="I27" s="47"/>
      <c r="J27" s="47"/>
      <c r="K27" s="47"/>
      <c r="L27" s="47"/>
      <c r="M27" s="47"/>
      <c r="N27" s="47"/>
      <c r="O27" s="47"/>
      <c r="P27" s="47"/>
      <c r="Q27" s="47"/>
      <c r="R27" s="47"/>
    </row>
    <row r="28" spans="1:113" x14ac:dyDescent="0.25">
      <c r="B28" s="368" t="s">
        <v>399</v>
      </c>
      <c r="C28" s="368"/>
      <c r="D28" s="368"/>
      <c r="E28" s="368"/>
      <c r="F28" s="368"/>
      <c r="G28" s="368"/>
      <c r="H28" s="368"/>
      <c r="I28" s="368"/>
      <c r="J28" s="368"/>
      <c r="K28" s="368"/>
      <c r="L28" s="368"/>
      <c r="M28" s="368"/>
      <c r="N28" s="368"/>
      <c r="O28" s="368"/>
      <c r="P28" s="368"/>
      <c r="Q28" s="368"/>
      <c r="R28" s="368"/>
    </row>
    <row r="29" spans="1:113" x14ac:dyDescent="0.25">
      <c r="B29" s="47"/>
      <c r="C29" s="47"/>
      <c r="D29" s="47"/>
      <c r="E29" s="47"/>
      <c r="F29" s="47"/>
      <c r="G29" s="47"/>
      <c r="H29" s="47"/>
      <c r="I29" s="47"/>
      <c r="J29" s="47"/>
      <c r="K29" s="47"/>
      <c r="L29" s="47"/>
      <c r="M29" s="47"/>
      <c r="N29" s="47"/>
      <c r="O29" s="47"/>
      <c r="P29" s="47"/>
      <c r="Q29" s="47"/>
      <c r="R29" s="47"/>
      <c r="S29" s="47"/>
      <c r="T29" s="47"/>
      <c r="U29" s="47"/>
      <c r="V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row>
    <row r="30" spans="1:113" x14ac:dyDescent="0.25">
      <c r="B30" s="46" t="s">
        <v>362</v>
      </c>
      <c r="C30" s="46"/>
      <c r="D30" s="46"/>
      <c r="E30" s="46"/>
      <c r="F30" s="44"/>
      <c r="G30" s="44"/>
      <c r="H30" s="46"/>
      <c r="I30" s="46"/>
      <c r="J30" s="46"/>
      <c r="K30" s="46"/>
      <c r="L30" s="46"/>
      <c r="M30" s="46"/>
      <c r="N30" s="46"/>
      <c r="O30" s="46"/>
      <c r="P30" s="46"/>
      <c r="Q30" s="46"/>
      <c r="R30" s="46"/>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6" t="s">
        <v>102</v>
      </c>
      <c r="C31" s="46"/>
      <c r="D31" s="46"/>
      <c r="E31" s="46"/>
      <c r="F31" s="44"/>
      <c r="G31" s="44"/>
      <c r="H31" s="46"/>
      <c r="I31" s="46"/>
      <c r="J31" s="46"/>
      <c r="K31" s="46"/>
      <c r="L31" s="46"/>
      <c r="M31" s="46"/>
      <c r="N31" s="46"/>
      <c r="O31" s="46"/>
      <c r="P31" s="46"/>
      <c r="Q31" s="46"/>
      <c r="R31" s="46"/>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s="44" customFormat="1" x14ac:dyDescent="0.25">
      <c r="B32" s="46" t="s">
        <v>101</v>
      </c>
      <c r="C32" s="46"/>
      <c r="D32" s="46"/>
      <c r="E32" s="46"/>
      <c r="H32" s="46"/>
      <c r="I32" s="46"/>
      <c r="J32" s="46"/>
      <c r="K32" s="46"/>
      <c r="L32" s="46"/>
      <c r="M32" s="46"/>
      <c r="N32" s="46"/>
      <c r="O32" s="46"/>
      <c r="P32" s="46"/>
      <c r="Q32" s="46"/>
      <c r="R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4" customFormat="1" x14ac:dyDescent="0.25">
      <c r="B33" s="46" t="s">
        <v>100</v>
      </c>
      <c r="C33" s="46"/>
      <c r="D33" s="46"/>
      <c r="E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99</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98</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97</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96</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95</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94</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7"/>
  <sheetViews>
    <sheetView view="pageBreakPreview" topLeftCell="A7" zoomScale="80" zoomScaleSheetLayoutView="80" workbookViewId="0">
      <selection activeCell="B25" sqref="B25"/>
    </sheetView>
  </sheetViews>
  <sheetFormatPr defaultColWidth="10.7109375" defaultRowHeight="15.75" x14ac:dyDescent="0.25"/>
  <cols>
    <col min="1" max="1" width="10.7109375" style="43"/>
    <col min="2" max="5" width="20.4257812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19.7109375" style="43" bestFit="1" customWidth="1"/>
    <col min="14" max="14" width="18.85546875" style="43" bestFit="1"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32.85546875" style="43" bestFit="1" customWidth="1"/>
    <col min="26" max="26" width="24.85546875" style="43" bestFit="1"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6"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60" t="str">
        <f>'3.1. паспорт Техсостояние ПС'!A5</f>
        <v>Год раскрытия информации: 2018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1:27" s="10" customFormat="1" x14ac:dyDescent="0.2">
      <c r="A6" s="124"/>
      <c r="B6" s="124"/>
      <c r="C6" s="124"/>
      <c r="D6" s="124"/>
      <c r="E6" s="124"/>
      <c r="F6" s="124"/>
      <c r="G6" s="124"/>
      <c r="H6" s="124"/>
      <c r="I6" s="124"/>
      <c r="J6" s="124"/>
      <c r="K6" s="124"/>
      <c r="L6" s="124"/>
      <c r="M6" s="124"/>
      <c r="N6" s="124"/>
      <c r="O6" s="124"/>
      <c r="P6" s="124"/>
      <c r="Q6" s="124"/>
      <c r="R6" s="124"/>
      <c r="S6" s="124"/>
      <c r="T6" s="124"/>
      <c r="U6" s="16"/>
      <c r="V6" s="16"/>
      <c r="W6" s="16"/>
      <c r="X6" s="16"/>
      <c r="Y6" s="16"/>
      <c r="Z6" s="16"/>
      <c r="AA6" s="16"/>
    </row>
    <row r="7" spans="1:27" s="10" customFormat="1" ht="18.75" x14ac:dyDescent="0.2">
      <c r="A7" s="16"/>
      <c r="B7" s="16"/>
      <c r="C7" s="16"/>
      <c r="D7" s="16"/>
      <c r="E7" s="350" t="s">
        <v>6</v>
      </c>
      <c r="F7" s="350"/>
      <c r="G7" s="350"/>
      <c r="H7" s="350"/>
      <c r="I7" s="350"/>
      <c r="J7" s="350"/>
      <c r="K7" s="350"/>
      <c r="L7" s="350"/>
      <c r="M7" s="350"/>
      <c r="N7" s="350"/>
      <c r="O7" s="350"/>
      <c r="P7" s="350"/>
      <c r="Q7" s="350"/>
      <c r="R7" s="350"/>
      <c r="S7" s="350"/>
      <c r="T7" s="350"/>
      <c r="U7" s="350"/>
      <c r="V7" s="350"/>
      <c r="W7" s="350"/>
      <c r="X7" s="350"/>
      <c r="Y7" s="350"/>
      <c r="Z7" s="16"/>
      <c r="AA7" s="16"/>
    </row>
    <row r="8" spans="1:27" s="10" customFormat="1" ht="18.75" x14ac:dyDescent="0.2">
      <c r="A8" s="16"/>
      <c r="B8" s="16"/>
      <c r="C8" s="16"/>
      <c r="D8" s="16"/>
      <c r="E8" s="267"/>
      <c r="F8" s="267"/>
      <c r="G8" s="267"/>
      <c r="H8" s="267"/>
      <c r="I8" s="267"/>
      <c r="J8" s="267"/>
      <c r="K8" s="267"/>
      <c r="L8" s="267"/>
      <c r="M8" s="267"/>
      <c r="N8" s="267"/>
      <c r="O8" s="267"/>
      <c r="P8" s="267"/>
      <c r="Q8" s="267"/>
      <c r="R8" s="267"/>
      <c r="S8" s="253"/>
      <c r="T8" s="253"/>
      <c r="U8" s="253"/>
      <c r="V8" s="253"/>
      <c r="W8" s="253"/>
      <c r="X8" s="16"/>
      <c r="Y8" s="16"/>
      <c r="Z8" s="16"/>
      <c r="AA8" s="16"/>
    </row>
    <row r="9" spans="1:27" s="10" customFormat="1" ht="18.75" customHeight="1" x14ac:dyDescent="0.2">
      <c r="A9" s="16"/>
      <c r="B9" s="16"/>
      <c r="C9" s="16"/>
      <c r="D9" s="16"/>
      <c r="E9" s="351" t="str">
        <f>'3.1. паспорт Техсостояние ПС'!A9</f>
        <v>Акционерное общество "Янтарьэнерго" ДЗО  ПАО "Россети"</v>
      </c>
      <c r="F9" s="351"/>
      <c r="G9" s="351"/>
      <c r="H9" s="351"/>
      <c r="I9" s="351"/>
      <c r="J9" s="351"/>
      <c r="K9" s="351"/>
      <c r="L9" s="351"/>
      <c r="M9" s="351"/>
      <c r="N9" s="351"/>
      <c r="O9" s="351"/>
      <c r="P9" s="351"/>
      <c r="Q9" s="351"/>
      <c r="R9" s="351"/>
      <c r="S9" s="351"/>
      <c r="T9" s="351"/>
      <c r="U9" s="351"/>
      <c r="V9" s="351"/>
      <c r="W9" s="351"/>
      <c r="X9" s="351"/>
      <c r="Y9" s="351"/>
      <c r="Z9" s="16"/>
      <c r="AA9" s="16"/>
    </row>
    <row r="10" spans="1:27" s="10" customFormat="1" ht="18.75" customHeight="1" x14ac:dyDescent="0.2">
      <c r="A10" s="16"/>
      <c r="B10" s="16"/>
      <c r="C10" s="16"/>
      <c r="D10" s="16"/>
      <c r="E10" s="352" t="s">
        <v>5</v>
      </c>
      <c r="F10" s="352"/>
      <c r="G10" s="352"/>
      <c r="H10" s="352"/>
      <c r="I10" s="352"/>
      <c r="J10" s="352"/>
      <c r="K10" s="352"/>
      <c r="L10" s="352"/>
      <c r="M10" s="352"/>
      <c r="N10" s="352"/>
      <c r="O10" s="352"/>
      <c r="P10" s="352"/>
      <c r="Q10" s="352"/>
      <c r="R10" s="352"/>
      <c r="S10" s="352"/>
      <c r="T10" s="352"/>
      <c r="U10" s="352"/>
      <c r="V10" s="352"/>
      <c r="W10" s="352"/>
      <c r="X10" s="352"/>
      <c r="Y10" s="352"/>
      <c r="Z10" s="16"/>
      <c r="AA10" s="16"/>
    </row>
    <row r="11" spans="1:27" s="10" customFormat="1" ht="18.75" x14ac:dyDescent="0.2">
      <c r="A11" s="16"/>
      <c r="B11" s="16"/>
      <c r="C11" s="16"/>
      <c r="D11" s="16"/>
      <c r="E11" s="267"/>
      <c r="F11" s="267"/>
      <c r="G11" s="267"/>
      <c r="H11" s="267"/>
      <c r="I11" s="267"/>
      <c r="J11" s="267"/>
      <c r="K11" s="267"/>
      <c r="L11" s="267"/>
      <c r="M11" s="267"/>
      <c r="N11" s="267"/>
      <c r="O11" s="267"/>
      <c r="P11" s="267"/>
      <c r="Q11" s="267"/>
      <c r="R11" s="267"/>
      <c r="S11" s="253"/>
      <c r="T11" s="253"/>
      <c r="U11" s="253"/>
      <c r="V11" s="253"/>
      <c r="W11" s="253"/>
      <c r="X11" s="16"/>
      <c r="Y11" s="16"/>
      <c r="Z11" s="16"/>
      <c r="AA11" s="16"/>
    </row>
    <row r="12" spans="1:27" s="10" customFormat="1" ht="18.75" customHeight="1" x14ac:dyDescent="0.2">
      <c r="A12" s="16"/>
      <c r="B12" s="16"/>
      <c r="C12" s="16"/>
      <c r="D12" s="16"/>
      <c r="E12" s="351" t="str">
        <f>'1. паспорт местоположение'!A12</f>
        <v>Н_2739</v>
      </c>
      <c r="F12" s="351"/>
      <c r="G12" s="351"/>
      <c r="H12" s="351"/>
      <c r="I12" s="351"/>
      <c r="J12" s="351"/>
      <c r="K12" s="351"/>
      <c r="L12" s="351"/>
      <c r="M12" s="351"/>
      <c r="N12" s="351"/>
      <c r="O12" s="351"/>
      <c r="P12" s="351"/>
      <c r="Q12" s="351"/>
      <c r="R12" s="351"/>
      <c r="S12" s="351"/>
      <c r="T12" s="351"/>
      <c r="U12" s="351"/>
      <c r="V12" s="351"/>
      <c r="W12" s="351"/>
      <c r="X12" s="351"/>
      <c r="Y12" s="351"/>
      <c r="Z12" s="16"/>
      <c r="AA12" s="16"/>
    </row>
    <row r="13" spans="1:27" s="10" customFormat="1" ht="18.75" customHeight="1" x14ac:dyDescent="0.2">
      <c r="A13" s="16"/>
      <c r="B13" s="16"/>
      <c r="C13" s="16"/>
      <c r="D13" s="16"/>
      <c r="E13" s="352" t="s">
        <v>4</v>
      </c>
      <c r="F13" s="352"/>
      <c r="G13" s="352"/>
      <c r="H13" s="352"/>
      <c r="I13" s="352"/>
      <c r="J13" s="352"/>
      <c r="K13" s="352"/>
      <c r="L13" s="352"/>
      <c r="M13" s="352"/>
      <c r="N13" s="352"/>
      <c r="O13" s="352"/>
      <c r="P13" s="352"/>
      <c r="Q13" s="352"/>
      <c r="R13" s="352"/>
      <c r="S13" s="352"/>
      <c r="T13" s="352"/>
      <c r="U13" s="352"/>
      <c r="V13" s="352"/>
      <c r="W13" s="352"/>
      <c r="X13" s="352"/>
      <c r="Y13" s="352"/>
      <c r="Z13" s="16"/>
      <c r="AA13" s="16"/>
    </row>
    <row r="14" spans="1:27" s="7" customFormat="1" ht="15.75" customHeight="1" x14ac:dyDescent="0.2">
      <c r="A14" s="270"/>
      <c r="B14" s="270"/>
      <c r="C14" s="270"/>
      <c r="D14" s="270"/>
      <c r="E14" s="268"/>
      <c r="F14" s="268"/>
      <c r="G14" s="268"/>
      <c r="H14" s="268"/>
      <c r="I14" s="268"/>
      <c r="J14" s="268"/>
      <c r="K14" s="268"/>
      <c r="L14" s="268"/>
      <c r="M14" s="268"/>
      <c r="N14" s="268"/>
      <c r="O14" s="268"/>
      <c r="P14" s="268"/>
      <c r="Q14" s="268"/>
      <c r="R14" s="268"/>
      <c r="S14" s="268"/>
      <c r="T14" s="268"/>
      <c r="U14" s="268"/>
      <c r="V14" s="268"/>
      <c r="W14" s="268"/>
      <c r="X14" s="270"/>
      <c r="Y14" s="270"/>
      <c r="Z14" s="270"/>
      <c r="AA14" s="270"/>
    </row>
    <row r="15" spans="1:27" s="2" customFormat="1" ht="39" customHeight="1" x14ac:dyDescent="0.2">
      <c r="A15" s="271"/>
      <c r="B15" s="271"/>
      <c r="C15" s="271"/>
      <c r="D15" s="271"/>
      <c r="E15" s="365" t="str">
        <f>'3.1. паспорт Техсостояние ПС'!A15</f>
        <v>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v>
      </c>
      <c r="F15" s="365"/>
      <c r="G15" s="365"/>
      <c r="H15" s="365"/>
      <c r="I15" s="365"/>
      <c r="J15" s="365"/>
      <c r="K15" s="365"/>
      <c r="L15" s="365"/>
      <c r="M15" s="365"/>
      <c r="N15" s="365"/>
      <c r="O15" s="365"/>
      <c r="P15" s="365"/>
      <c r="Q15" s="365"/>
      <c r="R15" s="365"/>
      <c r="S15" s="365"/>
      <c r="T15" s="365"/>
      <c r="U15" s="365"/>
      <c r="V15" s="365"/>
      <c r="W15" s="365"/>
      <c r="X15" s="365"/>
      <c r="Y15" s="365"/>
      <c r="Z15" s="271"/>
      <c r="AA15" s="271"/>
    </row>
    <row r="16" spans="1:27" s="2" customFormat="1" ht="15" customHeight="1" x14ac:dyDescent="0.2">
      <c r="E16" s="356" t="s">
        <v>3</v>
      </c>
      <c r="F16" s="356"/>
      <c r="G16" s="356"/>
      <c r="H16" s="356"/>
      <c r="I16" s="356"/>
      <c r="J16" s="356"/>
      <c r="K16" s="356"/>
      <c r="L16" s="356"/>
      <c r="M16" s="356"/>
      <c r="N16" s="356"/>
      <c r="O16" s="356"/>
      <c r="P16" s="356"/>
      <c r="Q16" s="356"/>
      <c r="R16" s="356"/>
      <c r="S16" s="356"/>
      <c r="T16" s="356"/>
      <c r="U16" s="356"/>
      <c r="V16" s="356"/>
      <c r="W16" s="356"/>
      <c r="X16" s="356"/>
      <c r="Y16" s="35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366</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51" customFormat="1" ht="21" customHeight="1" x14ac:dyDescent="0.25"/>
    <row r="21" spans="1:27" ht="15.75" customHeight="1" x14ac:dyDescent="0.25">
      <c r="A21" s="384" t="s">
        <v>2</v>
      </c>
      <c r="B21" s="387" t="s">
        <v>373</v>
      </c>
      <c r="C21" s="388"/>
      <c r="D21" s="387" t="s">
        <v>375</v>
      </c>
      <c r="E21" s="388"/>
      <c r="F21" s="379" t="s">
        <v>87</v>
      </c>
      <c r="G21" s="381"/>
      <c r="H21" s="381"/>
      <c r="I21" s="380"/>
      <c r="J21" s="384" t="s">
        <v>376</v>
      </c>
      <c r="K21" s="387" t="s">
        <v>377</v>
      </c>
      <c r="L21" s="388"/>
      <c r="M21" s="387" t="s">
        <v>378</v>
      </c>
      <c r="N21" s="388"/>
      <c r="O21" s="387" t="s">
        <v>365</v>
      </c>
      <c r="P21" s="388"/>
      <c r="Q21" s="387" t="s">
        <v>120</v>
      </c>
      <c r="R21" s="388"/>
      <c r="S21" s="384" t="s">
        <v>119</v>
      </c>
      <c r="T21" s="384" t="s">
        <v>379</v>
      </c>
      <c r="U21" s="384" t="s">
        <v>374</v>
      </c>
      <c r="V21" s="387" t="s">
        <v>118</v>
      </c>
      <c r="W21" s="388"/>
      <c r="X21" s="379" t="s">
        <v>110</v>
      </c>
      <c r="Y21" s="381"/>
      <c r="Z21" s="379" t="s">
        <v>109</v>
      </c>
      <c r="AA21" s="381"/>
    </row>
    <row r="22" spans="1:27" ht="216" customHeight="1" x14ac:dyDescent="0.25">
      <c r="A22" s="385"/>
      <c r="B22" s="389"/>
      <c r="C22" s="390"/>
      <c r="D22" s="389"/>
      <c r="E22" s="390"/>
      <c r="F22" s="379" t="s">
        <v>117</v>
      </c>
      <c r="G22" s="380"/>
      <c r="H22" s="379" t="s">
        <v>116</v>
      </c>
      <c r="I22" s="380"/>
      <c r="J22" s="386"/>
      <c r="K22" s="389"/>
      <c r="L22" s="390"/>
      <c r="M22" s="389"/>
      <c r="N22" s="390"/>
      <c r="O22" s="389"/>
      <c r="P22" s="390"/>
      <c r="Q22" s="389"/>
      <c r="R22" s="390"/>
      <c r="S22" s="386"/>
      <c r="T22" s="386"/>
      <c r="U22" s="386"/>
      <c r="V22" s="389"/>
      <c r="W22" s="390"/>
      <c r="X22" s="84" t="s">
        <v>108</v>
      </c>
      <c r="Y22" s="84" t="s">
        <v>363</v>
      </c>
      <c r="Z22" s="84" t="s">
        <v>107</v>
      </c>
      <c r="AA22" s="84" t="s">
        <v>106</v>
      </c>
    </row>
    <row r="23" spans="1:27" ht="60" customHeight="1" x14ac:dyDescent="0.25">
      <c r="A23" s="386"/>
      <c r="B23" s="119" t="s">
        <v>104</v>
      </c>
      <c r="C23" s="119" t="s">
        <v>105</v>
      </c>
      <c r="D23" s="85" t="s">
        <v>104</v>
      </c>
      <c r="E23" s="85" t="s">
        <v>105</v>
      </c>
      <c r="F23" s="85" t="s">
        <v>104</v>
      </c>
      <c r="G23" s="85" t="s">
        <v>105</v>
      </c>
      <c r="H23" s="85" t="s">
        <v>104</v>
      </c>
      <c r="I23" s="85" t="s">
        <v>105</v>
      </c>
      <c r="J23" s="85" t="s">
        <v>104</v>
      </c>
      <c r="K23" s="85" t="s">
        <v>104</v>
      </c>
      <c r="L23" s="85" t="s">
        <v>105</v>
      </c>
      <c r="M23" s="85" t="s">
        <v>104</v>
      </c>
      <c r="N23" s="85" t="s">
        <v>105</v>
      </c>
      <c r="O23" s="85" t="s">
        <v>104</v>
      </c>
      <c r="P23" s="85" t="s">
        <v>105</v>
      </c>
      <c r="Q23" s="85" t="s">
        <v>104</v>
      </c>
      <c r="R23" s="85" t="s">
        <v>105</v>
      </c>
      <c r="S23" s="85" t="s">
        <v>104</v>
      </c>
      <c r="T23" s="85" t="s">
        <v>104</v>
      </c>
      <c r="U23" s="85" t="s">
        <v>104</v>
      </c>
      <c r="V23" s="85" t="s">
        <v>104</v>
      </c>
      <c r="W23" s="85" t="s">
        <v>105</v>
      </c>
      <c r="X23" s="85" t="s">
        <v>104</v>
      </c>
      <c r="Y23" s="85" t="s">
        <v>104</v>
      </c>
      <c r="Z23" s="84" t="s">
        <v>104</v>
      </c>
      <c r="AA23" s="84" t="s">
        <v>104</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51" customFormat="1" ht="31.5" x14ac:dyDescent="0.25">
      <c r="A25" s="248">
        <v>1</v>
      </c>
      <c r="B25" s="255" t="s">
        <v>495</v>
      </c>
      <c r="C25" s="255" t="s">
        <v>495</v>
      </c>
      <c r="D25" s="255" t="s">
        <v>495</v>
      </c>
      <c r="E25" s="255" t="s">
        <v>495</v>
      </c>
      <c r="F25" s="256">
        <v>6</v>
      </c>
      <c r="G25" s="256">
        <v>10</v>
      </c>
      <c r="H25" s="256">
        <v>6</v>
      </c>
      <c r="I25" s="256">
        <v>6</v>
      </c>
      <c r="J25" s="257">
        <v>1945</v>
      </c>
      <c r="K25" s="256">
        <v>1</v>
      </c>
      <c r="L25" s="256">
        <v>1</v>
      </c>
      <c r="M25" s="257" t="s">
        <v>555</v>
      </c>
      <c r="N25" s="256" t="s">
        <v>556</v>
      </c>
      <c r="O25" s="256" t="s">
        <v>557</v>
      </c>
      <c r="P25" s="256" t="s">
        <v>557</v>
      </c>
      <c r="Q25" s="258">
        <v>1</v>
      </c>
      <c r="R25" s="258">
        <v>1</v>
      </c>
      <c r="S25" s="256">
        <v>2018</v>
      </c>
      <c r="T25" s="256" t="s">
        <v>558</v>
      </c>
      <c r="U25" s="256" t="s">
        <v>558</v>
      </c>
      <c r="V25" s="256" t="s">
        <v>559</v>
      </c>
      <c r="W25" s="256" t="s">
        <v>559</v>
      </c>
      <c r="X25" s="256" t="s">
        <v>560</v>
      </c>
      <c r="Y25" s="256" t="s">
        <v>561</v>
      </c>
      <c r="Z25" s="256" t="s">
        <v>562</v>
      </c>
      <c r="AA25" s="256" t="s">
        <v>563</v>
      </c>
    </row>
    <row r="26" spans="1:27" ht="31.5" x14ac:dyDescent="0.25">
      <c r="A26" s="248">
        <v>2</v>
      </c>
      <c r="B26" s="255" t="s">
        <v>496</v>
      </c>
      <c r="C26" s="255" t="s">
        <v>496</v>
      </c>
      <c r="D26" s="255" t="s">
        <v>496</v>
      </c>
      <c r="E26" s="255" t="s">
        <v>496</v>
      </c>
      <c r="F26" s="256">
        <v>6</v>
      </c>
      <c r="G26" s="256">
        <v>10</v>
      </c>
      <c r="H26" s="256">
        <v>6</v>
      </c>
      <c r="I26" s="256">
        <v>6</v>
      </c>
      <c r="J26" s="257">
        <v>1963</v>
      </c>
      <c r="K26" s="256">
        <v>1</v>
      </c>
      <c r="L26" s="256">
        <v>1</v>
      </c>
      <c r="M26" s="257" t="s">
        <v>564</v>
      </c>
      <c r="N26" s="256" t="s">
        <v>556</v>
      </c>
      <c r="O26" s="256" t="s">
        <v>557</v>
      </c>
      <c r="P26" s="256" t="s">
        <v>557</v>
      </c>
      <c r="Q26" s="258">
        <v>0.42</v>
      </c>
      <c r="R26" s="258">
        <v>0.42</v>
      </c>
      <c r="S26" s="256">
        <v>2018</v>
      </c>
      <c r="T26" s="256" t="s">
        <v>558</v>
      </c>
      <c r="U26" s="256" t="s">
        <v>558</v>
      </c>
      <c r="V26" s="256" t="s">
        <v>559</v>
      </c>
      <c r="W26" s="256" t="s">
        <v>559</v>
      </c>
      <c r="X26" s="256" t="s">
        <v>560</v>
      </c>
      <c r="Y26" s="256" t="s">
        <v>561</v>
      </c>
      <c r="Z26" s="256" t="s">
        <v>562</v>
      </c>
      <c r="AA26" s="256" t="s">
        <v>563</v>
      </c>
    </row>
    <row r="27" spans="1:27" s="49" customFormat="1" ht="31.5" x14ac:dyDescent="0.2">
      <c r="A27" s="248">
        <v>3</v>
      </c>
      <c r="B27" s="255" t="s">
        <v>497</v>
      </c>
      <c r="C27" s="255" t="s">
        <v>497</v>
      </c>
      <c r="D27" s="255" t="s">
        <v>497</v>
      </c>
      <c r="E27" s="255" t="s">
        <v>497</v>
      </c>
      <c r="F27" s="256">
        <v>6</v>
      </c>
      <c r="G27" s="256">
        <v>10</v>
      </c>
      <c r="H27" s="256">
        <v>6</v>
      </c>
      <c r="I27" s="256">
        <v>6</v>
      </c>
      <c r="J27" s="257">
        <v>1945</v>
      </c>
      <c r="K27" s="256">
        <v>1</v>
      </c>
      <c r="L27" s="256">
        <v>1</v>
      </c>
      <c r="M27" s="257" t="s">
        <v>565</v>
      </c>
      <c r="N27" s="256" t="s">
        <v>556</v>
      </c>
      <c r="O27" s="256" t="s">
        <v>557</v>
      </c>
      <c r="P27" s="256" t="s">
        <v>557</v>
      </c>
      <c r="Q27" s="258">
        <v>1.204</v>
      </c>
      <c r="R27" s="258">
        <v>1.204</v>
      </c>
      <c r="S27" s="256">
        <v>2018</v>
      </c>
      <c r="T27" s="256" t="s">
        <v>558</v>
      </c>
      <c r="U27" s="256" t="s">
        <v>558</v>
      </c>
      <c r="V27" s="256" t="s">
        <v>559</v>
      </c>
      <c r="W27" s="256" t="s">
        <v>559</v>
      </c>
      <c r="X27" s="256" t="s">
        <v>560</v>
      </c>
      <c r="Y27" s="256" t="s">
        <v>561</v>
      </c>
      <c r="Z27" s="256" t="s">
        <v>562</v>
      </c>
      <c r="AA27" s="256" t="s">
        <v>563</v>
      </c>
    </row>
    <row r="28" spans="1:27" s="49" customFormat="1" ht="31.5" x14ac:dyDescent="0.2">
      <c r="A28" s="248">
        <v>4</v>
      </c>
      <c r="B28" s="255" t="s">
        <v>498</v>
      </c>
      <c r="C28" s="255" t="s">
        <v>498</v>
      </c>
      <c r="D28" s="255" t="s">
        <v>498</v>
      </c>
      <c r="E28" s="255" t="s">
        <v>498</v>
      </c>
      <c r="F28" s="256">
        <v>6</v>
      </c>
      <c r="G28" s="256">
        <v>10</v>
      </c>
      <c r="H28" s="256">
        <v>6</v>
      </c>
      <c r="I28" s="256">
        <v>6</v>
      </c>
      <c r="J28" s="257">
        <v>1945</v>
      </c>
      <c r="K28" s="256">
        <v>1</v>
      </c>
      <c r="L28" s="256">
        <v>1</v>
      </c>
      <c r="M28" s="257" t="s">
        <v>555</v>
      </c>
      <c r="N28" s="256" t="s">
        <v>556</v>
      </c>
      <c r="O28" s="256" t="s">
        <v>557</v>
      </c>
      <c r="P28" s="256" t="s">
        <v>557</v>
      </c>
      <c r="Q28" s="258">
        <v>0.442</v>
      </c>
      <c r="R28" s="258">
        <v>0.442</v>
      </c>
      <c r="S28" s="256">
        <v>2018</v>
      </c>
      <c r="T28" s="256" t="s">
        <v>558</v>
      </c>
      <c r="U28" s="256" t="s">
        <v>558</v>
      </c>
      <c r="V28" s="256" t="s">
        <v>559</v>
      </c>
      <c r="W28" s="256" t="s">
        <v>559</v>
      </c>
      <c r="X28" s="256" t="s">
        <v>560</v>
      </c>
      <c r="Y28" s="256" t="s">
        <v>561</v>
      </c>
      <c r="Z28" s="256" t="s">
        <v>562</v>
      </c>
      <c r="AA28" s="256" t="s">
        <v>563</v>
      </c>
    </row>
    <row r="29" spans="1:27" ht="31.5" x14ac:dyDescent="0.25">
      <c r="A29" s="248">
        <v>5</v>
      </c>
      <c r="B29" s="255" t="s">
        <v>499</v>
      </c>
      <c r="C29" s="255" t="s">
        <v>499</v>
      </c>
      <c r="D29" s="255" t="s">
        <v>499</v>
      </c>
      <c r="E29" s="255" t="s">
        <v>499</v>
      </c>
      <c r="F29" s="256">
        <v>6</v>
      </c>
      <c r="G29" s="256">
        <v>10</v>
      </c>
      <c r="H29" s="256">
        <v>6</v>
      </c>
      <c r="I29" s="256">
        <v>6</v>
      </c>
      <c r="J29" s="257">
        <v>1945</v>
      </c>
      <c r="K29" s="256">
        <v>1</v>
      </c>
      <c r="L29" s="256">
        <v>1</v>
      </c>
      <c r="M29" s="257" t="s">
        <v>565</v>
      </c>
      <c r="N29" s="256" t="s">
        <v>556</v>
      </c>
      <c r="O29" s="256" t="s">
        <v>557</v>
      </c>
      <c r="P29" s="256" t="s">
        <v>557</v>
      </c>
      <c r="Q29" s="258">
        <v>0.25</v>
      </c>
      <c r="R29" s="258">
        <v>0.25</v>
      </c>
      <c r="S29" s="256">
        <v>2018</v>
      </c>
      <c r="T29" s="256" t="s">
        <v>558</v>
      </c>
      <c r="U29" s="256" t="s">
        <v>558</v>
      </c>
      <c r="V29" s="256" t="s">
        <v>559</v>
      </c>
      <c r="W29" s="256" t="s">
        <v>559</v>
      </c>
      <c r="X29" s="256" t="s">
        <v>560</v>
      </c>
      <c r="Y29" s="256" t="s">
        <v>561</v>
      </c>
      <c r="Z29" s="256" t="s">
        <v>562</v>
      </c>
      <c r="AA29" s="256" t="s">
        <v>563</v>
      </c>
    </row>
    <row r="30" spans="1:27" ht="31.5" x14ac:dyDescent="0.25">
      <c r="A30" s="248">
        <v>6</v>
      </c>
      <c r="B30" s="255" t="s">
        <v>500</v>
      </c>
      <c r="C30" s="255" t="s">
        <v>500</v>
      </c>
      <c r="D30" s="255" t="s">
        <v>500</v>
      </c>
      <c r="E30" s="255" t="s">
        <v>500</v>
      </c>
      <c r="F30" s="256">
        <v>6</v>
      </c>
      <c r="G30" s="256">
        <v>10</v>
      </c>
      <c r="H30" s="256">
        <v>6</v>
      </c>
      <c r="I30" s="256">
        <v>6</v>
      </c>
      <c r="J30" s="257">
        <v>1961</v>
      </c>
      <c r="K30" s="256">
        <v>1</v>
      </c>
      <c r="L30" s="256">
        <v>1</v>
      </c>
      <c r="M30" s="257" t="s">
        <v>566</v>
      </c>
      <c r="N30" s="256" t="s">
        <v>556</v>
      </c>
      <c r="O30" s="256" t="s">
        <v>557</v>
      </c>
      <c r="P30" s="256" t="s">
        <v>557</v>
      </c>
      <c r="Q30" s="258">
        <v>0.13</v>
      </c>
      <c r="R30" s="258">
        <v>0.13</v>
      </c>
      <c r="S30" s="256">
        <v>2018</v>
      </c>
      <c r="T30" s="256" t="s">
        <v>558</v>
      </c>
      <c r="U30" s="256" t="s">
        <v>558</v>
      </c>
      <c r="V30" s="256" t="s">
        <v>559</v>
      </c>
      <c r="W30" s="256" t="s">
        <v>559</v>
      </c>
      <c r="X30" s="256" t="s">
        <v>560</v>
      </c>
      <c r="Y30" s="256" t="s">
        <v>561</v>
      </c>
      <c r="Z30" s="256" t="s">
        <v>562</v>
      </c>
      <c r="AA30" s="256" t="s">
        <v>563</v>
      </c>
    </row>
    <row r="31" spans="1:27" ht="31.5" x14ac:dyDescent="0.25">
      <c r="A31" s="248">
        <v>7</v>
      </c>
      <c r="B31" s="255" t="s">
        <v>501</v>
      </c>
      <c r="C31" s="255" t="s">
        <v>501</v>
      </c>
      <c r="D31" s="255" t="s">
        <v>501</v>
      </c>
      <c r="E31" s="255" t="s">
        <v>501</v>
      </c>
      <c r="F31" s="256">
        <v>6</v>
      </c>
      <c r="G31" s="256">
        <v>10</v>
      </c>
      <c r="H31" s="256">
        <v>6</v>
      </c>
      <c r="I31" s="256">
        <v>6</v>
      </c>
      <c r="J31" s="257">
        <v>1945</v>
      </c>
      <c r="K31" s="256">
        <v>1</v>
      </c>
      <c r="L31" s="256">
        <v>1</v>
      </c>
      <c r="M31" s="257" t="s">
        <v>567</v>
      </c>
      <c r="N31" s="256" t="s">
        <v>556</v>
      </c>
      <c r="O31" s="256" t="s">
        <v>557</v>
      </c>
      <c r="P31" s="256" t="s">
        <v>557</v>
      </c>
      <c r="Q31" s="258">
        <v>0.62</v>
      </c>
      <c r="R31" s="258">
        <v>0.62</v>
      </c>
      <c r="S31" s="256">
        <v>2018</v>
      </c>
      <c r="T31" s="256" t="s">
        <v>558</v>
      </c>
      <c r="U31" s="256" t="s">
        <v>558</v>
      </c>
      <c r="V31" s="256" t="s">
        <v>559</v>
      </c>
      <c r="W31" s="256" t="s">
        <v>559</v>
      </c>
      <c r="X31" s="256" t="s">
        <v>560</v>
      </c>
      <c r="Y31" s="256" t="s">
        <v>561</v>
      </c>
      <c r="Z31" s="256" t="s">
        <v>562</v>
      </c>
      <c r="AA31" s="256" t="s">
        <v>563</v>
      </c>
    </row>
    <row r="32" spans="1:27" ht="31.5" x14ac:dyDescent="0.25">
      <c r="A32" s="248">
        <v>8</v>
      </c>
      <c r="B32" s="255" t="s">
        <v>502</v>
      </c>
      <c r="C32" s="255" t="s">
        <v>502</v>
      </c>
      <c r="D32" s="255" t="s">
        <v>502</v>
      </c>
      <c r="E32" s="255" t="s">
        <v>502</v>
      </c>
      <c r="F32" s="256">
        <v>6</v>
      </c>
      <c r="G32" s="256">
        <v>10</v>
      </c>
      <c r="H32" s="256">
        <v>6</v>
      </c>
      <c r="I32" s="256">
        <v>6</v>
      </c>
      <c r="J32" s="257">
        <v>1945</v>
      </c>
      <c r="K32" s="256">
        <v>1</v>
      </c>
      <c r="L32" s="256">
        <v>1</v>
      </c>
      <c r="M32" s="257" t="s">
        <v>565</v>
      </c>
      <c r="N32" s="256" t="s">
        <v>556</v>
      </c>
      <c r="O32" s="256" t="s">
        <v>557</v>
      </c>
      <c r="P32" s="256" t="s">
        <v>557</v>
      </c>
      <c r="Q32" s="258">
        <v>0.89</v>
      </c>
      <c r="R32" s="258">
        <v>0.89</v>
      </c>
      <c r="S32" s="256">
        <v>2018</v>
      </c>
      <c r="T32" s="256" t="s">
        <v>558</v>
      </c>
      <c r="U32" s="256" t="s">
        <v>558</v>
      </c>
      <c r="V32" s="256" t="s">
        <v>559</v>
      </c>
      <c r="W32" s="256" t="s">
        <v>559</v>
      </c>
      <c r="X32" s="256" t="s">
        <v>560</v>
      </c>
      <c r="Y32" s="256" t="s">
        <v>561</v>
      </c>
      <c r="Z32" s="256" t="s">
        <v>562</v>
      </c>
      <c r="AA32" s="256" t="s">
        <v>563</v>
      </c>
    </row>
    <row r="33" spans="1:27" ht="31.5" x14ac:dyDescent="0.25">
      <c r="A33" s="248">
        <v>9</v>
      </c>
      <c r="B33" s="255" t="s">
        <v>503</v>
      </c>
      <c r="C33" s="255" t="s">
        <v>503</v>
      </c>
      <c r="D33" s="255" t="s">
        <v>503</v>
      </c>
      <c r="E33" s="255" t="s">
        <v>503</v>
      </c>
      <c r="F33" s="256">
        <v>6</v>
      </c>
      <c r="G33" s="256">
        <v>10</v>
      </c>
      <c r="H33" s="256">
        <v>6</v>
      </c>
      <c r="I33" s="256">
        <v>6</v>
      </c>
      <c r="J33" s="257">
        <v>1945</v>
      </c>
      <c r="K33" s="256">
        <v>1</v>
      </c>
      <c r="L33" s="256">
        <v>1</v>
      </c>
      <c r="M33" s="257" t="s">
        <v>568</v>
      </c>
      <c r="N33" s="256" t="s">
        <v>556</v>
      </c>
      <c r="O33" s="256" t="s">
        <v>557</v>
      </c>
      <c r="P33" s="256" t="s">
        <v>557</v>
      </c>
      <c r="Q33" s="258">
        <v>0.14399999999999999</v>
      </c>
      <c r="R33" s="258">
        <v>0.14399999999999999</v>
      </c>
      <c r="S33" s="256">
        <v>2018</v>
      </c>
      <c r="T33" s="256" t="s">
        <v>558</v>
      </c>
      <c r="U33" s="256" t="s">
        <v>558</v>
      </c>
      <c r="V33" s="256" t="s">
        <v>559</v>
      </c>
      <c r="W33" s="256" t="s">
        <v>559</v>
      </c>
      <c r="X33" s="256" t="s">
        <v>560</v>
      </c>
      <c r="Y33" s="256" t="s">
        <v>561</v>
      </c>
      <c r="Z33" s="256" t="s">
        <v>562</v>
      </c>
      <c r="AA33" s="256" t="s">
        <v>563</v>
      </c>
    </row>
    <row r="34" spans="1:27" ht="31.5" x14ac:dyDescent="0.25">
      <c r="A34" s="248">
        <v>10</v>
      </c>
      <c r="B34" s="255" t="s">
        <v>504</v>
      </c>
      <c r="C34" s="255" t="s">
        <v>504</v>
      </c>
      <c r="D34" s="255" t="s">
        <v>504</v>
      </c>
      <c r="E34" s="255" t="s">
        <v>504</v>
      </c>
      <c r="F34" s="256">
        <v>6</v>
      </c>
      <c r="G34" s="256">
        <v>10</v>
      </c>
      <c r="H34" s="256">
        <v>6</v>
      </c>
      <c r="I34" s="256">
        <v>6</v>
      </c>
      <c r="J34" s="257">
        <v>1945</v>
      </c>
      <c r="K34" s="256">
        <v>1</v>
      </c>
      <c r="L34" s="256">
        <v>1</v>
      </c>
      <c r="M34" s="257" t="s">
        <v>565</v>
      </c>
      <c r="N34" s="256" t="s">
        <v>556</v>
      </c>
      <c r="O34" s="256" t="s">
        <v>557</v>
      </c>
      <c r="P34" s="256" t="s">
        <v>557</v>
      </c>
      <c r="Q34" s="258">
        <v>0.57699999999999996</v>
      </c>
      <c r="R34" s="258">
        <v>0.57699999999999996</v>
      </c>
      <c r="S34" s="256">
        <v>2018</v>
      </c>
      <c r="T34" s="256" t="s">
        <v>558</v>
      </c>
      <c r="U34" s="256" t="s">
        <v>558</v>
      </c>
      <c r="V34" s="256" t="s">
        <v>559</v>
      </c>
      <c r="W34" s="256" t="s">
        <v>559</v>
      </c>
      <c r="X34" s="256" t="s">
        <v>560</v>
      </c>
      <c r="Y34" s="256" t="s">
        <v>561</v>
      </c>
      <c r="Z34" s="256" t="s">
        <v>562</v>
      </c>
      <c r="AA34" s="256" t="s">
        <v>563</v>
      </c>
    </row>
    <row r="35" spans="1:27" ht="31.5" x14ac:dyDescent="0.25">
      <c r="A35" s="248">
        <v>11</v>
      </c>
      <c r="B35" s="255" t="s">
        <v>505</v>
      </c>
      <c r="C35" s="255" t="s">
        <v>505</v>
      </c>
      <c r="D35" s="255" t="s">
        <v>505</v>
      </c>
      <c r="E35" s="255" t="s">
        <v>505</v>
      </c>
      <c r="F35" s="256">
        <v>6</v>
      </c>
      <c r="G35" s="256">
        <v>10</v>
      </c>
      <c r="H35" s="256">
        <v>6</v>
      </c>
      <c r="I35" s="256">
        <v>6</v>
      </c>
      <c r="J35" s="257">
        <v>1985</v>
      </c>
      <c r="K35" s="256">
        <v>1</v>
      </c>
      <c r="L35" s="256">
        <v>1</v>
      </c>
      <c r="M35" s="257" t="s">
        <v>565</v>
      </c>
      <c r="N35" s="256" t="s">
        <v>556</v>
      </c>
      <c r="O35" s="256" t="s">
        <v>557</v>
      </c>
      <c r="P35" s="256" t="s">
        <v>557</v>
      </c>
      <c r="Q35" s="258">
        <v>0.52100000000000002</v>
      </c>
      <c r="R35" s="258">
        <v>0.52100000000000002</v>
      </c>
      <c r="S35" s="256">
        <v>2018</v>
      </c>
      <c r="T35" s="256" t="s">
        <v>558</v>
      </c>
      <c r="U35" s="256" t="s">
        <v>558</v>
      </c>
      <c r="V35" s="256" t="s">
        <v>559</v>
      </c>
      <c r="W35" s="256" t="s">
        <v>559</v>
      </c>
      <c r="X35" s="256" t="s">
        <v>560</v>
      </c>
      <c r="Y35" s="256" t="s">
        <v>561</v>
      </c>
      <c r="Z35" s="256" t="s">
        <v>562</v>
      </c>
      <c r="AA35" s="256" t="s">
        <v>563</v>
      </c>
    </row>
    <row r="36" spans="1:27" ht="31.5" x14ac:dyDescent="0.25">
      <c r="A36" s="248">
        <v>12</v>
      </c>
      <c r="B36" s="255" t="s">
        <v>506</v>
      </c>
      <c r="C36" s="255" t="s">
        <v>506</v>
      </c>
      <c r="D36" s="255" t="s">
        <v>506</v>
      </c>
      <c r="E36" s="255" t="s">
        <v>506</v>
      </c>
      <c r="F36" s="256">
        <v>6</v>
      </c>
      <c r="G36" s="256">
        <v>10</v>
      </c>
      <c r="H36" s="256">
        <v>6</v>
      </c>
      <c r="I36" s="256">
        <v>6</v>
      </c>
      <c r="J36" s="257">
        <v>1978</v>
      </c>
      <c r="K36" s="256">
        <v>1</v>
      </c>
      <c r="L36" s="256">
        <v>1</v>
      </c>
      <c r="M36" s="257" t="s">
        <v>569</v>
      </c>
      <c r="N36" s="256" t="s">
        <v>556</v>
      </c>
      <c r="O36" s="256" t="s">
        <v>557</v>
      </c>
      <c r="P36" s="256" t="s">
        <v>557</v>
      </c>
      <c r="Q36" s="258">
        <v>0.26</v>
      </c>
      <c r="R36" s="258">
        <v>0.26</v>
      </c>
      <c r="S36" s="256">
        <v>2018</v>
      </c>
      <c r="T36" s="256" t="s">
        <v>558</v>
      </c>
      <c r="U36" s="256" t="s">
        <v>558</v>
      </c>
      <c r="V36" s="256" t="s">
        <v>559</v>
      </c>
      <c r="W36" s="256" t="s">
        <v>559</v>
      </c>
      <c r="X36" s="256" t="s">
        <v>560</v>
      </c>
      <c r="Y36" s="256" t="s">
        <v>561</v>
      </c>
      <c r="Z36" s="256" t="s">
        <v>562</v>
      </c>
      <c r="AA36" s="256" t="s">
        <v>563</v>
      </c>
    </row>
    <row r="37" spans="1:27" ht="31.5" x14ac:dyDescent="0.25">
      <c r="A37" s="248">
        <v>13</v>
      </c>
      <c r="B37" s="255" t="s">
        <v>507</v>
      </c>
      <c r="C37" s="255" t="s">
        <v>507</v>
      </c>
      <c r="D37" s="255" t="s">
        <v>507</v>
      </c>
      <c r="E37" s="255" t="s">
        <v>507</v>
      </c>
      <c r="F37" s="256">
        <v>6</v>
      </c>
      <c r="G37" s="256">
        <v>10</v>
      </c>
      <c r="H37" s="256">
        <v>6</v>
      </c>
      <c r="I37" s="256">
        <v>6</v>
      </c>
      <c r="J37" s="257">
        <v>1945</v>
      </c>
      <c r="K37" s="256">
        <v>1</v>
      </c>
      <c r="L37" s="256">
        <v>1</v>
      </c>
      <c r="M37" s="257" t="s">
        <v>567</v>
      </c>
      <c r="N37" s="256" t="s">
        <v>556</v>
      </c>
      <c r="O37" s="256" t="s">
        <v>557</v>
      </c>
      <c r="P37" s="256" t="s">
        <v>557</v>
      </c>
      <c r="Q37" s="258">
        <v>0.78300000000000003</v>
      </c>
      <c r="R37" s="258">
        <v>0.78300000000000003</v>
      </c>
      <c r="S37" s="256">
        <v>2018</v>
      </c>
      <c r="T37" s="256" t="s">
        <v>558</v>
      </c>
      <c r="U37" s="256" t="s">
        <v>558</v>
      </c>
      <c r="V37" s="256" t="s">
        <v>559</v>
      </c>
      <c r="W37" s="256" t="s">
        <v>559</v>
      </c>
      <c r="X37" s="256" t="s">
        <v>560</v>
      </c>
      <c r="Y37" s="256" t="s">
        <v>561</v>
      </c>
      <c r="Z37" s="256" t="s">
        <v>562</v>
      </c>
      <c r="AA37" s="256" t="s">
        <v>563</v>
      </c>
    </row>
    <row r="38" spans="1:27" ht="31.5" x14ac:dyDescent="0.25">
      <c r="A38" s="248">
        <v>14</v>
      </c>
      <c r="B38" s="255" t="s">
        <v>508</v>
      </c>
      <c r="C38" s="255" t="s">
        <v>508</v>
      </c>
      <c r="D38" s="255" t="s">
        <v>508</v>
      </c>
      <c r="E38" s="255" t="s">
        <v>508</v>
      </c>
      <c r="F38" s="256">
        <v>6</v>
      </c>
      <c r="G38" s="256">
        <v>10</v>
      </c>
      <c r="H38" s="256">
        <v>6</v>
      </c>
      <c r="I38" s="256">
        <v>6</v>
      </c>
      <c r="J38" s="257">
        <v>1976</v>
      </c>
      <c r="K38" s="256">
        <v>1</v>
      </c>
      <c r="L38" s="256">
        <v>1</v>
      </c>
      <c r="M38" s="257" t="s">
        <v>570</v>
      </c>
      <c r="N38" s="256" t="s">
        <v>556</v>
      </c>
      <c r="O38" s="256" t="s">
        <v>557</v>
      </c>
      <c r="P38" s="256" t="s">
        <v>557</v>
      </c>
      <c r="Q38" s="258">
        <v>1</v>
      </c>
      <c r="R38" s="258">
        <v>1</v>
      </c>
      <c r="S38" s="256">
        <v>2018</v>
      </c>
      <c r="T38" s="256" t="s">
        <v>558</v>
      </c>
      <c r="U38" s="256" t="s">
        <v>558</v>
      </c>
      <c r="V38" s="256" t="s">
        <v>559</v>
      </c>
      <c r="W38" s="256" t="s">
        <v>559</v>
      </c>
      <c r="X38" s="256" t="s">
        <v>560</v>
      </c>
      <c r="Y38" s="256" t="s">
        <v>561</v>
      </c>
      <c r="Z38" s="256" t="s">
        <v>562</v>
      </c>
      <c r="AA38" s="256" t="s">
        <v>563</v>
      </c>
    </row>
    <row r="39" spans="1:27" ht="31.5" x14ac:dyDescent="0.25">
      <c r="A39" s="248">
        <v>15</v>
      </c>
      <c r="B39" s="255" t="s">
        <v>509</v>
      </c>
      <c r="C39" s="255" t="s">
        <v>509</v>
      </c>
      <c r="D39" s="255" t="s">
        <v>509</v>
      </c>
      <c r="E39" s="255" t="s">
        <v>509</v>
      </c>
      <c r="F39" s="256">
        <v>6</v>
      </c>
      <c r="G39" s="256">
        <v>10</v>
      </c>
      <c r="H39" s="256">
        <v>6</v>
      </c>
      <c r="I39" s="256">
        <v>6</v>
      </c>
      <c r="J39" s="257">
        <v>1945</v>
      </c>
      <c r="K39" s="256">
        <v>1</v>
      </c>
      <c r="L39" s="256">
        <v>1</v>
      </c>
      <c r="M39" s="257" t="s">
        <v>570</v>
      </c>
      <c r="N39" s="256" t="s">
        <v>556</v>
      </c>
      <c r="O39" s="256" t="s">
        <v>557</v>
      </c>
      <c r="P39" s="256" t="s">
        <v>557</v>
      </c>
      <c r="Q39" s="258">
        <v>1.292</v>
      </c>
      <c r="R39" s="258">
        <v>1.292</v>
      </c>
      <c r="S39" s="256">
        <v>2018</v>
      </c>
      <c r="T39" s="256" t="s">
        <v>558</v>
      </c>
      <c r="U39" s="256" t="s">
        <v>558</v>
      </c>
      <c r="V39" s="256" t="s">
        <v>559</v>
      </c>
      <c r="W39" s="256" t="s">
        <v>559</v>
      </c>
      <c r="X39" s="256" t="s">
        <v>560</v>
      </c>
      <c r="Y39" s="256" t="s">
        <v>561</v>
      </c>
      <c r="Z39" s="256" t="s">
        <v>562</v>
      </c>
      <c r="AA39" s="256" t="s">
        <v>563</v>
      </c>
    </row>
    <row r="40" spans="1:27" ht="31.5" x14ac:dyDescent="0.25">
      <c r="A40" s="248">
        <v>16</v>
      </c>
      <c r="B40" s="255" t="s">
        <v>510</v>
      </c>
      <c r="C40" s="255" t="s">
        <v>510</v>
      </c>
      <c r="D40" s="255" t="s">
        <v>510</v>
      </c>
      <c r="E40" s="255" t="s">
        <v>510</v>
      </c>
      <c r="F40" s="256">
        <v>6</v>
      </c>
      <c r="G40" s="256">
        <v>10</v>
      </c>
      <c r="H40" s="256">
        <v>6</v>
      </c>
      <c r="I40" s="256">
        <v>6</v>
      </c>
      <c r="J40" s="257">
        <v>1945</v>
      </c>
      <c r="K40" s="256">
        <v>1</v>
      </c>
      <c r="L40" s="256">
        <v>1</v>
      </c>
      <c r="M40" s="257" t="s">
        <v>565</v>
      </c>
      <c r="N40" s="256" t="s">
        <v>556</v>
      </c>
      <c r="O40" s="256" t="s">
        <v>557</v>
      </c>
      <c r="P40" s="256" t="s">
        <v>557</v>
      </c>
      <c r="Q40" s="258">
        <v>0.03</v>
      </c>
      <c r="R40" s="258">
        <v>0.03</v>
      </c>
      <c r="S40" s="256">
        <v>2018</v>
      </c>
      <c r="T40" s="256" t="s">
        <v>558</v>
      </c>
      <c r="U40" s="256" t="s">
        <v>558</v>
      </c>
      <c r="V40" s="256" t="s">
        <v>559</v>
      </c>
      <c r="W40" s="256" t="s">
        <v>559</v>
      </c>
      <c r="X40" s="256" t="s">
        <v>560</v>
      </c>
      <c r="Y40" s="256" t="s">
        <v>561</v>
      </c>
      <c r="Z40" s="256" t="s">
        <v>562</v>
      </c>
      <c r="AA40" s="256" t="s">
        <v>563</v>
      </c>
    </row>
    <row r="41" spans="1:27" ht="31.5" x14ac:dyDescent="0.25">
      <c r="A41" s="248">
        <v>17</v>
      </c>
      <c r="B41" s="255" t="s">
        <v>511</v>
      </c>
      <c r="C41" s="255" t="s">
        <v>511</v>
      </c>
      <c r="D41" s="255" t="s">
        <v>511</v>
      </c>
      <c r="E41" s="255" t="s">
        <v>511</v>
      </c>
      <c r="F41" s="256">
        <v>6</v>
      </c>
      <c r="G41" s="256">
        <v>10</v>
      </c>
      <c r="H41" s="256">
        <v>6</v>
      </c>
      <c r="I41" s="256">
        <v>6</v>
      </c>
      <c r="J41" s="257">
        <v>1966</v>
      </c>
      <c r="K41" s="256">
        <v>1</v>
      </c>
      <c r="L41" s="256">
        <v>1</v>
      </c>
      <c r="M41" s="257" t="s">
        <v>568</v>
      </c>
      <c r="N41" s="256" t="s">
        <v>556</v>
      </c>
      <c r="O41" s="256" t="s">
        <v>557</v>
      </c>
      <c r="P41" s="256" t="s">
        <v>557</v>
      </c>
      <c r="Q41" s="258">
        <v>0.752</v>
      </c>
      <c r="R41" s="258">
        <v>0.752</v>
      </c>
      <c r="S41" s="256">
        <v>2018</v>
      </c>
      <c r="T41" s="256" t="s">
        <v>558</v>
      </c>
      <c r="U41" s="256" t="s">
        <v>558</v>
      </c>
      <c r="V41" s="256" t="s">
        <v>559</v>
      </c>
      <c r="W41" s="256" t="s">
        <v>559</v>
      </c>
      <c r="X41" s="256" t="s">
        <v>560</v>
      </c>
      <c r="Y41" s="256" t="s">
        <v>561</v>
      </c>
      <c r="Z41" s="256" t="s">
        <v>562</v>
      </c>
      <c r="AA41" s="256" t="s">
        <v>563</v>
      </c>
    </row>
    <row r="42" spans="1:27" ht="31.5" x14ac:dyDescent="0.25">
      <c r="A42" s="248">
        <v>18</v>
      </c>
      <c r="B42" s="255" t="s">
        <v>512</v>
      </c>
      <c r="C42" s="255" t="s">
        <v>512</v>
      </c>
      <c r="D42" s="255" t="s">
        <v>512</v>
      </c>
      <c r="E42" s="255" t="s">
        <v>512</v>
      </c>
      <c r="F42" s="256">
        <v>6</v>
      </c>
      <c r="G42" s="256">
        <v>10</v>
      </c>
      <c r="H42" s="256">
        <v>6</v>
      </c>
      <c r="I42" s="256">
        <v>6</v>
      </c>
      <c r="J42" s="257">
        <v>1945</v>
      </c>
      <c r="K42" s="256">
        <v>1</v>
      </c>
      <c r="L42" s="256">
        <v>1</v>
      </c>
      <c r="M42" s="257" t="s">
        <v>567</v>
      </c>
      <c r="N42" s="256" t="s">
        <v>556</v>
      </c>
      <c r="O42" s="256" t="s">
        <v>557</v>
      </c>
      <c r="P42" s="256" t="s">
        <v>557</v>
      </c>
      <c r="Q42" s="258">
        <v>1.3540000000000001</v>
      </c>
      <c r="R42" s="258">
        <v>1.3540000000000001</v>
      </c>
      <c r="S42" s="256">
        <v>2018</v>
      </c>
      <c r="T42" s="256" t="s">
        <v>558</v>
      </c>
      <c r="U42" s="256" t="s">
        <v>558</v>
      </c>
      <c r="V42" s="256" t="s">
        <v>559</v>
      </c>
      <c r="W42" s="256" t="s">
        <v>559</v>
      </c>
      <c r="X42" s="256" t="s">
        <v>560</v>
      </c>
      <c r="Y42" s="256" t="s">
        <v>561</v>
      </c>
      <c r="Z42" s="256" t="s">
        <v>562</v>
      </c>
      <c r="AA42" s="256" t="s">
        <v>563</v>
      </c>
    </row>
    <row r="43" spans="1:27" ht="31.5" x14ac:dyDescent="0.25">
      <c r="A43" s="248">
        <v>19</v>
      </c>
      <c r="B43" s="255" t="s">
        <v>513</v>
      </c>
      <c r="C43" s="255" t="s">
        <v>513</v>
      </c>
      <c r="D43" s="255" t="s">
        <v>513</v>
      </c>
      <c r="E43" s="255" t="s">
        <v>513</v>
      </c>
      <c r="F43" s="256">
        <v>6</v>
      </c>
      <c r="G43" s="256">
        <v>10</v>
      </c>
      <c r="H43" s="256">
        <v>6</v>
      </c>
      <c r="I43" s="256">
        <v>6</v>
      </c>
      <c r="J43" s="257">
        <v>1945</v>
      </c>
      <c r="K43" s="256">
        <v>1</v>
      </c>
      <c r="L43" s="256">
        <v>1</v>
      </c>
      <c r="M43" s="257" t="s">
        <v>565</v>
      </c>
      <c r="N43" s="256" t="s">
        <v>556</v>
      </c>
      <c r="O43" s="256" t="s">
        <v>557</v>
      </c>
      <c r="P43" s="256" t="s">
        <v>557</v>
      </c>
      <c r="Q43" s="258">
        <v>2.3149999999999999</v>
      </c>
      <c r="R43" s="258">
        <v>2.3149999999999999</v>
      </c>
      <c r="S43" s="256">
        <v>2018</v>
      </c>
      <c r="T43" s="256" t="s">
        <v>558</v>
      </c>
      <c r="U43" s="256" t="s">
        <v>558</v>
      </c>
      <c r="V43" s="256" t="s">
        <v>559</v>
      </c>
      <c r="W43" s="256" t="s">
        <v>559</v>
      </c>
      <c r="X43" s="256" t="s">
        <v>560</v>
      </c>
      <c r="Y43" s="256" t="s">
        <v>561</v>
      </c>
      <c r="Z43" s="256" t="s">
        <v>562</v>
      </c>
      <c r="AA43" s="256" t="s">
        <v>563</v>
      </c>
    </row>
    <row r="44" spans="1:27" ht="31.5" x14ac:dyDescent="0.25">
      <c r="A44" s="248">
        <v>20</v>
      </c>
      <c r="B44" s="255" t="s">
        <v>514</v>
      </c>
      <c r="C44" s="255" t="s">
        <v>514</v>
      </c>
      <c r="D44" s="255" t="s">
        <v>514</v>
      </c>
      <c r="E44" s="255" t="s">
        <v>514</v>
      </c>
      <c r="F44" s="256">
        <v>6</v>
      </c>
      <c r="G44" s="256">
        <v>10</v>
      </c>
      <c r="H44" s="256">
        <v>6</v>
      </c>
      <c r="I44" s="256">
        <v>6</v>
      </c>
      <c r="J44" s="257">
        <v>1945</v>
      </c>
      <c r="K44" s="256">
        <v>1</v>
      </c>
      <c r="L44" s="256">
        <v>1</v>
      </c>
      <c r="M44" s="257" t="s">
        <v>567</v>
      </c>
      <c r="N44" s="256" t="s">
        <v>556</v>
      </c>
      <c r="O44" s="256" t="s">
        <v>557</v>
      </c>
      <c r="P44" s="256" t="s">
        <v>557</v>
      </c>
      <c r="Q44" s="258">
        <v>0.46800000000000003</v>
      </c>
      <c r="R44" s="258">
        <v>0.46800000000000003</v>
      </c>
      <c r="S44" s="256">
        <v>2018</v>
      </c>
      <c r="T44" s="256" t="s">
        <v>558</v>
      </c>
      <c r="U44" s="256" t="s">
        <v>558</v>
      </c>
      <c r="V44" s="256" t="s">
        <v>559</v>
      </c>
      <c r="W44" s="256" t="s">
        <v>559</v>
      </c>
      <c r="X44" s="256" t="s">
        <v>560</v>
      </c>
      <c r="Y44" s="256" t="s">
        <v>561</v>
      </c>
      <c r="Z44" s="256" t="s">
        <v>562</v>
      </c>
      <c r="AA44" s="256" t="s">
        <v>563</v>
      </c>
    </row>
    <row r="45" spans="1:27" ht="31.5" x14ac:dyDescent="0.25">
      <c r="A45" s="248">
        <v>21</v>
      </c>
      <c r="B45" s="255" t="s">
        <v>515</v>
      </c>
      <c r="C45" s="255" t="s">
        <v>515</v>
      </c>
      <c r="D45" s="255" t="s">
        <v>515</v>
      </c>
      <c r="E45" s="255" t="s">
        <v>515</v>
      </c>
      <c r="F45" s="256">
        <v>6</v>
      </c>
      <c r="G45" s="256">
        <v>10</v>
      </c>
      <c r="H45" s="256">
        <v>6</v>
      </c>
      <c r="I45" s="256">
        <v>6</v>
      </c>
      <c r="J45" s="257">
        <v>2006</v>
      </c>
      <c r="K45" s="256">
        <v>1</v>
      </c>
      <c r="L45" s="256">
        <v>1</v>
      </c>
      <c r="M45" s="257" t="s">
        <v>568</v>
      </c>
      <c r="N45" s="256" t="s">
        <v>556</v>
      </c>
      <c r="O45" s="256" t="s">
        <v>557</v>
      </c>
      <c r="P45" s="256" t="s">
        <v>557</v>
      </c>
      <c r="Q45" s="258">
        <v>0.4</v>
      </c>
      <c r="R45" s="258">
        <v>0.4</v>
      </c>
      <c r="S45" s="256">
        <v>2018</v>
      </c>
      <c r="T45" s="256" t="s">
        <v>558</v>
      </c>
      <c r="U45" s="256" t="s">
        <v>558</v>
      </c>
      <c r="V45" s="256" t="s">
        <v>559</v>
      </c>
      <c r="W45" s="256" t="s">
        <v>559</v>
      </c>
      <c r="X45" s="256" t="s">
        <v>560</v>
      </c>
      <c r="Y45" s="256" t="s">
        <v>561</v>
      </c>
      <c r="Z45" s="256" t="s">
        <v>562</v>
      </c>
      <c r="AA45" s="256" t="s">
        <v>563</v>
      </c>
    </row>
    <row r="46" spans="1:27" ht="31.5" x14ac:dyDescent="0.25">
      <c r="A46" s="248">
        <v>22</v>
      </c>
      <c r="B46" s="255" t="s">
        <v>516</v>
      </c>
      <c r="C46" s="255" t="s">
        <v>516</v>
      </c>
      <c r="D46" s="255" t="s">
        <v>516</v>
      </c>
      <c r="E46" s="255" t="s">
        <v>516</v>
      </c>
      <c r="F46" s="256">
        <v>6</v>
      </c>
      <c r="G46" s="256">
        <v>10</v>
      </c>
      <c r="H46" s="256">
        <v>6</v>
      </c>
      <c r="I46" s="256">
        <v>6</v>
      </c>
      <c r="J46" s="257">
        <v>1945</v>
      </c>
      <c r="K46" s="256">
        <v>1</v>
      </c>
      <c r="L46" s="256">
        <v>1</v>
      </c>
      <c r="M46" s="257" t="s">
        <v>567</v>
      </c>
      <c r="N46" s="256" t="s">
        <v>556</v>
      </c>
      <c r="O46" s="256" t="s">
        <v>557</v>
      </c>
      <c r="P46" s="256" t="s">
        <v>557</v>
      </c>
      <c r="Q46" s="258">
        <v>3.5000000000000003E-2</v>
      </c>
      <c r="R46" s="258">
        <v>3.5000000000000003E-2</v>
      </c>
      <c r="S46" s="256">
        <v>2018</v>
      </c>
      <c r="T46" s="256" t="s">
        <v>558</v>
      </c>
      <c r="U46" s="256" t="s">
        <v>558</v>
      </c>
      <c r="V46" s="256" t="s">
        <v>559</v>
      </c>
      <c r="W46" s="256" t="s">
        <v>559</v>
      </c>
      <c r="X46" s="256" t="s">
        <v>560</v>
      </c>
      <c r="Y46" s="256" t="s">
        <v>561</v>
      </c>
      <c r="Z46" s="256" t="s">
        <v>562</v>
      </c>
      <c r="AA46" s="256" t="s">
        <v>563</v>
      </c>
    </row>
    <row r="47" spans="1:27" ht="63" x14ac:dyDescent="0.25">
      <c r="A47" s="248">
        <v>23</v>
      </c>
      <c r="B47" s="255" t="s">
        <v>517</v>
      </c>
      <c r="C47" s="255" t="s">
        <v>517</v>
      </c>
      <c r="D47" s="255" t="s">
        <v>517</v>
      </c>
      <c r="E47" s="255" t="s">
        <v>517</v>
      </c>
      <c r="F47" s="256">
        <v>6</v>
      </c>
      <c r="G47" s="256">
        <v>10</v>
      </c>
      <c r="H47" s="256">
        <v>6</v>
      </c>
      <c r="I47" s="256">
        <v>6</v>
      </c>
      <c r="J47" s="257">
        <v>1965</v>
      </c>
      <c r="K47" s="256">
        <v>1</v>
      </c>
      <c r="L47" s="256">
        <v>1</v>
      </c>
      <c r="M47" s="257" t="s">
        <v>568</v>
      </c>
      <c r="N47" s="256" t="s">
        <v>556</v>
      </c>
      <c r="O47" s="256" t="s">
        <v>557</v>
      </c>
      <c r="P47" s="256" t="s">
        <v>557</v>
      </c>
      <c r="Q47" s="258">
        <v>7.0000000000000007E-2</v>
      </c>
      <c r="R47" s="258">
        <v>7.0000000000000007E-2</v>
      </c>
      <c r="S47" s="256">
        <v>2018</v>
      </c>
      <c r="T47" s="256" t="s">
        <v>558</v>
      </c>
      <c r="U47" s="256" t="s">
        <v>558</v>
      </c>
      <c r="V47" s="256" t="s">
        <v>559</v>
      </c>
      <c r="W47" s="256" t="s">
        <v>559</v>
      </c>
      <c r="X47" s="256" t="s">
        <v>560</v>
      </c>
      <c r="Y47" s="256" t="s">
        <v>561</v>
      </c>
      <c r="Z47" s="256" t="s">
        <v>562</v>
      </c>
      <c r="AA47" s="256" t="s">
        <v>563</v>
      </c>
    </row>
    <row r="48" spans="1:27" ht="31.5" x14ac:dyDescent="0.25">
      <c r="A48" s="248">
        <v>24</v>
      </c>
      <c r="B48" s="255" t="s">
        <v>518</v>
      </c>
      <c r="C48" s="255" t="s">
        <v>518</v>
      </c>
      <c r="D48" s="255" t="s">
        <v>518</v>
      </c>
      <c r="E48" s="255" t="s">
        <v>518</v>
      </c>
      <c r="F48" s="256">
        <v>6</v>
      </c>
      <c r="G48" s="256">
        <v>10</v>
      </c>
      <c r="H48" s="256">
        <v>6</v>
      </c>
      <c r="I48" s="256">
        <v>6</v>
      </c>
      <c r="J48" s="257">
        <v>1945</v>
      </c>
      <c r="K48" s="256">
        <v>1</v>
      </c>
      <c r="L48" s="256">
        <v>1</v>
      </c>
      <c r="M48" s="257" t="s">
        <v>567</v>
      </c>
      <c r="N48" s="256" t="s">
        <v>556</v>
      </c>
      <c r="O48" s="256" t="s">
        <v>557</v>
      </c>
      <c r="P48" s="256" t="s">
        <v>557</v>
      </c>
      <c r="Q48" s="258">
        <v>0.51800000000000002</v>
      </c>
      <c r="R48" s="258">
        <v>0.51800000000000002</v>
      </c>
      <c r="S48" s="256">
        <v>2018</v>
      </c>
      <c r="T48" s="256" t="s">
        <v>558</v>
      </c>
      <c r="U48" s="256" t="s">
        <v>558</v>
      </c>
      <c r="V48" s="256" t="s">
        <v>559</v>
      </c>
      <c r="W48" s="256" t="s">
        <v>559</v>
      </c>
      <c r="X48" s="256" t="s">
        <v>560</v>
      </c>
      <c r="Y48" s="256" t="s">
        <v>561</v>
      </c>
      <c r="Z48" s="256" t="s">
        <v>562</v>
      </c>
      <c r="AA48" s="256" t="s">
        <v>563</v>
      </c>
    </row>
    <row r="49" spans="1:27" ht="31.5" x14ac:dyDescent="0.25">
      <c r="A49" s="248">
        <v>25</v>
      </c>
      <c r="B49" s="255" t="s">
        <v>519</v>
      </c>
      <c r="C49" s="255" t="s">
        <v>519</v>
      </c>
      <c r="D49" s="255" t="s">
        <v>519</v>
      </c>
      <c r="E49" s="255" t="s">
        <v>519</v>
      </c>
      <c r="F49" s="256">
        <v>6</v>
      </c>
      <c r="G49" s="256">
        <v>10</v>
      </c>
      <c r="H49" s="256">
        <v>6</v>
      </c>
      <c r="I49" s="256">
        <v>6</v>
      </c>
      <c r="J49" s="257">
        <v>1954</v>
      </c>
      <c r="K49" s="256">
        <v>1</v>
      </c>
      <c r="L49" s="256">
        <v>1</v>
      </c>
      <c r="M49" s="257" t="s">
        <v>567</v>
      </c>
      <c r="N49" s="256" t="s">
        <v>556</v>
      </c>
      <c r="O49" s="256" t="s">
        <v>557</v>
      </c>
      <c r="P49" s="256" t="s">
        <v>557</v>
      </c>
      <c r="Q49" s="258">
        <v>0.315</v>
      </c>
      <c r="R49" s="258">
        <v>0.315</v>
      </c>
      <c r="S49" s="256">
        <v>2018</v>
      </c>
      <c r="T49" s="256" t="s">
        <v>558</v>
      </c>
      <c r="U49" s="256" t="s">
        <v>558</v>
      </c>
      <c r="V49" s="256" t="s">
        <v>559</v>
      </c>
      <c r="W49" s="256" t="s">
        <v>559</v>
      </c>
      <c r="X49" s="256" t="s">
        <v>560</v>
      </c>
      <c r="Y49" s="256" t="s">
        <v>561</v>
      </c>
      <c r="Z49" s="256" t="s">
        <v>562</v>
      </c>
      <c r="AA49" s="256" t="s">
        <v>563</v>
      </c>
    </row>
    <row r="50" spans="1:27" ht="31.5" x14ac:dyDescent="0.25">
      <c r="A50" s="248">
        <v>26</v>
      </c>
      <c r="B50" s="255" t="s">
        <v>520</v>
      </c>
      <c r="C50" s="255" t="s">
        <v>520</v>
      </c>
      <c r="D50" s="255" t="s">
        <v>520</v>
      </c>
      <c r="E50" s="255" t="s">
        <v>520</v>
      </c>
      <c r="F50" s="256">
        <v>6</v>
      </c>
      <c r="G50" s="256">
        <v>10</v>
      </c>
      <c r="H50" s="256">
        <v>6</v>
      </c>
      <c r="I50" s="256">
        <v>6</v>
      </c>
      <c r="J50" s="257">
        <v>1955</v>
      </c>
      <c r="K50" s="256">
        <v>1</v>
      </c>
      <c r="L50" s="256">
        <v>1</v>
      </c>
      <c r="M50" s="257" t="s">
        <v>571</v>
      </c>
      <c r="N50" s="256" t="s">
        <v>556</v>
      </c>
      <c r="O50" s="256" t="s">
        <v>557</v>
      </c>
      <c r="P50" s="256" t="s">
        <v>557</v>
      </c>
      <c r="Q50" s="258">
        <v>2.4390000000000001</v>
      </c>
      <c r="R50" s="258">
        <v>2.4390000000000001</v>
      </c>
      <c r="S50" s="256">
        <v>2018</v>
      </c>
      <c r="T50" s="256" t="s">
        <v>558</v>
      </c>
      <c r="U50" s="256" t="s">
        <v>558</v>
      </c>
      <c r="V50" s="256" t="s">
        <v>559</v>
      </c>
      <c r="W50" s="256" t="s">
        <v>559</v>
      </c>
      <c r="X50" s="256" t="s">
        <v>560</v>
      </c>
      <c r="Y50" s="256" t="s">
        <v>561</v>
      </c>
      <c r="Z50" s="256" t="s">
        <v>562</v>
      </c>
      <c r="AA50" s="256" t="s">
        <v>563</v>
      </c>
    </row>
    <row r="51" spans="1:27" ht="31.5" x14ac:dyDescent="0.25">
      <c r="A51" s="248">
        <v>27</v>
      </c>
      <c r="B51" s="255" t="s">
        <v>521</v>
      </c>
      <c r="C51" s="255" t="s">
        <v>521</v>
      </c>
      <c r="D51" s="255" t="s">
        <v>521</v>
      </c>
      <c r="E51" s="255" t="s">
        <v>521</v>
      </c>
      <c r="F51" s="256">
        <v>6</v>
      </c>
      <c r="G51" s="256">
        <v>10</v>
      </c>
      <c r="H51" s="256">
        <v>6</v>
      </c>
      <c r="I51" s="256">
        <v>6</v>
      </c>
      <c r="J51" s="257">
        <v>1958</v>
      </c>
      <c r="K51" s="256">
        <v>1</v>
      </c>
      <c r="L51" s="256">
        <v>1</v>
      </c>
      <c r="M51" s="257" t="s">
        <v>566</v>
      </c>
      <c r="N51" s="256" t="s">
        <v>556</v>
      </c>
      <c r="O51" s="256" t="s">
        <v>557</v>
      </c>
      <c r="P51" s="256" t="s">
        <v>557</v>
      </c>
      <c r="Q51" s="258">
        <v>0.43</v>
      </c>
      <c r="R51" s="258">
        <v>0.43</v>
      </c>
      <c r="S51" s="256">
        <v>2018</v>
      </c>
      <c r="T51" s="256" t="s">
        <v>558</v>
      </c>
      <c r="U51" s="256" t="s">
        <v>558</v>
      </c>
      <c r="V51" s="256" t="s">
        <v>559</v>
      </c>
      <c r="W51" s="256" t="s">
        <v>559</v>
      </c>
      <c r="X51" s="256" t="s">
        <v>560</v>
      </c>
      <c r="Y51" s="256" t="s">
        <v>561</v>
      </c>
      <c r="Z51" s="256" t="s">
        <v>562</v>
      </c>
      <c r="AA51" s="256" t="s">
        <v>563</v>
      </c>
    </row>
    <row r="52" spans="1:27" ht="31.5" x14ac:dyDescent="0.25">
      <c r="A52" s="248">
        <v>28</v>
      </c>
      <c r="B52" s="255" t="s">
        <v>522</v>
      </c>
      <c r="C52" s="255" t="s">
        <v>522</v>
      </c>
      <c r="D52" s="255" t="s">
        <v>522</v>
      </c>
      <c r="E52" s="255" t="s">
        <v>522</v>
      </c>
      <c r="F52" s="256">
        <v>6</v>
      </c>
      <c r="G52" s="256">
        <v>10</v>
      </c>
      <c r="H52" s="256">
        <v>6</v>
      </c>
      <c r="I52" s="256">
        <v>6</v>
      </c>
      <c r="J52" s="257">
        <v>1963</v>
      </c>
      <c r="K52" s="256">
        <v>1</v>
      </c>
      <c r="L52" s="256">
        <v>1</v>
      </c>
      <c r="M52" s="257" t="s">
        <v>568</v>
      </c>
      <c r="N52" s="256" t="s">
        <v>556</v>
      </c>
      <c r="O52" s="256" t="s">
        <v>557</v>
      </c>
      <c r="P52" s="256" t="s">
        <v>557</v>
      </c>
      <c r="Q52" s="258">
        <v>0.36299999999999999</v>
      </c>
      <c r="R52" s="258">
        <v>0.36299999999999999</v>
      </c>
      <c r="S52" s="256">
        <v>2018</v>
      </c>
      <c r="T52" s="256" t="s">
        <v>558</v>
      </c>
      <c r="U52" s="256" t="s">
        <v>558</v>
      </c>
      <c r="V52" s="256" t="s">
        <v>559</v>
      </c>
      <c r="W52" s="256" t="s">
        <v>559</v>
      </c>
      <c r="X52" s="256" t="s">
        <v>560</v>
      </c>
      <c r="Y52" s="256" t="s">
        <v>561</v>
      </c>
      <c r="Z52" s="256" t="s">
        <v>562</v>
      </c>
      <c r="AA52" s="256" t="s">
        <v>563</v>
      </c>
    </row>
    <row r="53" spans="1:27" ht="31.5" x14ac:dyDescent="0.25">
      <c r="A53" s="248">
        <v>29</v>
      </c>
      <c r="B53" s="255" t="s">
        <v>523</v>
      </c>
      <c r="C53" s="255" t="s">
        <v>523</v>
      </c>
      <c r="D53" s="255" t="s">
        <v>523</v>
      </c>
      <c r="E53" s="255" t="s">
        <v>523</v>
      </c>
      <c r="F53" s="256">
        <v>6</v>
      </c>
      <c r="G53" s="256">
        <v>10</v>
      </c>
      <c r="H53" s="256">
        <v>6</v>
      </c>
      <c r="I53" s="256">
        <v>6</v>
      </c>
      <c r="J53" s="257">
        <v>1945</v>
      </c>
      <c r="K53" s="256">
        <v>1</v>
      </c>
      <c r="L53" s="256">
        <v>1</v>
      </c>
      <c r="M53" s="257" t="s">
        <v>566</v>
      </c>
      <c r="N53" s="256" t="s">
        <v>556</v>
      </c>
      <c r="O53" s="256" t="s">
        <v>557</v>
      </c>
      <c r="P53" s="256" t="s">
        <v>557</v>
      </c>
      <c r="Q53" s="258">
        <v>0.59</v>
      </c>
      <c r="R53" s="258">
        <v>0.59</v>
      </c>
      <c r="S53" s="256">
        <v>2018</v>
      </c>
      <c r="T53" s="256" t="s">
        <v>558</v>
      </c>
      <c r="U53" s="256" t="s">
        <v>558</v>
      </c>
      <c r="V53" s="256" t="s">
        <v>559</v>
      </c>
      <c r="W53" s="256" t="s">
        <v>559</v>
      </c>
      <c r="X53" s="256" t="s">
        <v>560</v>
      </c>
      <c r="Y53" s="256" t="s">
        <v>561</v>
      </c>
      <c r="Z53" s="256" t="s">
        <v>562</v>
      </c>
      <c r="AA53" s="256" t="s">
        <v>563</v>
      </c>
    </row>
    <row r="54" spans="1:27" ht="31.5" x14ac:dyDescent="0.25">
      <c r="A54" s="248">
        <v>30</v>
      </c>
      <c r="B54" s="255" t="s">
        <v>524</v>
      </c>
      <c r="C54" s="255" t="s">
        <v>524</v>
      </c>
      <c r="D54" s="255" t="s">
        <v>524</v>
      </c>
      <c r="E54" s="255" t="s">
        <v>524</v>
      </c>
      <c r="F54" s="256">
        <v>6</v>
      </c>
      <c r="G54" s="256">
        <v>10</v>
      </c>
      <c r="H54" s="256">
        <v>6</v>
      </c>
      <c r="I54" s="256">
        <v>6</v>
      </c>
      <c r="J54" s="257">
        <v>1962</v>
      </c>
      <c r="K54" s="256">
        <v>1</v>
      </c>
      <c r="L54" s="256">
        <v>1</v>
      </c>
      <c r="M54" s="257" t="s">
        <v>570</v>
      </c>
      <c r="N54" s="256" t="s">
        <v>556</v>
      </c>
      <c r="O54" s="256" t="s">
        <v>557</v>
      </c>
      <c r="P54" s="256" t="s">
        <v>557</v>
      </c>
      <c r="Q54" s="258">
        <v>0.34799999999999998</v>
      </c>
      <c r="R54" s="258">
        <v>0.34799999999999998</v>
      </c>
      <c r="S54" s="256">
        <v>2018</v>
      </c>
      <c r="T54" s="256" t="s">
        <v>558</v>
      </c>
      <c r="U54" s="256" t="s">
        <v>558</v>
      </c>
      <c r="V54" s="256" t="s">
        <v>559</v>
      </c>
      <c r="W54" s="256" t="s">
        <v>559</v>
      </c>
      <c r="X54" s="256" t="s">
        <v>560</v>
      </c>
      <c r="Y54" s="256" t="s">
        <v>561</v>
      </c>
      <c r="Z54" s="256" t="s">
        <v>562</v>
      </c>
      <c r="AA54" s="256" t="s">
        <v>563</v>
      </c>
    </row>
    <row r="55" spans="1:27" ht="31.5" x14ac:dyDescent="0.25">
      <c r="A55" s="248">
        <v>31</v>
      </c>
      <c r="B55" s="255" t="s">
        <v>525</v>
      </c>
      <c r="C55" s="255" t="s">
        <v>525</v>
      </c>
      <c r="D55" s="255" t="s">
        <v>525</v>
      </c>
      <c r="E55" s="255" t="s">
        <v>525</v>
      </c>
      <c r="F55" s="256">
        <v>6</v>
      </c>
      <c r="G55" s="256">
        <v>10</v>
      </c>
      <c r="H55" s="256">
        <v>6</v>
      </c>
      <c r="I55" s="256">
        <v>6</v>
      </c>
      <c r="J55" s="257">
        <v>1962</v>
      </c>
      <c r="K55" s="256">
        <v>1</v>
      </c>
      <c r="L55" s="256">
        <v>1</v>
      </c>
      <c r="M55" s="257" t="s">
        <v>564</v>
      </c>
      <c r="N55" s="256" t="s">
        <v>556</v>
      </c>
      <c r="O55" s="256" t="s">
        <v>557</v>
      </c>
      <c r="P55" s="256" t="s">
        <v>557</v>
      </c>
      <c r="Q55" s="258">
        <v>1.43</v>
      </c>
      <c r="R55" s="258">
        <v>1.43</v>
      </c>
      <c r="S55" s="256">
        <v>2018</v>
      </c>
      <c r="T55" s="256" t="s">
        <v>558</v>
      </c>
      <c r="U55" s="256" t="s">
        <v>558</v>
      </c>
      <c r="V55" s="256" t="s">
        <v>559</v>
      </c>
      <c r="W55" s="256" t="s">
        <v>559</v>
      </c>
      <c r="X55" s="256" t="s">
        <v>560</v>
      </c>
      <c r="Y55" s="256" t="s">
        <v>561</v>
      </c>
      <c r="Z55" s="256" t="s">
        <v>562</v>
      </c>
      <c r="AA55" s="256" t="s">
        <v>563</v>
      </c>
    </row>
    <row r="56" spans="1:27" ht="31.5" x14ac:dyDescent="0.25">
      <c r="A56" s="248">
        <v>32</v>
      </c>
      <c r="B56" s="255" t="s">
        <v>526</v>
      </c>
      <c r="C56" s="255" t="s">
        <v>526</v>
      </c>
      <c r="D56" s="255" t="s">
        <v>526</v>
      </c>
      <c r="E56" s="255" t="s">
        <v>526</v>
      </c>
      <c r="F56" s="256">
        <v>6</v>
      </c>
      <c r="G56" s="256">
        <v>10</v>
      </c>
      <c r="H56" s="256">
        <v>6</v>
      </c>
      <c r="I56" s="256">
        <v>6</v>
      </c>
      <c r="J56" s="257">
        <v>1961</v>
      </c>
      <c r="K56" s="256">
        <v>1</v>
      </c>
      <c r="L56" s="256">
        <v>1</v>
      </c>
      <c r="M56" s="257" t="s">
        <v>568</v>
      </c>
      <c r="N56" s="256" t="s">
        <v>556</v>
      </c>
      <c r="O56" s="256" t="s">
        <v>557</v>
      </c>
      <c r="P56" s="256" t="s">
        <v>557</v>
      </c>
      <c r="Q56" s="258">
        <v>0.17399999999999999</v>
      </c>
      <c r="R56" s="258">
        <v>0.17399999999999999</v>
      </c>
      <c r="S56" s="256">
        <v>2018</v>
      </c>
      <c r="T56" s="256" t="s">
        <v>558</v>
      </c>
      <c r="U56" s="256" t="s">
        <v>558</v>
      </c>
      <c r="V56" s="256" t="s">
        <v>559</v>
      </c>
      <c r="W56" s="256" t="s">
        <v>559</v>
      </c>
      <c r="X56" s="256" t="s">
        <v>560</v>
      </c>
      <c r="Y56" s="256" t="s">
        <v>561</v>
      </c>
      <c r="Z56" s="256" t="s">
        <v>562</v>
      </c>
      <c r="AA56" s="256" t="s">
        <v>563</v>
      </c>
    </row>
    <row r="57" spans="1:27" ht="31.5" x14ac:dyDescent="0.25">
      <c r="A57" s="248">
        <v>33</v>
      </c>
      <c r="B57" s="255" t="s">
        <v>527</v>
      </c>
      <c r="C57" s="255" t="s">
        <v>527</v>
      </c>
      <c r="D57" s="255" t="s">
        <v>527</v>
      </c>
      <c r="E57" s="255" t="s">
        <v>527</v>
      </c>
      <c r="F57" s="256">
        <v>6</v>
      </c>
      <c r="G57" s="256">
        <v>10</v>
      </c>
      <c r="H57" s="256">
        <v>6</v>
      </c>
      <c r="I57" s="256">
        <v>6</v>
      </c>
      <c r="J57" s="257">
        <v>1956</v>
      </c>
      <c r="K57" s="256">
        <v>1</v>
      </c>
      <c r="L57" s="256">
        <v>1</v>
      </c>
      <c r="M57" s="257" t="s">
        <v>570</v>
      </c>
      <c r="N57" s="256" t="s">
        <v>556</v>
      </c>
      <c r="O57" s="256" t="s">
        <v>557</v>
      </c>
      <c r="P57" s="256" t="s">
        <v>557</v>
      </c>
      <c r="Q57" s="258">
        <v>0.155</v>
      </c>
      <c r="R57" s="258">
        <v>0.155</v>
      </c>
      <c r="S57" s="256">
        <v>2018</v>
      </c>
      <c r="T57" s="256" t="s">
        <v>558</v>
      </c>
      <c r="U57" s="256" t="s">
        <v>558</v>
      </c>
      <c r="V57" s="256" t="s">
        <v>559</v>
      </c>
      <c r="W57" s="256" t="s">
        <v>559</v>
      </c>
      <c r="X57" s="256" t="s">
        <v>560</v>
      </c>
      <c r="Y57" s="256" t="s">
        <v>561</v>
      </c>
      <c r="Z57" s="256" t="s">
        <v>562</v>
      </c>
      <c r="AA57" s="256" t="s">
        <v>563</v>
      </c>
    </row>
    <row r="58" spans="1:27" ht="31.5" x14ac:dyDescent="0.25">
      <c r="A58" s="248">
        <v>34</v>
      </c>
      <c r="B58" s="255" t="s">
        <v>528</v>
      </c>
      <c r="C58" s="255" t="s">
        <v>528</v>
      </c>
      <c r="D58" s="255" t="s">
        <v>528</v>
      </c>
      <c r="E58" s="255" t="s">
        <v>528</v>
      </c>
      <c r="F58" s="256">
        <v>6</v>
      </c>
      <c r="G58" s="256">
        <v>10</v>
      </c>
      <c r="H58" s="256">
        <v>6</v>
      </c>
      <c r="I58" s="256">
        <v>6</v>
      </c>
      <c r="J58" s="257">
        <v>1945</v>
      </c>
      <c r="K58" s="256">
        <v>1</v>
      </c>
      <c r="L58" s="256">
        <v>1</v>
      </c>
      <c r="M58" s="257" t="s">
        <v>565</v>
      </c>
      <c r="N58" s="256" t="s">
        <v>556</v>
      </c>
      <c r="O58" s="256" t="s">
        <v>557</v>
      </c>
      <c r="P58" s="256" t="s">
        <v>557</v>
      </c>
      <c r="Q58" s="258">
        <v>0.26200000000000001</v>
      </c>
      <c r="R58" s="258">
        <v>0.26200000000000001</v>
      </c>
      <c r="S58" s="256">
        <v>2018</v>
      </c>
      <c r="T58" s="256" t="s">
        <v>558</v>
      </c>
      <c r="U58" s="256" t="s">
        <v>558</v>
      </c>
      <c r="V58" s="256" t="s">
        <v>559</v>
      </c>
      <c r="W58" s="256" t="s">
        <v>559</v>
      </c>
      <c r="X58" s="256" t="s">
        <v>560</v>
      </c>
      <c r="Y58" s="256" t="s">
        <v>561</v>
      </c>
      <c r="Z58" s="256" t="s">
        <v>562</v>
      </c>
      <c r="AA58" s="256" t="s">
        <v>563</v>
      </c>
    </row>
    <row r="59" spans="1:27" ht="31.5" x14ac:dyDescent="0.25">
      <c r="A59" s="248">
        <v>35</v>
      </c>
      <c r="B59" s="255" t="s">
        <v>529</v>
      </c>
      <c r="C59" s="255" t="s">
        <v>529</v>
      </c>
      <c r="D59" s="255" t="s">
        <v>529</v>
      </c>
      <c r="E59" s="255" t="s">
        <v>529</v>
      </c>
      <c r="F59" s="256">
        <v>6</v>
      </c>
      <c r="G59" s="256">
        <v>10</v>
      </c>
      <c r="H59" s="256">
        <v>6</v>
      </c>
      <c r="I59" s="256">
        <v>6</v>
      </c>
      <c r="J59" s="257">
        <v>1966</v>
      </c>
      <c r="K59" s="256">
        <v>1</v>
      </c>
      <c r="L59" s="256">
        <v>1</v>
      </c>
      <c r="M59" s="257" t="s">
        <v>568</v>
      </c>
      <c r="N59" s="256" t="s">
        <v>556</v>
      </c>
      <c r="O59" s="256" t="s">
        <v>557</v>
      </c>
      <c r="P59" s="256" t="s">
        <v>557</v>
      </c>
      <c r="Q59" s="258">
        <v>0.32400000000000001</v>
      </c>
      <c r="R59" s="258">
        <v>0.32400000000000001</v>
      </c>
      <c r="S59" s="256">
        <v>2018</v>
      </c>
      <c r="T59" s="256" t="s">
        <v>558</v>
      </c>
      <c r="U59" s="256" t="s">
        <v>558</v>
      </c>
      <c r="V59" s="256" t="s">
        <v>559</v>
      </c>
      <c r="W59" s="256" t="s">
        <v>559</v>
      </c>
      <c r="X59" s="256" t="s">
        <v>560</v>
      </c>
      <c r="Y59" s="256" t="s">
        <v>561</v>
      </c>
      <c r="Z59" s="256" t="s">
        <v>562</v>
      </c>
      <c r="AA59" s="256" t="s">
        <v>563</v>
      </c>
    </row>
    <row r="60" spans="1:27" ht="31.5" x14ac:dyDescent="0.25">
      <c r="A60" s="248">
        <v>36</v>
      </c>
      <c r="B60" s="255" t="s">
        <v>530</v>
      </c>
      <c r="C60" s="255" t="s">
        <v>530</v>
      </c>
      <c r="D60" s="255" t="s">
        <v>530</v>
      </c>
      <c r="E60" s="255" t="s">
        <v>530</v>
      </c>
      <c r="F60" s="256">
        <v>6</v>
      </c>
      <c r="G60" s="256">
        <v>10</v>
      </c>
      <c r="H60" s="256">
        <v>6</v>
      </c>
      <c r="I60" s="256">
        <v>6</v>
      </c>
      <c r="J60" s="257">
        <v>1977</v>
      </c>
      <c r="K60" s="256">
        <v>1</v>
      </c>
      <c r="L60" s="256">
        <v>1</v>
      </c>
      <c r="M60" s="257" t="s">
        <v>570</v>
      </c>
      <c r="N60" s="256" t="s">
        <v>556</v>
      </c>
      <c r="O60" s="256" t="s">
        <v>557</v>
      </c>
      <c r="P60" s="256" t="s">
        <v>557</v>
      </c>
      <c r="Q60" s="258">
        <v>0.14000000000000001</v>
      </c>
      <c r="R60" s="258">
        <v>0.14000000000000001</v>
      </c>
      <c r="S60" s="256">
        <v>2018</v>
      </c>
      <c r="T60" s="256" t="s">
        <v>558</v>
      </c>
      <c r="U60" s="256" t="s">
        <v>558</v>
      </c>
      <c r="V60" s="256" t="s">
        <v>559</v>
      </c>
      <c r="W60" s="256" t="s">
        <v>559</v>
      </c>
      <c r="X60" s="256" t="s">
        <v>560</v>
      </c>
      <c r="Y60" s="256" t="s">
        <v>561</v>
      </c>
      <c r="Z60" s="256" t="s">
        <v>562</v>
      </c>
      <c r="AA60" s="256" t="s">
        <v>563</v>
      </c>
    </row>
    <row r="61" spans="1:27" ht="31.5" x14ac:dyDescent="0.25">
      <c r="A61" s="248">
        <v>37</v>
      </c>
      <c r="B61" s="255" t="s">
        <v>531</v>
      </c>
      <c r="C61" s="255" t="s">
        <v>531</v>
      </c>
      <c r="D61" s="255" t="s">
        <v>531</v>
      </c>
      <c r="E61" s="255" t="s">
        <v>531</v>
      </c>
      <c r="F61" s="256">
        <v>6</v>
      </c>
      <c r="G61" s="256">
        <v>10</v>
      </c>
      <c r="H61" s="256">
        <v>6</v>
      </c>
      <c r="I61" s="256">
        <v>6</v>
      </c>
      <c r="J61" s="257">
        <v>1945</v>
      </c>
      <c r="K61" s="256">
        <v>1</v>
      </c>
      <c r="L61" s="256">
        <v>1</v>
      </c>
      <c r="M61" s="257" t="s">
        <v>572</v>
      </c>
      <c r="N61" s="256" t="s">
        <v>556</v>
      </c>
      <c r="O61" s="256" t="s">
        <v>557</v>
      </c>
      <c r="P61" s="256" t="s">
        <v>557</v>
      </c>
      <c r="Q61" s="258">
        <v>0.89</v>
      </c>
      <c r="R61" s="258">
        <v>0.89</v>
      </c>
      <c r="S61" s="256">
        <v>2018</v>
      </c>
      <c r="T61" s="256" t="s">
        <v>558</v>
      </c>
      <c r="U61" s="256" t="s">
        <v>558</v>
      </c>
      <c r="V61" s="256" t="s">
        <v>559</v>
      </c>
      <c r="W61" s="256" t="s">
        <v>559</v>
      </c>
      <c r="X61" s="256" t="s">
        <v>560</v>
      </c>
      <c r="Y61" s="256" t="s">
        <v>561</v>
      </c>
      <c r="Z61" s="256" t="s">
        <v>562</v>
      </c>
      <c r="AA61" s="256" t="s">
        <v>563</v>
      </c>
    </row>
    <row r="62" spans="1:27" ht="31.5" x14ac:dyDescent="0.25">
      <c r="A62" s="248">
        <v>38</v>
      </c>
      <c r="B62" s="255" t="s">
        <v>532</v>
      </c>
      <c r="C62" s="255" t="s">
        <v>532</v>
      </c>
      <c r="D62" s="255" t="s">
        <v>532</v>
      </c>
      <c r="E62" s="255" t="s">
        <v>532</v>
      </c>
      <c r="F62" s="256">
        <v>6</v>
      </c>
      <c r="G62" s="256">
        <v>10</v>
      </c>
      <c r="H62" s="256">
        <v>6</v>
      </c>
      <c r="I62" s="256">
        <v>6</v>
      </c>
      <c r="J62" s="257">
        <v>1976</v>
      </c>
      <c r="K62" s="256">
        <v>1</v>
      </c>
      <c r="L62" s="256">
        <v>1</v>
      </c>
      <c r="M62" s="257" t="s">
        <v>555</v>
      </c>
      <c r="N62" s="256" t="s">
        <v>556</v>
      </c>
      <c r="O62" s="256" t="s">
        <v>557</v>
      </c>
      <c r="P62" s="256" t="s">
        <v>557</v>
      </c>
      <c r="Q62" s="258">
        <v>0.53600000000000003</v>
      </c>
      <c r="R62" s="258">
        <v>0.53600000000000003</v>
      </c>
      <c r="S62" s="256">
        <v>2018</v>
      </c>
      <c r="T62" s="256" t="s">
        <v>558</v>
      </c>
      <c r="U62" s="256" t="s">
        <v>558</v>
      </c>
      <c r="V62" s="256" t="s">
        <v>559</v>
      </c>
      <c r="W62" s="256" t="s">
        <v>559</v>
      </c>
      <c r="X62" s="256" t="s">
        <v>560</v>
      </c>
      <c r="Y62" s="256" t="s">
        <v>561</v>
      </c>
      <c r="Z62" s="256" t="s">
        <v>562</v>
      </c>
      <c r="AA62" s="256" t="s">
        <v>563</v>
      </c>
    </row>
    <row r="63" spans="1:27" ht="31.5" x14ac:dyDescent="0.25">
      <c r="A63" s="248">
        <v>39</v>
      </c>
      <c r="B63" s="255" t="s">
        <v>533</v>
      </c>
      <c r="C63" s="255" t="s">
        <v>533</v>
      </c>
      <c r="D63" s="255" t="s">
        <v>533</v>
      </c>
      <c r="E63" s="255" t="s">
        <v>533</v>
      </c>
      <c r="F63" s="256">
        <v>6</v>
      </c>
      <c r="G63" s="256">
        <v>10</v>
      </c>
      <c r="H63" s="256">
        <v>6</v>
      </c>
      <c r="I63" s="256">
        <v>6</v>
      </c>
      <c r="J63" s="257">
        <v>1945</v>
      </c>
      <c r="K63" s="256">
        <v>1</v>
      </c>
      <c r="L63" s="256">
        <v>1</v>
      </c>
      <c r="M63" s="257" t="s">
        <v>568</v>
      </c>
      <c r="N63" s="256" t="s">
        <v>556</v>
      </c>
      <c r="O63" s="256" t="s">
        <v>557</v>
      </c>
      <c r="P63" s="256" t="s">
        <v>557</v>
      </c>
      <c r="Q63" s="258">
        <v>0.188</v>
      </c>
      <c r="R63" s="258">
        <v>0.188</v>
      </c>
      <c r="S63" s="256">
        <v>2018</v>
      </c>
      <c r="T63" s="256" t="s">
        <v>558</v>
      </c>
      <c r="U63" s="256" t="s">
        <v>558</v>
      </c>
      <c r="V63" s="256" t="s">
        <v>559</v>
      </c>
      <c r="W63" s="256" t="s">
        <v>559</v>
      </c>
      <c r="X63" s="256" t="s">
        <v>560</v>
      </c>
      <c r="Y63" s="256" t="s">
        <v>561</v>
      </c>
      <c r="Z63" s="256" t="s">
        <v>562</v>
      </c>
      <c r="AA63" s="256" t="s">
        <v>563</v>
      </c>
    </row>
    <row r="64" spans="1:27" x14ac:dyDescent="0.25">
      <c r="A64" s="248">
        <v>40</v>
      </c>
      <c r="B64" s="259" t="s">
        <v>534</v>
      </c>
      <c r="C64" s="259" t="s">
        <v>534</v>
      </c>
      <c r="D64" s="259" t="s">
        <v>534</v>
      </c>
      <c r="E64" s="259" t="s">
        <v>534</v>
      </c>
      <c r="F64" s="256">
        <v>6</v>
      </c>
      <c r="G64" s="256">
        <v>10</v>
      </c>
      <c r="H64" s="256">
        <v>6</v>
      </c>
      <c r="I64" s="256">
        <v>6</v>
      </c>
      <c r="J64" s="257">
        <v>1945</v>
      </c>
      <c r="K64" s="256">
        <v>1</v>
      </c>
      <c r="L64" s="256">
        <v>1</v>
      </c>
      <c r="M64" s="257" t="s">
        <v>573</v>
      </c>
      <c r="N64" s="256" t="s">
        <v>556</v>
      </c>
      <c r="O64" s="256" t="s">
        <v>557</v>
      </c>
      <c r="P64" s="256" t="s">
        <v>557</v>
      </c>
      <c r="Q64" s="257">
        <v>0.46200000000000002</v>
      </c>
      <c r="R64" s="257">
        <v>0.46200000000000002</v>
      </c>
      <c r="S64" s="256">
        <v>2018</v>
      </c>
      <c r="T64" s="256" t="s">
        <v>558</v>
      </c>
      <c r="U64" s="256" t="s">
        <v>558</v>
      </c>
      <c r="V64" s="256" t="s">
        <v>559</v>
      </c>
      <c r="W64" s="256" t="s">
        <v>559</v>
      </c>
      <c r="X64" s="256" t="s">
        <v>560</v>
      </c>
      <c r="Y64" s="256" t="s">
        <v>561</v>
      </c>
      <c r="Z64" s="256" t="s">
        <v>562</v>
      </c>
      <c r="AA64" s="256" t="s">
        <v>563</v>
      </c>
    </row>
    <row r="65" spans="1:27" ht="31.5" x14ac:dyDescent="0.25">
      <c r="A65" s="248">
        <v>41</v>
      </c>
      <c r="B65" s="255" t="s">
        <v>535</v>
      </c>
      <c r="C65" s="255" t="s">
        <v>535</v>
      </c>
      <c r="D65" s="255" t="s">
        <v>535</v>
      </c>
      <c r="E65" s="255" t="s">
        <v>535</v>
      </c>
      <c r="F65" s="256">
        <v>6</v>
      </c>
      <c r="G65" s="256">
        <v>10</v>
      </c>
      <c r="H65" s="256">
        <v>6</v>
      </c>
      <c r="I65" s="256">
        <v>6</v>
      </c>
      <c r="J65" s="257">
        <v>1962</v>
      </c>
      <c r="K65" s="256">
        <v>1</v>
      </c>
      <c r="L65" s="256">
        <v>1</v>
      </c>
      <c r="M65" s="257" t="s">
        <v>568</v>
      </c>
      <c r="N65" s="256" t="s">
        <v>556</v>
      </c>
      <c r="O65" s="256" t="s">
        <v>557</v>
      </c>
      <c r="P65" s="256" t="s">
        <v>557</v>
      </c>
      <c r="Q65" s="258">
        <v>0.13900000000000001</v>
      </c>
      <c r="R65" s="258">
        <v>0.13900000000000001</v>
      </c>
      <c r="S65" s="256">
        <v>2018</v>
      </c>
      <c r="T65" s="256" t="s">
        <v>558</v>
      </c>
      <c r="U65" s="256" t="s">
        <v>558</v>
      </c>
      <c r="V65" s="256" t="s">
        <v>559</v>
      </c>
      <c r="W65" s="256" t="s">
        <v>559</v>
      </c>
      <c r="X65" s="256" t="s">
        <v>560</v>
      </c>
      <c r="Y65" s="256" t="s">
        <v>561</v>
      </c>
      <c r="Z65" s="256" t="s">
        <v>562</v>
      </c>
      <c r="AA65" s="256" t="s">
        <v>563</v>
      </c>
    </row>
    <row r="66" spans="1:27" ht="31.5" x14ac:dyDescent="0.25">
      <c r="A66" s="248">
        <v>42</v>
      </c>
      <c r="B66" s="255" t="s">
        <v>536</v>
      </c>
      <c r="C66" s="255" t="s">
        <v>536</v>
      </c>
      <c r="D66" s="255" t="s">
        <v>536</v>
      </c>
      <c r="E66" s="255" t="s">
        <v>536</v>
      </c>
      <c r="F66" s="256">
        <v>6</v>
      </c>
      <c r="G66" s="256">
        <v>10</v>
      </c>
      <c r="H66" s="256">
        <v>6</v>
      </c>
      <c r="I66" s="256">
        <v>6</v>
      </c>
      <c r="J66" s="257">
        <v>1964</v>
      </c>
      <c r="K66" s="256">
        <v>1</v>
      </c>
      <c r="L66" s="256">
        <v>1</v>
      </c>
      <c r="M66" s="257" t="s">
        <v>574</v>
      </c>
      <c r="N66" s="256" t="s">
        <v>556</v>
      </c>
      <c r="O66" s="256" t="s">
        <v>557</v>
      </c>
      <c r="P66" s="256" t="s">
        <v>557</v>
      </c>
      <c r="Q66" s="258">
        <v>0.11700000000000001</v>
      </c>
      <c r="R66" s="258">
        <v>0.11700000000000001</v>
      </c>
      <c r="S66" s="256">
        <v>2018</v>
      </c>
      <c r="T66" s="256" t="s">
        <v>558</v>
      </c>
      <c r="U66" s="256" t="s">
        <v>558</v>
      </c>
      <c r="V66" s="256" t="s">
        <v>559</v>
      </c>
      <c r="W66" s="256" t="s">
        <v>559</v>
      </c>
      <c r="X66" s="256" t="s">
        <v>560</v>
      </c>
      <c r="Y66" s="256" t="s">
        <v>561</v>
      </c>
      <c r="Z66" s="256" t="s">
        <v>562</v>
      </c>
      <c r="AA66" s="256" t="s">
        <v>563</v>
      </c>
    </row>
    <row r="67" spans="1:27" ht="31.5" x14ac:dyDescent="0.25">
      <c r="A67" s="248">
        <v>43</v>
      </c>
      <c r="B67" s="255" t="s">
        <v>537</v>
      </c>
      <c r="C67" s="255" t="s">
        <v>537</v>
      </c>
      <c r="D67" s="255" t="s">
        <v>537</v>
      </c>
      <c r="E67" s="255" t="s">
        <v>537</v>
      </c>
      <c r="F67" s="256">
        <v>6</v>
      </c>
      <c r="G67" s="256">
        <v>10</v>
      </c>
      <c r="H67" s="256">
        <v>6</v>
      </c>
      <c r="I67" s="256">
        <v>6</v>
      </c>
      <c r="J67" s="257">
        <v>1980</v>
      </c>
      <c r="K67" s="256">
        <v>1</v>
      </c>
      <c r="L67" s="256">
        <v>1</v>
      </c>
      <c r="M67" s="257" t="s">
        <v>575</v>
      </c>
      <c r="N67" s="256" t="s">
        <v>556</v>
      </c>
      <c r="O67" s="256" t="s">
        <v>557</v>
      </c>
      <c r="P67" s="256" t="s">
        <v>557</v>
      </c>
      <c r="Q67" s="258">
        <v>0.74</v>
      </c>
      <c r="R67" s="258">
        <v>0.74</v>
      </c>
      <c r="S67" s="256">
        <v>2018</v>
      </c>
      <c r="T67" s="256" t="s">
        <v>558</v>
      </c>
      <c r="U67" s="256" t="s">
        <v>558</v>
      </c>
      <c r="V67" s="256" t="s">
        <v>559</v>
      </c>
      <c r="W67" s="256" t="s">
        <v>559</v>
      </c>
      <c r="X67" s="256" t="s">
        <v>560</v>
      </c>
      <c r="Y67" s="256" t="s">
        <v>561</v>
      </c>
      <c r="Z67" s="256" t="s">
        <v>562</v>
      </c>
      <c r="AA67" s="256" t="s">
        <v>563</v>
      </c>
    </row>
    <row r="68" spans="1:27" x14ac:dyDescent="0.25">
      <c r="A68" s="248">
        <v>44</v>
      </c>
      <c r="B68" s="383" t="s">
        <v>538</v>
      </c>
      <c r="C68" s="383" t="s">
        <v>538</v>
      </c>
      <c r="D68" s="383" t="s">
        <v>538</v>
      </c>
      <c r="E68" s="383" t="s">
        <v>538</v>
      </c>
      <c r="F68" s="256">
        <v>6</v>
      </c>
      <c r="G68" s="256">
        <v>10</v>
      </c>
      <c r="H68" s="256">
        <v>6</v>
      </c>
      <c r="I68" s="256">
        <v>6</v>
      </c>
      <c r="J68" s="257">
        <v>1945</v>
      </c>
      <c r="K68" s="256">
        <v>1</v>
      </c>
      <c r="L68" s="256">
        <v>1</v>
      </c>
      <c r="M68" s="257" t="s">
        <v>576</v>
      </c>
      <c r="N68" s="256" t="s">
        <v>556</v>
      </c>
      <c r="O68" s="256" t="s">
        <v>557</v>
      </c>
      <c r="P68" s="256" t="s">
        <v>557</v>
      </c>
      <c r="Q68" s="258">
        <v>0.19</v>
      </c>
      <c r="R68" s="258">
        <v>0.19</v>
      </c>
      <c r="S68" s="256">
        <v>2018</v>
      </c>
      <c r="T68" s="256" t="s">
        <v>558</v>
      </c>
      <c r="U68" s="256" t="s">
        <v>558</v>
      </c>
      <c r="V68" s="256" t="s">
        <v>559</v>
      </c>
      <c r="W68" s="256" t="s">
        <v>559</v>
      </c>
      <c r="X68" s="256" t="s">
        <v>560</v>
      </c>
      <c r="Y68" s="256" t="s">
        <v>561</v>
      </c>
      <c r="Z68" s="256" t="s">
        <v>562</v>
      </c>
      <c r="AA68" s="256" t="s">
        <v>563</v>
      </c>
    </row>
    <row r="69" spans="1:27" x14ac:dyDescent="0.25">
      <c r="A69" s="248">
        <v>45</v>
      </c>
      <c r="B69" s="383"/>
      <c r="C69" s="383"/>
      <c r="D69" s="383"/>
      <c r="E69" s="383"/>
      <c r="F69" s="256">
        <v>6</v>
      </c>
      <c r="G69" s="256">
        <v>10</v>
      </c>
      <c r="H69" s="256">
        <v>6</v>
      </c>
      <c r="I69" s="256">
        <v>6</v>
      </c>
      <c r="J69" s="257">
        <v>1971</v>
      </c>
      <c r="K69" s="256">
        <v>1</v>
      </c>
      <c r="L69" s="256">
        <v>1</v>
      </c>
      <c r="M69" s="257" t="s">
        <v>577</v>
      </c>
      <c r="N69" s="256" t="s">
        <v>556</v>
      </c>
      <c r="O69" s="256" t="s">
        <v>557</v>
      </c>
      <c r="P69" s="256" t="s">
        <v>557</v>
      </c>
      <c r="Q69" s="258">
        <v>0.08</v>
      </c>
      <c r="R69" s="258">
        <v>0.08</v>
      </c>
      <c r="S69" s="256">
        <v>2018</v>
      </c>
      <c r="T69" s="256" t="s">
        <v>558</v>
      </c>
      <c r="U69" s="256" t="s">
        <v>558</v>
      </c>
      <c r="V69" s="256" t="s">
        <v>559</v>
      </c>
      <c r="W69" s="256" t="s">
        <v>559</v>
      </c>
      <c r="X69" s="256" t="s">
        <v>560</v>
      </c>
      <c r="Y69" s="256" t="s">
        <v>561</v>
      </c>
      <c r="Z69" s="256" t="s">
        <v>562</v>
      </c>
      <c r="AA69" s="256" t="s">
        <v>563</v>
      </c>
    </row>
    <row r="70" spans="1:27" ht="31.5" x14ac:dyDescent="0.25">
      <c r="A70" s="248">
        <v>46</v>
      </c>
      <c r="B70" s="255" t="s">
        <v>539</v>
      </c>
      <c r="C70" s="255" t="s">
        <v>539</v>
      </c>
      <c r="D70" s="255" t="s">
        <v>539</v>
      </c>
      <c r="E70" s="255" t="s">
        <v>539</v>
      </c>
      <c r="F70" s="256">
        <v>6</v>
      </c>
      <c r="G70" s="256">
        <v>10</v>
      </c>
      <c r="H70" s="256">
        <v>6</v>
      </c>
      <c r="I70" s="256">
        <v>6</v>
      </c>
      <c r="J70" s="257">
        <v>1966</v>
      </c>
      <c r="K70" s="256">
        <v>1</v>
      </c>
      <c r="L70" s="256">
        <v>1</v>
      </c>
      <c r="M70" s="257" t="s">
        <v>570</v>
      </c>
      <c r="N70" s="256" t="s">
        <v>556</v>
      </c>
      <c r="O70" s="256" t="s">
        <v>557</v>
      </c>
      <c r="P70" s="256" t="s">
        <v>557</v>
      </c>
      <c r="Q70" s="258">
        <v>0.28000000000000003</v>
      </c>
      <c r="R70" s="258">
        <v>0.28000000000000003</v>
      </c>
      <c r="S70" s="256">
        <v>2018</v>
      </c>
      <c r="T70" s="256" t="s">
        <v>558</v>
      </c>
      <c r="U70" s="256" t="s">
        <v>558</v>
      </c>
      <c r="V70" s="256" t="s">
        <v>559</v>
      </c>
      <c r="W70" s="256" t="s">
        <v>559</v>
      </c>
      <c r="X70" s="256" t="s">
        <v>560</v>
      </c>
      <c r="Y70" s="256" t="s">
        <v>561</v>
      </c>
      <c r="Z70" s="256" t="s">
        <v>562</v>
      </c>
      <c r="AA70" s="256" t="s">
        <v>563</v>
      </c>
    </row>
    <row r="71" spans="1:27" ht="31.5" x14ac:dyDescent="0.25">
      <c r="A71" s="248">
        <v>47</v>
      </c>
      <c r="B71" s="255" t="s">
        <v>540</v>
      </c>
      <c r="C71" s="255" t="s">
        <v>540</v>
      </c>
      <c r="D71" s="255" t="s">
        <v>540</v>
      </c>
      <c r="E71" s="255" t="s">
        <v>540</v>
      </c>
      <c r="F71" s="256">
        <v>6</v>
      </c>
      <c r="G71" s="256">
        <v>10</v>
      </c>
      <c r="H71" s="256">
        <v>6</v>
      </c>
      <c r="I71" s="256">
        <v>6</v>
      </c>
      <c r="J71" s="257">
        <v>1971</v>
      </c>
      <c r="K71" s="256">
        <v>1</v>
      </c>
      <c r="L71" s="256">
        <v>1</v>
      </c>
      <c r="M71" s="257" t="s">
        <v>570</v>
      </c>
      <c r="N71" s="256" t="s">
        <v>556</v>
      </c>
      <c r="O71" s="256" t="s">
        <v>557</v>
      </c>
      <c r="P71" s="256" t="s">
        <v>557</v>
      </c>
      <c r="Q71" s="258">
        <v>1</v>
      </c>
      <c r="R71" s="258">
        <v>1</v>
      </c>
      <c r="S71" s="256">
        <v>2018</v>
      </c>
      <c r="T71" s="256" t="s">
        <v>558</v>
      </c>
      <c r="U71" s="256" t="s">
        <v>558</v>
      </c>
      <c r="V71" s="256" t="s">
        <v>559</v>
      </c>
      <c r="W71" s="256" t="s">
        <v>559</v>
      </c>
      <c r="X71" s="256" t="s">
        <v>560</v>
      </c>
      <c r="Y71" s="256" t="s">
        <v>561</v>
      </c>
      <c r="Z71" s="256" t="s">
        <v>562</v>
      </c>
      <c r="AA71" s="256" t="s">
        <v>563</v>
      </c>
    </row>
    <row r="72" spans="1:27" ht="31.5" x14ac:dyDescent="0.25">
      <c r="A72" s="248">
        <v>48</v>
      </c>
      <c r="B72" s="255" t="s">
        <v>541</v>
      </c>
      <c r="C72" s="255" t="s">
        <v>541</v>
      </c>
      <c r="D72" s="255" t="s">
        <v>541</v>
      </c>
      <c r="E72" s="255" t="s">
        <v>541</v>
      </c>
      <c r="F72" s="256">
        <v>6</v>
      </c>
      <c r="G72" s="256">
        <v>10</v>
      </c>
      <c r="H72" s="256">
        <v>6</v>
      </c>
      <c r="I72" s="256">
        <v>6</v>
      </c>
      <c r="J72" s="257">
        <v>1945</v>
      </c>
      <c r="K72" s="256">
        <v>1</v>
      </c>
      <c r="L72" s="256">
        <v>1</v>
      </c>
      <c r="M72" s="257" t="s">
        <v>572</v>
      </c>
      <c r="N72" s="256" t="s">
        <v>556</v>
      </c>
      <c r="O72" s="256" t="s">
        <v>557</v>
      </c>
      <c r="P72" s="256" t="s">
        <v>557</v>
      </c>
      <c r="Q72" s="258">
        <v>0.65500000000000003</v>
      </c>
      <c r="R72" s="258">
        <v>0.65500000000000003</v>
      </c>
      <c r="S72" s="256">
        <v>2018</v>
      </c>
      <c r="T72" s="256" t="s">
        <v>558</v>
      </c>
      <c r="U72" s="256" t="s">
        <v>558</v>
      </c>
      <c r="V72" s="256" t="s">
        <v>559</v>
      </c>
      <c r="W72" s="256" t="s">
        <v>559</v>
      </c>
      <c r="X72" s="256" t="s">
        <v>560</v>
      </c>
      <c r="Y72" s="256" t="s">
        <v>561</v>
      </c>
      <c r="Z72" s="256" t="s">
        <v>562</v>
      </c>
      <c r="AA72" s="256" t="s">
        <v>563</v>
      </c>
    </row>
    <row r="73" spans="1:27" ht="31.5" x14ac:dyDescent="0.25">
      <c r="A73" s="248">
        <v>49</v>
      </c>
      <c r="B73" s="255" t="s">
        <v>542</v>
      </c>
      <c r="C73" s="255" t="s">
        <v>542</v>
      </c>
      <c r="D73" s="255" t="s">
        <v>542</v>
      </c>
      <c r="E73" s="255" t="s">
        <v>542</v>
      </c>
      <c r="F73" s="256">
        <v>6</v>
      </c>
      <c r="G73" s="256">
        <v>10</v>
      </c>
      <c r="H73" s="256">
        <v>6</v>
      </c>
      <c r="I73" s="256">
        <v>6</v>
      </c>
      <c r="J73" s="257">
        <v>1945</v>
      </c>
      <c r="K73" s="256">
        <v>1</v>
      </c>
      <c r="L73" s="256">
        <v>1</v>
      </c>
      <c r="M73" s="257" t="s">
        <v>567</v>
      </c>
      <c r="N73" s="256" t="s">
        <v>556</v>
      </c>
      <c r="O73" s="256" t="s">
        <v>557</v>
      </c>
      <c r="P73" s="256" t="s">
        <v>557</v>
      </c>
      <c r="Q73" s="258">
        <v>0.81100000000000005</v>
      </c>
      <c r="R73" s="258">
        <v>0.81100000000000005</v>
      </c>
      <c r="S73" s="256">
        <v>2018</v>
      </c>
      <c r="T73" s="256" t="s">
        <v>558</v>
      </c>
      <c r="U73" s="256" t="s">
        <v>558</v>
      </c>
      <c r="V73" s="256" t="s">
        <v>559</v>
      </c>
      <c r="W73" s="256" t="s">
        <v>559</v>
      </c>
      <c r="X73" s="256" t="s">
        <v>560</v>
      </c>
      <c r="Y73" s="256" t="s">
        <v>561</v>
      </c>
      <c r="Z73" s="256" t="s">
        <v>562</v>
      </c>
      <c r="AA73" s="256" t="s">
        <v>563</v>
      </c>
    </row>
    <row r="74" spans="1:27" ht="31.5" x14ac:dyDescent="0.25">
      <c r="A74" s="248">
        <v>50</v>
      </c>
      <c r="B74" s="255" t="s">
        <v>543</v>
      </c>
      <c r="C74" s="255" t="s">
        <v>543</v>
      </c>
      <c r="D74" s="255" t="s">
        <v>543</v>
      </c>
      <c r="E74" s="255" t="s">
        <v>543</v>
      </c>
      <c r="F74" s="256">
        <v>6</v>
      </c>
      <c r="G74" s="256">
        <v>10</v>
      </c>
      <c r="H74" s="256">
        <v>6</v>
      </c>
      <c r="I74" s="256">
        <v>6</v>
      </c>
      <c r="J74" s="257">
        <v>1945</v>
      </c>
      <c r="K74" s="256">
        <v>1</v>
      </c>
      <c r="L74" s="256">
        <v>1</v>
      </c>
      <c r="M74" s="257" t="s">
        <v>565</v>
      </c>
      <c r="N74" s="256" t="s">
        <v>556</v>
      </c>
      <c r="O74" s="256" t="s">
        <v>557</v>
      </c>
      <c r="P74" s="256" t="s">
        <v>557</v>
      </c>
      <c r="Q74" s="258">
        <v>0.40400000000000003</v>
      </c>
      <c r="R74" s="258">
        <v>0.40400000000000003</v>
      </c>
      <c r="S74" s="256">
        <v>2018</v>
      </c>
      <c r="T74" s="256" t="s">
        <v>558</v>
      </c>
      <c r="U74" s="256" t="s">
        <v>558</v>
      </c>
      <c r="V74" s="256" t="s">
        <v>559</v>
      </c>
      <c r="W74" s="256" t="s">
        <v>559</v>
      </c>
      <c r="X74" s="256" t="s">
        <v>560</v>
      </c>
      <c r="Y74" s="256" t="s">
        <v>561</v>
      </c>
      <c r="Z74" s="256" t="s">
        <v>562</v>
      </c>
      <c r="AA74" s="256" t="s">
        <v>563</v>
      </c>
    </row>
    <row r="75" spans="1:27" x14ac:dyDescent="0.25">
      <c r="A75" s="248">
        <v>51</v>
      </c>
      <c r="B75" s="383" t="s">
        <v>544</v>
      </c>
      <c r="C75" s="383" t="s">
        <v>544</v>
      </c>
      <c r="D75" s="383" t="s">
        <v>544</v>
      </c>
      <c r="E75" s="383" t="s">
        <v>544</v>
      </c>
      <c r="F75" s="256">
        <v>6</v>
      </c>
      <c r="G75" s="256">
        <v>10</v>
      </c>
      <c r="H75" s="256">
        <v>6</v>
      </c>
      <c r="I75" s="256">
        <v>6</v>
      </c>
      <c r="J75" s="257">
        <v>1945</v>
      </c>
      <c r="K75" s="256">
        <v>1</v>
      </c>
      <c r="L75" s="256">
        <v>1</v>
      </c>
      <c r="M75" s="257" t="s">
        <v>578</v>
      </c>
      <c r="N75" s="256" t="s">
        <v>556</v>
      </c>
      <c r="O75" s="256" t="s">
        <v>557</v>
      </c>
      <c r="P75" s="256" t="s">
        <v>557</v>
      </c>
      <c r="Q75" s="258">
        <v>9.5000000000000001E-2</v>
      </c>
      <c r="R75" s="258">
        <v>9.5000000000000001E-2</v>
      </c>
      <c r="S75" s="256">
        <v>2018</v>
      </c>
      <c r="T75" s="256" t="s">
        <v>558</v>
      </c>
      <c r="U75" s="256" t="s">
        <v>558</v>
      </c>
      <c r="V75" s="256" t="s">
        <v>559</v>
      </c>
      <c r="W75" s="256" t="s">
        <v>559</v>
      </c>
      <c r="X75" s="256" t="s">
        <v>560</v>
      </c>
      <c r="Y75" s="256" t="s">
        <v>561</v>
      </c>
      <c r="Z75" s="256" t="s">
        <v>562</v>
      </c>
      <c r="AA75" s="256" t="s">
        <v>563</v>
      </c>
    </row>
    <row r="76" spans="1:27" x14ac:dyDescent="0.25">
      <c r="A76" s="248">
        <v>52</v>
      </c>
      <c r="B76" s="383"/>
      <c r="C76" s="383"/>
      <c r="D76" s="383"/>
      <c r="E76" s="383"/>
      <c r="F76" s="256">
        <v>6</v>
      </c>
      <c r="G76" s="256">
        <v>10</v>
      </c>
      <c r="H76" s="256">
        <v>6</v>
      </c>
      <c r="I76" s="256">
        <v>6</v>
      </c>
      <c r="J76" s="257"/>
      <c r="K76" s="256">
        <v>1</v>
      </c>
      <c r="L76" s="256">
        <v>1</v>
      </c>
      <c r="M76" s="257" t="s">
        <v>579</v>
      </c>
      <c r="N76" s="256" t="s">
        <v>556</v>
      </c>
      <c r="O76" s="256" t="s">
        <v>557</v>
      </c>
      <c r="P76" s="256" t="s">
        <v>557</v>
      </c>
      <c r="Q76" s="258">
        <v>0.308</v>
      </c>
      <c r="R76" s="258">
        <v>0.308</v>
      </c>
      <c r="S76" s="256">
        <v>2018</v>
      </c>
      <c r="T76" s="256" t="s">
        <v>558</v>
      </c>
      <c r="U76" s="256" t="s">
        <v>558</v>
      </c>
      <c r="V76" s="256" t="s">
        <v>559</v>
      </c>
      <c r="W76" s="256" t="s">
        <v>559</v>
      </c>
      <c r="X76" s="256" t="s">
        <v>560</v>
      </c>
      <c r="Y76" s="256" t="s">
        <v>561</v>
      </c>
      <c r="Z76" s="256" t="s">
        <v>562</v>
      </c>
      <c r="AA76" s="256" t="s">
        <v>563</v>
      </c>
    </row>
    <row r="77" spans="1:27" ht="31.5" x14ac:dyDescent="0.25">
      <c r="A77" s="248">
        <v>53</v>
      </c>
      <c r="B77" s="255" t="s">
        <v>545</v>
      </c>
      <c r="C77" s="255" t="s">
        <v>545</v>
      </c>
      <c r="D77" s="255" t="s">
        <v>545</v>
      </c>
      <c r="E77" s="255" t="s">
        <v>545</v>
      </c>
      <c r="F77" s="256">
        <v>6</v>
      </c>
      <c r="G77" s="256">
        <v>10</v>
      </c>
      <c r="H77" s="256">
        <v>6</v>
      </c>
      <c r="I77" s="256">
        <v>6</v>
      </c>
      <c r="J77" s="257">
        <v>1945</v>
      </c>
      <c r="K77" s="256">
        <v>1</v>
      </c>
      <c r="L77" s="256">
        <v>1</v>
      </c>
      <c r="M77" s="257" t="s">
        <v>555</v>
      </c>
      <c r="N77" s="256" t="s">
        <v>556</v>
      </c>
      <c r="O77" s="256" t="s">
        <v>557</v>
      </c>
      <c r="P77" s="256" t="s">
        <v>557</v>
      </c>
      <c r="Q77" s="258">
        <v>0.42499999999999999</v>
      </c>
      <c r="R77" s="258">
        <v>0.42499999999999999</v>
      </c>
      <c r="S77" s="256">
        <v>2018</v>
      </c>
      <c r="T77" s="256" t="s">
        <v>558</v>
      </c>
      <c r="U77" s="256" t="s">
        <v>558</v>
      </c>
      <c r="V77" s="256" t="s">
        <v>559</v>
      </c>
      <c r="W77" s="256" t="s">
        <v>559</v>
      </c>
      <c r="X77" s="256" t="s">
        <v>560</v>
      </c>
      <c r="Y77" s="256" t="s">
        <v>561</v>
      </c>
      <c r="Z77" s="256" t="s">
        <v>562</v>
      </c>
      <c r="AA77" s="256" t="s">
        <v>563</v>
      </c>
    </row>
    <row r="78" spans="1:27" ht="31.5" x14ac:dyDescent="0.25">
      <c r="A78" s="248">
        <v>54</v>
      </c>
      <c r="B78" s="255" t="s">
        <v>546</v>
      </c>
      <c r="C78" s="255" t="s">
        <v>546</v>
      </c>
      <c r="D78" s="255" t="s">
        <v>546</v>
      </c>
      <c r="E78" s="255" t="s">
        <v>546</v>
      </c>
      <c r="F78" s="256">
        <v>6</v>
      </c>
      <c r="G78" s="256">
        <v>10</v>
      </c>
      <c r="H78" s="256">
        <v>6</v>
      </c>
      <c r="I78" s="256">
        <v>6</v>
      </c>
      <c r="J78" s="257">
        <v>1971</v>
      </c>
      <c r="K78" s="256">
        <v>1</v>
      </c>
      <c r="L78" s="256">
        <v>1</v>
      </c>
      <c r="M78" s="257" t="s">
        <v>577</v>
      </c>
      <c r="N78" s="256" t="s">
        <v>556</v>
      </c>
      <c r="O78" s="256" t="s">
        <v>557</v>
      </c>
      <c r="P78" s="256" t="s">
        <v>557</v>
      </c>
      <c r="Q78" s="258">
        <v>0.6</v>
      </c>
      <c r="R78" s="258">
        <v>0.6</v>
      </c>
      <c r="S78" s="256">
        <v>2018</v>
      </c>
      <c r="T78" s="256" t="s">
        <v>558</v>
      </c>
      <c r="U78" s="256" t="s">
        <v>558</v>
      </c>
      <c r="V78" s="256" t="s">
        <v>559</v>
      </c>
      <c r="W78" s="256" t="s">
        <v>559</v>
      </c>
      <c r="X78" s="256" t="s">
        <v>560</v>
      </c>
      <c r="Y78" s="256" t="s">
        <v>561</v>
      </c>
      <c r="Z78" s="256" t="s">
        <v>562</v>
      </c>
      <c r="AA78" s="256" t="s">
        <v>563</v>
      </c>
    </row>
    <row r="79" spans="1:27" ht="31.5" x14ac:dyDescent="0.25">
      <c r="A79" s="248">
        <v>55</v>
      </c>
      <c r="B79" s="255" t="s">
        <v>547</v>
      </c>
      <c r="C79" s="255" t="s">
        <v>547</v>
      </c>
      <c r="D79" s="255" t="s">
        <v>547</v>
      </c>
      <c r="E79" s="255" t="s">
        <v>547</v>
      </c>
      <c r="F79" s="256">
        <v>6</v>
      </c>
      <c r="G79" s="256">
        <v>10</v>
      </c>
      <c r="H79" s="256">
        <v>6</v>
      </c>
      <c r="I79" s="256">
        <v>6</v>
      </c>
      <c r="J79" s="257">
        <v>1976</v>
      </c>
      <c r="K79" s="256">
        <v>1</v>
      </c>
      <c r="L79" s="256">
        <v>1</v>
      </c>
      <c r="M79" s="257" t="s">
        <v>574</v>
      </c>
      <c r="N79" s="256" t="s">
        <v>556</v>
      </c>
      <c r="O79" s="256" t="s">
        <v>557</v>
      </c>
      <c r="P79" s="256" t="s">
        <v>557</v>
      </c>
      <c r="Q79" s="258">
        <v>0.94099999999999995</v>
      </c>
      <c r="R79" s="258">
        <v>0.94099999999999995</v>
      </c>
      <c r="S79" s="256">
        <v>2018</v>
      </c>
      <c r="T79" s="256" t="s">
        <v>558</v>
      </c>
      <c r="U79" s="256" t="s">
        <v>558</v>
      </c>
      <c r="V79" s="256" t="s">
        <v>559</v>
      </c>
      <c r="W79" s="256" t="s">
        <v>559</v>
      </c>
      <c r="X79" s="256" t="s">
        <v>560</v>
      </c>
      <c r="Y79" s="256" t="s">
        <v>561</v>
      </c>
      <c r="Z79" s="256" t="s">
        <v>562</v>
      </c>
      <c r="AA79" s="256" t="s">
        <v>563</v>
      </c>
    </row>
    <row r="80" spans="1:27" ht="31.5" x14ac:dyDescent="0.25">
      <c r="A80" s="248">
        <v>56</v>
      </c>
      <c r="B80" s="255" t="s">
        <v>548</v>
      </c>
      <c r="C80" s="255" t="s">
        <v>548</v>
      </c>
      <c r="D80" s="255" t="s">
        <v>548</v>
      </c>
      <c r="E80" s="255" t="s">
        <v>548</v>
      </c>
      <c r="F80" s="256">
        <v>6</v>
      </c>
      <c r="G80" s="256">
        <v>10</v>
      </c>
      <c r="H80" s="256">
        <v>6</v>
      </c>
      <c r="I80" s="256">
        <v>6</v>
      </c>
      <c r="J80" s="257">
        <v>1976</v>
      </c>
      <c r="K80" s="256">
        <v>1</v>
      </c>
      <c r="L80" s="256">
        <v>1</v>
      </c>
      <c r="M80" s="257" t="s">
        <v>574</v>
      </c>
      <c r="N80" s="256" t="s">
        <v>556</v>
      </c>
      <c r="O80" s="256" t="s">
        <v>557</v>
      </c>
      <c r="P80" s="256" t="s">
        <v>557</v>
      </c>
      <c r="Q80" s="258">
        <v>0.1</v>
      </c>
      <c r="R80" s="258">
        <v>0.1</v>
      </c>
      <c r="S80" s="256">
        <v>2018</v>
      </c>
      <c r="T80" s="256" t="s">
        <v>558</v>
      </c>
      <c r="U80" s="256" t="s">
        <v>558</v>
      </c>
      <c r="V80" s="256" t="s">
        <v>559</v>
      </c>
      <c r="W80" s="256" t="s">
        <v>559</v>
      </c>
      <c r="X80" s="256" t="s">
        <v>560</v>
      </c>
      <c r="Y80" s="256" t="s">
        <v>561</v>
      </c>
      <c r="Z80" s="256" t="s">
        <v>562</v>
      </c>
      <c r="AA80" s="256" t="s">
        <v>563</v>
      </c>
    </row>
    <row r="81" spans="1:27" ht="31.5" x14ac:dyDescent="0.25">
      <c r="A81" s="248">
        <v>57</v>
      </c>
      <c r="B81" s="255" t="s">
        <v>549</v>
      </c>
      <c r="C81" s="255" t="s">
        <v>549</v>
      </c>
      <c r="D81" s="255" t="s">
        <v>549</v>
      </c>
      <c r="E81" s="255" t="s">
        <v>549</v>
      </c>
      <c r="F81" s="256">
        <v>6</v>
      </c>
      <c r="G81" s="256">
        <v>10</v>
      </c>
      <c r="H81" s="256">
        <v>6</v>
      </c>
      <c r="I81" s="256">
        <v>6</v>
      </c>
      <c r="J81" s="257">
        <v>1976</v>
      </c>
      <c r="K81" s="256">
        <v>1</v>
      </c>
      <c r="L81" s="256">
        <v>1</v>
      </c>
      <c r="M81" s="257" t="s">
        <v>555</v>
      </c>
      <c r="N81" s="256" t="s">
        <v>556</v>
      </c>
      <c r="O81" s="256" t="s">
        <v>557</v>
      </c>
      <c r="P81" s="256" t="s">
        <v>557</v>
      </c>
      <c r="Q81" s="258">
        <v>0.71399999999999997</v>
      </c>
      <c r="R81" s="258">
        <v>0.71399999999999997</v>
      </c>
      <c r="S81" s="256">
        <v>2018</v>
      </c>
      <c r="T81" s="256" t="s">
        <v>558</v>
      </c>
      <c r="U81" s="256" t="s">
        <v>558</v>
      </c>
      <c r="V81" s="256" t="s">
        <v>559</v>
      </c>
      <c r="W81" s="256" t="s">
        <v>559</v>
      </c>
      <c r="X81" s="256" t="s">
        <v>560</v>
      </c>
      <c r="Y81" s="256" t="s">
        <v>561</v>
      </c>
      <c r="Z81" s="256" t="s">
        <v>562</v>
      </c>
      <c r="AA81" s="256" t="s">
        <v>563</v>
      </c>
    </row>
    <row r="82" spans="1:27" ht="31.5" x14ac:dyDescent="0.25">
      <c r="A82" s="248">
        <v>58</v>
      </c>
      <c r="B82" s="255" t="s">
        <v>550</v>
      </c>
      <c r="C82" s="255" t="s">
        <v>550</v>
      </c>
      <c r="D82" s="255" t="s">
        <v>550</v>
      </c>
      <c r="E82" s="255" t="s">
        <v>550</v>
      </c>
      <c r="F82" s="256">
        <v>6</v>
      </c>
      <c r="G82" s="256">
        <v>10</v>
      </c>
      <c r="H82" s="256">
        <v>6</v>
      </c>
      <c r="I82" s="256">
        <v>6</v>
      </c>
      <c r="J82" s="257">
        <v>1968</v>
      </c>
      <c r="K82" s="256">
        <v>1</v>
      </c>
      <c r="L82" s="256">
        <v>1</v>
      </c>
      <c r="M82" s="257" t="s">
        <v>580</v>
      </c>
      <c r="N82" s="256" t="s">
        <v>556</v>
      </c>
      <c r="O82" s="256" t="s">
        <v>557</v>
      </c>
      <c r="P82" s="256" t="s">
        <v>557</v>
      </c>
      <c r="Q82" s="258">
        <v>0.45</v>
      </c>
      <c r="R82" s="258">
        <v>0.45</v>
      </c>
      <c r="S82" s="256">
        <v>2018</v>
      </c>
      <c r="T82" s="256" t="s">
        <v>558</v>
      </c>
      <c r="U82" s="256" t="s">
        <v>558</v>
      </c>
      <c r="V82" s="256" t="s">
        <v>559</v>
      </c>
      <c r="W82" s="256" t="s">
        <v>559</v>
      </c>
      <c r="X82" s="256" t="s">
        <v>560</v>
      </c>
      <c r="Y82" s="256" t="s">
        <v>561</v>
      </c>
      <c r="Z82" s="256" t="s">
        <v>562</v>
      </c>
      <c r="AA82" s="256" t="s">
        <v>563</v>
      </c>
    </row>
    <row r="83" spans="1:27" ht="31.5" x14ac:dyDescent="0.25">
      <c r="A83" s="248">
        <v>59</v>
      </c>
      <c r="B83" s="255" t="s">
        <v>551</v>
      </c>
      <c r="C83" s="255" t="s">
        <v>551</v>
      </c>
      <c r="D83" s="255" t="s">
        <v>551</v>
      </c>
      <c r="E83" s="255" t="s">
        <v>551</v>
      </c>
      <c r="F83" s="256">
        <v>6</v>
      </c>
      <c r="G83" s="256">
        <v>10</v>
      </c>
      <c r="H83" s="256">
        <v>6</v>
      </c>
      <c r="I83" s="256">
        <v>6</v>
      </c>
      <c r="J83" s="257">
        <v>1978</v>
      </c>
      <c r="K83" s="256">
        <v>1</v>
      </c>
      <c r="L83" s="256">
        <v>1</v>
      </c>
      <c r="M83" s="257" t="s">
        <v>569</v>
      </c>
      <c r="N83" s="256" t="s">
        <v>556</v>
      </c>
      <c r="O83" s="256" t="s">
        <v>557</v>
      </c>
      <c r="P83" s="256" t="s">
        <v>557</v>
      </c>
      <c r="Q83" s="258">
        <v>0.14000000000000001</v>
      </c>
      <c r="R83" s="258">
        <v>0.14000000000000001</v>
      </c>
      <c r="S83" s="256">
        <v>2018</v>
      </c>
      <c r="T83" s="256" t="s">
        <v>558</v>
      </c>
      <c r="U83" s="256" t="s">
        <v>558</v>
      </c>
      <c r="V83" s="256" t="s">
        <v>559</v>
      </c>
      <c r="W83" s="256" t="s">
        <v>559</v>
      </c>
      <c r="X83" s="256" t="s">
        <v>560</v>
      </c>
      <c r="Y83" s="256" t="s">
        <v>561</v>
      </c>
      <c r="Z83" s="256" t="s">
        <v>562</v>
      </c>
      <c r="AA83" s="256" t="s">
        <v>563</v>
      </c>
    </row>
    <row r="84" spans="1:27" ht="31.5" x14ac:dyDescent="0.25">
      <c r="A84" s="248">
        <v>60</v>
      </c>
      <c r="B84" s="255" t="s">
        <v>552</v>
      </c>
      <c r="C84" s="255" t="s">
        <v>552</v>
      </c>
      <c r="D84" s="255" t="s">
        <v>552</v>
      </c>
      <c r="E84" s="255" t="s">
        <v>552</v>
      </c>
      <c r="F84" s="256">
        <v>6</v>
      </c>
      <c r="G84" s="256">
        <v>10</v>
      </c>
      <c r="H84" s="256">
        <v>6</v>
      </c>
      <c r="I84" s="256">
        <v>6</v>
      </c>
      <c r="J84" s="257">
        <v>1971</v>
      </c>
      <c r="K84" s="256">
        <v>1</v>
      </c>
      <c r="L84" s="256">
        <v>1</v>
      </c>
      <c r="M84" s="257" t="s">
        <v>581</v>
      </c>
      <c r="N84" s="256" t="s">
        <v>556</v>
      </c>
      <c r="O84" s="256" t="s">
        <v>557</v>
      </c>
      <c r="P84" s="256" t="s">
        <v>557</v>
      </c>
      <c r="Q84" s="258">
        <v>0.64500000000000002</v>
      </c>
      <c r="R84" s="258">
        <v>0.64500000000000002</v>
      </c>
      <c r="S84" s="256">
        <v>2018</v>
      </c>
      <c r="T84" s="256" t="s">
        <v>558</v>
      </c>
      <c r="U84" s="256" t="s">
        <v>558</v>
      </c>
      <c r="V84" s="256" t="s">
        <v>559</v>
      </c>
      <c r="W84" s="256" t="s">
        <v>559</v>
      </c>
      <c r="X84" s="256" t="s">
        <v>560</v>
      </c>
      <c r="Y84" s="256" t="s">
        <v>561</v>
      </c>
      <c r="Z84" s="256" t="s">
        <v>562</v>
      </c>
      <c r="AA84" s="256" t="s">
        <v>563</v>
      </c>
    </row>
    <row r="85" spans="1:27" ht="31.5" x14ac:dyDescent="0.25">
      <c r="A85" s="248">
        <v>61</v>
      </c>
      <c r="B85" s="255" t="s">
        <v>553</v>
      </c>
      <c r="C85" s="255" t="s">
        <v>553</v>
      </c>
      <c r="D85" s="255" t="s">
        <v>553</v>
      </c>
      <c r="E85" s="255" t="s">
        <v>553</v>
      </c>
      <c r="F85" s="256">
        <v>6</v>
      </c>
      <c r="G85" s="256">
        <v>10</v>
      </c>
      <c r="H85" s="256">
        <v>6</v>
      </c>
      <c r="I85" s="256">
        <v>6</v>
      </c>
      <c r="J85" s="257">
        <v>1965</v>
      </c>
      <c r="K85" s="256">
        <v>1</v>
      </c>
      <c r="L85" s="256">
        <v>1</v>
      </c>
      <c r="M85" s="257" t="s">
        <v>568</v>
      </c>
      <c r="N85" s="256" t="s">
        <v>556</v>
      </c>
      <c r="O85" s="256" t="s">
        <v>557</v>
      </c>
      <c r="P85" s="256" t="s">
        <v>557</v>
      </c>
      <c r="Q85" s="258">
        <v>0.3</v>
      </c>
      <c r="R85" s="258">
        <v>0.3</v>
      </c>
      <c r="S85" s="256">
        <v>2018</v>
      </c>
      <c r="T85" s="256" t="s">
        <v>558</v>
      </c>
      <c r="U85" s="256" t="s">
        <v>558</v>
      </c>
      <c r="V85" s="256" t="s">
        <v>559</v>
      </c>
      <c r="W85" s="256" t="s">
        <v>559</v>
      </c>
      <c r="X85" s="256" t="s">
        <v>560</v>
      </c>
      <c r="Y85" s="256" t="s">
        <v>561</v>
      </c>
      <c r="Z85" s="256" t="s">
        <v>562</v>
      </c>
      <c r="AA85" s="256" t="s">
        <v>563</v>
      </c>
    </row>
    <row r="86" spans="1:27" ht="31.5" x14ac:dyDescent="0.25">
      <c r="A86" s="248">
        <v>62</v>
      </c>
      <c r="B86" s="255" t="s">
        <v>554</v>
      </c>
      <c r="C86" s="255" t="s">
        <v>554</v>
      </c>
      <c r="D86" s="255" t="s">
        <v>554</v>
      </c>
      <c r="E86" s="255" t="s">
        <v>554</v>
      </c>
      <c r="F86" s="256">
        <v>6</v>
      </c>
      <c r="G86" s="256">
        <v>10</v>
      </c>
      <c r="H86" s="256">
        <v>6</v>
      </c>
      <c r="I86" s="256">
        <v>6</v>
      </c>
      <c r="J86" s="257">
        <v>1975</v>
      </c>
      <c r="K86" s="256">
        <v>1</v>
      </c>
      <c r="L86" s="256">
        <v>1</v>
      </c>
      <c r="M86" s="257" t="s">
        <v>579</v>
      </c>
      <c r="N86" s="256" t="s">
        <v>556</v>
      </c>
      <c r="O86" s="256" t="s">
        <v>557</v>
      </c>
      <c r="P86" s="256" t="s">
        <v>557</v>
      </c>
      <c r="Q86" s="258">
        <v>0.12</v>
      </c>
      <c r="R86" s="258">
        <v>0.12</v>
      </c>
      <c r="S86" s="256">
        <v>2018</v>
      </c>
      <c r="T86" s="256" t="s">
        <v>558</v>
      </c>
      <c r="U86" s="256" t="s">
        <v>558</v>
      </c>
      <c r="V86" s="256" t="s">
        <v>559</v>
      </c>
      <c r="W86" s="256" t="s">
        <v>559</v>
      </c>
      <c r="X86" s="256" t="s">
        <v>560</v>
      </c>
      <c r="Y86" s="256" t="s">
        <v>561</v>
      </c>
      <c r="Z86" s="256" t="s">
        <v>562</v>
      </c>
      <c r="AA86" s="256" t="s">
        <v>563</v>
      </c>
    </row>
    <row r="87" spans="1:27" x14ac:dyDescent="0.25">
      <c r="Q87" s="43">
        <f>SUM(Q25:Q86)</f>
        <v>33.775000000000006</v>
      </c>
      <c r="R87" s="43">
        <f>SUM(R25:R86)</f>
        <v>33.775000000000006</v>
      </c>
    </row>
  </sheetData>
  <mergeCells count="35">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B68:B69"/>
    <mergeCell ref="C68:C69"/>
    <mergeCell ref="D68:D69"/>
    <mergeCell ref="E68:E69"/>
    <mergeCell ref="B75:B76"/>
    <mergeCell ref="C75:C76"/>
    <mergeCell ref="D75:D76"/>
    <mergeCell ref="E75:E76"/>
  </mergeCells>
  <pageMargins left="0.78740157480314965" right="0.59055118110236227"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360" t="str">
        <f>'3.2 паспорт Техсостояние ЛЭП'!A5</f>
        <v>Год раскрытия информации: 2018 год</v>
      </c>
      <c r="B5" s="360"/>
      <c r="C5" s="360"/>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10" customFormat="1" ht="18.75" x14ac:dyDescent="0.3">
      <c r="A6" s="265"/>
      <c r="B6" s="16"/>
      <c r="C6" s="16"/>
      <c r="E6" s="14"/>
      <c r="F6" s="14"/>
      <c r="G6" s="13"/>
    </row>
    <row r="7" spans="1:29" s="10" customFormat="1" ht="18.75" x14ac:dyDescent="0.2">
      <c r="A7" s="350" t="s">
        <v>6</v>
      </c>
      <c r="B7" s="350"/>
      <c r="C7" s="350"/>
      <c r="D7" s="11"/>
      <c r="E7" s="11"/>
      <c r="F7" s="11"/>
      <c r="G7" s="11"/>
      <c r="H7" s="11"/>
      <c r="I7" s="11"/>
      <c r="J7" s="11"/>
      <c r="K7" s="11"/>
      <c r="L7" s="11"/>
      <c r="M7" s="11"/>
      <c r="N7" s="11"/>
      <c r="O7" s="11"/>
      <c r="P7" s="11"/>
      <c r="Q7" s="11"/>
      <c r="R7" s="11"/>
      <c r="S7" s="11"/>
      <c r="T7" s="11"/>
      <c r="U7" s="11"/>
    </row>
    <row r="8" spans="1:29" s="10" customFormat="1" ht="18.75" x14ac:dyDescent="0.2">
      <c r="A8" s="350"/>
      <c r="B8" s="350"/>
      <c r="C8" s="350"/>
      <c r="D8" s="12"/>
      <c r="E8" s="12"/>
      <c r="F8" s="12"/>
      <c r="G8" s="12"/>
      <c r="H8" s="11"/>
      <c r="I8" s="11"/>
      <c r="J8" s="11"/>
      <c r="K8" s="11"/>
      <c r="L8" s="11"/>
      <c r="M8" s="11"/>
      <c r="N8" s="11"/>
      <c r="O8" s="11"/>
      <c r="P8" s="11"/>
      <c r="Q8" s="11"/>
      <c r="R8" s="11"/>
      <c r="S8" s="11"/>
      <c r="T8" s="11"/>
      <c r="U8" s="11"/>
    </row>
    <row r="9" spans="1:29" s="10" customFormat="1" ht="18.75" x14ac:dyDescent="0.2">
      <c r="A9" s="351" t="str">
        <f>'3.2 паспорт Техсостояние ЛЭП'!E9</f>
        <v>Акционерное общество "Янтарьэнерго" ДЗО  ПАО "Россети"</v>
      </c>
      <c r="B9" s="351"/>
      <c r="C9" s="351"/>
      <c r="D9" s="6"/>
      <c r="E9" s="6"/>
      <c r="F9" s="6"/>
      <c r="G9" s="6"/>
      <c r="H9" s="11"/>
      <c r="I9" s="11"/>
      <c r="J9" s="11"/>
      <c r="K9" s="11"/>
      <c r="L9" s="11"/>
      <c r="M9" s="11"/>
      <c r="N9" s="11"/>
      <c r="O9" s="11"/>
      <c r="P9" s="11"/>
      <c r="Q9" s="11"/>
      <c r="R9" s="11"/>
      <c r="S9" s="11"/>
      <c r="T9" s="11"/>
      <c r="U9" s="11"/>
    </row>
    <row r="10" spans="1:29" s="10" customFormat="1" ht="18.75" x14ac:dyDescent="0.2">
      <c r="A10" s="352" t="s">
        <v>5</v>
      </c>
      <c r="B10" s="352"/>
      <c r="C10" s="352"/>
      <c r="D10" s="4"/>
      <c r="E10" s="4"/>
      <c r="F10" s="4"/>
      <c r="G10" s="4"/>
      <c r="H10" s="11"/>
      <c r="I10" s="11"/>
      <c r="J10" s="11"/>
      <c r="K10" s="11"/>
      <c r="L10" s="11"/>
      <c r="M10" s="11"/>
      <c r="N10" s="11"/>
      <c r="O10" s="11"/>
      <c r="P10" s="11"/>
      <c r="Q10" s="11"/>
      <c r="R10" s="11"/>
      <c r="S10" s="11"/>
      <c r="T10" s="11"/>
      <c r="U10" s="11"/>
    </row>
    <row r="11" spans="1:29" s="10" customFormat="1" ht="18.75" x14ac:dyDescent="0.2">
      <c r="A11" s="350"/>
      <c r="B11" s="350"/>
      <c r="C11" s="350"/>
      <c r="D11" s="12"/>
      <c r="E11" s="12"/>
      <c r="F11" s="12"/>
      <c r="G11" s="12"/>
      <c r="H11" s="11"/>
      <c r="I11" s="11"/>
      <c r="J11" s="11"/>
      <c r="K11" s="11"/>
      <c r="L11" s="11"/>
      <c r="M11" s="11"/>
      <c r="N11" s="11"/>
      <c r="O11" s="11"/>
      <c r="P11" s="11"/>
      <c r="Q11" s="11"/>
      <c r="R11" s="11"/>
      <c r="S11" s="11"/>
      <c r="T11" s="11"/>
      <c r="U11" s="11"/>
    </row>
    <row r="12" spans="1:29" s="10" customFormat="1" ht="18.75" x14ac:dyDescent="0.2">
      <c r="A12" s="351" t="str">
        <f>'3.2 паспорт Техсостояние ЛЭП'!E12</f>
        <v>Н_2739</v>
      </c>
      <c r="B12" s="351"/>
      <c r="C12" s="351"/>
      <c r="D12" s="6"/>
      <c r="E12" s="6"/>
      <c r="F12" s="6"/>
      <c r="G12" s="6"/>
      <c r="H12" s="11"/>
      <c r="I12" s="11"/>
      <c r="J12" s="11"/>
      <c r="K12" s="11"/>
      <c r="L12" s="11"/>
      <c r="M12" s="11"/>
      <c r="N12" s="11"/>
      <c r="O12" s="11"/>
      <c r="P12" s="11"/>
      <c r="Q12" s="11"/>
      <c r="R12" s="11"/>
      <c r="S12" s="11"/>
      <c r="T12" s="11"/>
      <c r="U12" s="11"/>
    </row>
    <row r="13" spans="1:29" s="10" customFormat="1" ht="18.75" x14ac:dyDescent="0.2">
      <c r="A13" s="352" t="s">
        <v>4</v>
      </c>
      <c r="B13" s="352"/>
      <c r="C13" s="35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64"/>
      <c r="B14" s="364"/>
      <c r="C14" s="364"/>
      <c r="D14" s="8"/>
      <c r="E14" s="8"/>
      <c r="F14" s="8"/>
      <c r="G14" s="8"/>
      <c r="H14" s="8"/>
      <c r="I14" s="8"/>
      <c r="J14" s="8"/>
      <c r="K14" s="8"/>
      <c r="L14" s="8"/>
      <c r="M14" s="8"/>
      <c r="N14" s="8"/>
      <c r="O14" s="8"/>
      <c r="P14" s="8"/>
      <c r="Q14" s="8"/>
      <c r="R14" s="8"/>
      <c r="S14" s="8"/>
      <c r="T14" s="8"/>
      <c r="U14" s="8"/>
    </row>
    <row r="15" spans="1:29" s="2" customFormat="1" ht="55.5" customHeight="1" x14ac:dyDescent="0.2">
      <c r="A15" s="365" t="str">
        <f>'3.2 паспорт Техсостояние ЛЭП'!E15</f>
        <v>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v>
      </c>
      <c r="B15" s="365"/>
      <c r="C15" s="365"/>
      <c r="D15" s="6"/>
      <c r="E15" s="6"/>
      <c r="F15" s="6"/>
      <c r="G15" s="6"/>
      <c r="H15" s="6"/>
      <c r="I15" s="6"/>
      <c r="J15" s="6"/>
      <c r="K15" s="6"/>
      <c r="L15" s="6"/>
      <c r="M15" s="6"/>
      <c r="N15" s="6"/>
      <c r="O15" s="6"/>
      <c r="P15" s="6"/>
      <c r="Q15" s="6"/>
      <c r="R15" s="6"/>
      <c r="S15" s="6"/>
      <c r="T15" s="6"/>
      <c r="U15" s="6"/>
    </row>
    <row r="16" spans="1:29" s="2" customFormat="1" ht="15" customHeight="1" x14ac:dyDescent="0.2">
      <c r="A16" s="352" t="s">
        <v>3</v>
      </c>
      <c r="B16" s="352"/>
      <c r="C16" s="352"/>
      <c r="D16" s="4"/>
      <c r="E16" s="4"/>
      <c r="F16" s="4"/>
      <c r="G16" s="4"/>
      <c r="H16" s="4"/>
      <c r="I16" s="4"/>
      <c r="J16" s="4"/>
      <c r="K16" s="4"/>
      <c r="L16" s="4"/>
      <c r="M16" s="4"/>
      <c r="N16" s="4"/>
      <c r="O16" s="4"/>
      <c r="P16" s="4"/>
      <c r="Q16" s="4"/>
      <c r="R16" s="4"/>
      <c r="S16" s="4"/>
      <c r="T16" s="4"/>
      <c r="U16" s="4"/>
    </row>
    <row r="17" spans="1:21" s="2" customFormat="1" ht="15" customHeight="1" x14ac:dyDescent="0.2">
      <c r="A17" s="366"/>
      <c r="B17" s="366"/>
      <c r="C17" s="366"/>
      <c r="D17" s="3"/>
      <c r="E17" s="3"/>
      <c r="F17" s="3"/>
      <c r="G17" s="3"/>
      <c r="H17" s="3"/>
      <c r="I17" s="3"/>
      <c r="J17" s="3"/>
      <c r="K17" s="3"/>
      <c r="L17" s="3"/>
      <c r="M17" s="3"/>
      <c r="N17" s="3"/>
      <c r="O17" s="3"/>
      <c r="P17" s="3"/>
      <c r="Q17" s="3"/>
      <c r="R17" s="3"/>
    </row>
    <row r="18" spans="1:21" s="2" customFormat="1" ht="27.75" customHeight="1" x14ac:dyDescent="0.2">
      <c r="A18" s="357" t="s">
        <v>358</v>
      </c>
      <c r="B18" s="357"/>
      <c r="C18" s="35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63</v>
      </c>
      <c r="C20" s="34"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142.5" customHeight="1" x14ac:dyDescent="0.2">
      <c r="A22" s="22" t="s">
        <v>61</v>
      </c>
      <c r="B22" s="28" t="s">
        <v>371</v>
      </c>
      <c r="C22" s="317" t="s">
        <v>613</v>
      </c>
      <c r="D22" s="27"/>
      <c r="E22" s="27"/>
      <c r="F22" s="26"/>
      <c r="G22" s="26"/>
      <c r="H22" s="26"/>
      <c r="I22" s="26"/>
      <c r="J22" s="26"/>
      <c r="K22" s="26"/>
      <c r="L22" s="26"/>
      <c r="M22" s="26"/>
      <c r="N22" s="26"/>
      <c r="O22" s="26"/>
      <c r="P22" s="26"/>
      <c r="Q22" s="25"/>
      <c r="R22" s="25"/>
      <c r="S22" s="25"/>
      <c r="T22" s="25"/>
      <c r="U22" s="25"/>
    </row>
    <row r="23" spans="1:21" ht="146.25" customHeight="1" x14ac:dyDescent="0.25">
      <c r="A23" s="22" t="s">
        <v>60</v>
      </c>
      <c r="B23" s="24" t="s">
        <v>57</v>
      </c>
      <c r="C23" s="34" t="s">
        <v>590</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391</v>
      </c>
      <c r="C24" s="34" t="s">
        <v>591</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392</v>
      </c>
      <c r="C25" s="34" t="s">
        <v>592</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204</v>
      </c>
      <c r="C26" s="34" t="s">
        <v>441</v>
      </c>
      <c r="D26" s="21"/>
      <c r="E26" s="21"/>
      <c r="F26" s="21"/>
      <c r="G26" s="21"/>
      <c r="H26" s="21"/>
      <c r="I26" s="21"/>
      <c r="J26" s="21"/>
      <c r="K26" s="21"/>
      <c r="L26" s="21"/>
      <c r="M26" s="21"/>
      <c r="N26" s="21"/>
      <c r="O26" s="21"/>
      <c r="P26" s="21"/>
      <c r="Q26" s="21"/>
      <c r="R26" s="21"/>
      <c r="S26" s="21"/>
      <c r="T26" s="21"/>
      <c r="U26" s="21"/>
    </row>
    <row r="27" spans="1:21" ht="250.5" customHeight="1" x14ac:dyDescent="0.25">
      <c r="A27" s="22" t="s">
        <v>55</v>
      </c>
      <c r="B27" s="24" t="s">
        <v>372</v>
      </c>
      <c r="C27" s="37" t="s">
        <v>442</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4">
        <v>2018</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69</v>
      </c>
      <c r="B30" s="23" t="s">
        <v>50</v>
      </c>
      <c r="C30" s="34" t="s">
        <v>436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topLeftCell="A10"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65</v>
      </c>
    </row>
    <row r="2" spans="1:28" ht="18.75" x14ac:dyDescent="0.3">
      <c r="Z2" s="13" t="s">
        <v>7</v>
      </c>
    </row>
    <row r="3" spans="1:28" ht="18.75" x14ac:dyDescent="0.3">
      <c r="Z3" s="13" t="s">
        <v>64</v>
      </c>
    </row>
    <row r="4" spans="1:28" ht="18.75" customHeight="1" x14ac:dyDescent="0.25">
      <c r="A4" s="360" t="str">
        <f>'3.3 паспорт описание'!A5</f>
        <v>Год раскрытия информации: 2018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row>
    <row r="5" spans="1:28" x14ac:dyDescent="0.25">
      <c r="A5" s="269"/>
      <c r="B5" s="269"/>
      <c r="C5" s="269"/>
      <c r="D5" s="269"/>
      <c r="E5" s="269"/>
      <c r="F5" s="269"/>
      <c r="G5" s="269"/>
      <c r="H5" s="269"/>
      <c r="I5" s="269"/>
      <c r="J5" s="269"/>
      <c r="K5" s="269"/>
      <c r="L5" s="269"/>
      <c r="M5" s="269"/>
      <c r="N5" s="269"/>
      <c r="O5" s="269"/>
      <c r="P5" s="269"/>
      <c r="Q5" s="269"/>
      <c r="R5" s="269"/>
      <c r="S5" s="269"/>
      <c r="T5" s="269"/>
      <c r="U5" s="269"/>
      <c r="V5" s="269"/>
      <c r="W5" s="269"/>
      <c r="X5" s="269"/>
      <c r="Y5" s="269"/>
      <c r="Z5" s="269"/>
    </row>
    <row r="6" spans="1:28" ht="18.75" x14ac:dyDescent="0.25">
      <c r="A6" s="350" t="s">
        <v>6</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116"/>
      <c r="AB6" s="116"/>
    </row>
    <row r="7" spans="1:28" ht="18.75" x14ac:dyDescent="0.25">
      <c r="A7" s="350"/>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116"/>
      <c r="AB7" s="116"/>
    </row>
    <row r="8" spans="1:28" ht="15.75" x14ac:dyDescent="0.25">
      <c r="A8" s="351" t="str">
        <f>'3.3 паспорт описание'!A9:C9</f>
        <v>Акционерное общество "Янтарьэнерго" ДЗО  ПАО "Россети"</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117"/>
      <c r="AB8" s="117"/>
    </row>
    <row r="9" spans="1:28" ht="15.75" x14ac:dyDescent="0.25">
      <c r="A9" s="352" t="s">
        <v>5</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18"/>
      <c r="AB9" s="118"/>
    </row>
    <row r="10" spans="1:28" ht="18.75" x14ac:dyDescent="0.25">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116"/>
      <c r="AB10" s="116"/>
    </row>
    <row r="11" spans="1:28" ht="15.75" x14ac:dyDescent="0.25">
      <c r="A11" s="351" t="str">
        <f>'3.3 паспорт описание'!A12:C12</f>
        <v>Н_2739</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117"/>
      <c r="AB11" s="117"/>
    </row>
    <row r="12" spans="1:28" ht="15.75" x14ac:dyDescent="0.25">
      <c r="A12" s="352" t="s">
        <v>4</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18"/>
      <c r="AB12" s="118"/>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9"/>
      <c r="AB13" s="9"/>
    </row>
    <row r="14" spans="1:28" ht="24.75" customHeight="1" x14ac:dyDescent="0.25">
      <c r="A14" s="365" t="str">
        <f>'3.3 паспорт описание'!A15:C15</f>
        <v>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17"/>
      <c r="AB14" s="117"/>
    </row>
    <row r="15" spans="1:28" ht="15.75" x14ac:dyDescent="0.25">
      <c r="A15" s="356" t="s">
        <v>3</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18"/>
      <c r="AB15" s="118"/>
    </row>
    <row r="16" spans="1:28"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126"/>
      <c r="AB16" s="126"/>
    </row>
    <row r="17" spans="1:2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126"/>
      <c r="AB17" s="126"/>
    </row>
    <row r="18" spans="1:28"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126"/>
      <c r="AB18" s="126"/>
    </row>
    <row r="19" spans="1:2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126"/>
      <c r="AB19" s="126"/>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27"/>
      <c r="AB20" s="127"/>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27"/>
      <c r="AB21" s="127"/>
    </row>
    <row r="22" spans="1:28" x14ac:dyDescent="0.25">
      <c r="A22" s="392" t="s">
        <v>390</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28"/>
      <c r="AB22" s="128"/>
    </row>
    <row r="23" spans="1:28" ht="32.25" customHeight="1" x14ac:dyDescent="0.25">
      <c r="A23" s="394" t="s">
        <v>274</v>
      </c>
      <c r="B23" s="395"/>
      <c r="C23" s="395"/>
      <c r="D23" s="395"/>
      <c r="E23" s="395"/>
      <c r="F23" s="395"/>
      <c r="G23" s="395"/>
      <c r="H23" s="395"/>
      <c r="I23" s="395"/>
      <c r="J23" s="395"/>
      <c r="K23" s="395"/>
      <c r="L23" s="396"/>
      <c r="M23" s="393" t="s">
        <v>275</v>
      </c>
      <c r="N23" s="393"/>
      <c r="O23" s="393"/>
      <c r="P23" s="393"/>
      <c r="Q23" s="393"/>
      <c r="R23" s="393"/>
      <c r="S23" s="393"/>
      <c r="T23" s="393"/>
      <c r="U23" s="393"/>
      <c r="V23" s="393"/>
      <c r="W23" s="393"/>
      <c r="X23" s="393"/>
      <c r="Y23" s="393"/>
      <c r="Z23" s="393"/>
    </row>
    <row r="24" spans="1:28" ht="151.5" customHeight="1" x14ac:dyDescent="0.25">
      <c r="A24" s="81" t="s">
        <v>206</v>
      </c>
      <c r="B24" s="82" t="s">
        <v>213</v>
      </c>
      <c r="C24" s="81" t="s">
        <v>269</v>
      </c>
      <c r="D24" s="81" t="s">
        <v>207</v>
      </c>
      <c r="E24" s="81" t="s">
        <v>270</v>
      </c>
      <c r="F24" s="81" t="s">
        <v>272</v>
      </c>
      <c r="G24" s="81" t="s">
        <v>271</v>
      </c>
      <c r="H24" s="81" t="s">
        <v>208</v>
      </c>
      <c r="I24" s="81" t="s">
        <v>273</v>
      </c>
      <c r="J24" s="81" t="s">
        <v>214</v>
      </c>
      <c r="K24" s="82" t="s">
        <v>212</v>
      </c>
      <c r="L24" s="82" t="s">
        <v>209</v>
      </c>
      <c r="M24" s="83" t="s">
        <v>221</v>
      </c>
      <c r="N24" s="82" t="s">
        <v>400</v>
      </c>
      <c r="O24" s="81" t="s">
        <v>219</v>
      </c>
      <c r="P24" s="81" t="s">
        <v>220</v>
      </c>
      <c r="Q24" s="81" t="s">
        <v>218</v>
      </c>
      <c r="R24" s="81" t="s">
        <v>208</v>
      </c>
      <c r="S24" s="81" t="s">
        <v>217</v>
      </c>
      <c r="T24" s="81" t="s">
        <v>216</v>
      </c>
      <c r="U24" s="81" t="s">
        <v>268</v>
      </c>
      <c r="V24" s="81" t="s">
        <v>218</v>
      </c>
      <c r="W24" s="87" t="s">
        <v>211</v>
      </c>
      <c r="X24" s="87" t="s">
        <v>223</v>
      </c>
      <c r="Y24" s="87" t="s">
        <v>224</v>
      </c>
      <c r="Z24" s="88" t="s">
        <v>222</v>
      </c>
    </row>
    <row r="25" spans="1:28" ht="16.5" customHeight="1" x14ac:dyDescent="0.25">
      <c r="A25" s="81">
        <v>1</v>
      </c>
      <c r="B25" s="82">
        <v>2</v>
      </c>
      <c r="C25" s="81">
        <v>3</v>
      </c>
      <c r="D25" s="82">
        <v>4</v>
      </c>
      <c r="E25" s="81">
        <v>5</v>
      </c>
      <c r="F25" s="82">
        <v>6</v>
      </c>
      <c r="G25" s="81">
        <v>7</v>
      </c>
      <c r="H25" s="82">
        <v>8</v>
      </c>
      <c r="I25" s="81">
        <v>9</v>
      </c>
      <c r="J25" s="82">
        <v>10</v>
      </c>
      <c r="K25" s="129">
        <v>11</v>
      </c>
      <c r="L25" s="82">
        <v>12</v>
      </c>
      <c r="M25" s="129">
        <v>13</v>
      </c>
      <c r="N25" s="82">
        <v>14</v>
      </c>
      <c r="O25" s="129">
        <v>15</v>
      </c>
      <c r="P25" s="82">
        <v>16</v>
      </c>
      <c r="Q25" s="129">
        <v>17</v>
      </c>
      <c r="R25" s="82">
        <v>18</v>
      </c>
      <c r="S25" s="129">
        <v>19</v>
      </c>
      <c r="T25" s="82">
        <v>20</v>
      </c>
      <c r="U25" s="129">
        <v>21</v>
      </c>
      <c r="V25" s="82">
        <v>22</v>
      </c>
      <c r="W25" s="129">
        <v>23</v>
      </c>
      <c r="X25" s="82">
        <v>24</v>
      </c>
      <c r="Y25" s="129">
        <v>25</v>
      </c>
      <c r="Z25" s="82">
        <v>26</v>
      </c>
    </row>
    <row r="26" spans="1:28" ht="79.5" customHeight="1" x14ac:dyDescent="0.25">
      <c r="A26" s="249"/>
      <c r="B26" s="250"/>
      <c r="C26" s="249"/>
      <c r="D26" s="250"/>
      <c r="E26" s="249"/>
      <c r="F26" s="250"/>
      <c r="G26" s="249"/>
      <c r="H26" s="250"/>
      <c r="I26" s="249"/>
      <c r="J26" s="250"/>
      <c r="K26" s="249"/>
      <c r="L26" s="250"/>
      <c r="M26" s="249"/>
      <c r="N26" s="250"/>
      <c r="O26" s="249"/>
      <c r="P26" s="250"/>
      <c r="Q26" s="249"/>
      <c r="R26" s="250"/>
      <c r="S26" s="249"/>
      <c r="T26" s="250"/>
      <c r="U26" s="249"/>
      <c r="V26" s="250"/>
      <c r="W26" s="249"/>
      <c r="X26" s="250"/>
      <c r="Y26" s="249"/>
      <c r="Z26" s="251" t="s">
        <v>583</v>
      </c>
    </row>
    <row r="27" spans="1:28" ht="45.75" customHeight="1" x14ac:dyDescent="0.25">
      <c r="A27" s="244">
        <v>2016</v>
      </c>
      <c r="B27" s="245" t="s">
        <v>588</v>
      </c>
      <c r="C27" s="244"/>
      <c r="D27" s="244"/>
      <c r="E27" s="244"/>
      <c r="F27" s="244"/>
      <c r="G27" s="244"/>
      <c r="H27" s="244"/>
      <c r="I27" s="244"/>
      <c r="J27" s="244"/>
      <c r="K27" s="244"/>
      <c r="L27" s="246"/>
      <c r="M27" s="247"/>
      <c r="N27" s="244"/>
      <c r="O27" s="244"/>
      <c r="P27" s="244"/>
      <c r="Q27" s="244"/>
      <c r="R27" s="244"/>
      <c r="S27" s="244"/>
      <c r="T27" s="244"/>
      <c r="U27" s="244"/>
      <c r="V27" s="244"/>
      <c r="W27" s="244"/>
      <c r="X27" s="244"/>
      <c r="Y27" s="244"/>
      <c r="Z27" s="244"/>
    </row>
    <row r="28" spans="1:28" ht="31.5" x14ac:dyDescent="0.25">
      <c r="A28" s="244">
        <v>2015</v>
      </c>
      <c r="B28" s="245" t="s">
        <v>588</v>
      </c>
      <c r="C28" s="244"/>
      <c r="D28" s="244"/>
      <c r="E28" s="244"/>
      <c r="F28" s="244"/>
      <c r="G28" s="244"/>
      <c r="H28" s="244"/>
      <c r="I28" s="244"/>
      <c r="J28" s="244"/>
      <c r="K28" s="244"/>
      <c r="L28" s="246"/>
      <c r="M28" s="247"/>
      <c r="N28" s="244"/>
      <c r="O28" s="244"/>
      <c r="P28" s="244"/>
      <c r="Q28" s="244"/>
      <c r="R28" s="244"/>
      <c r="S28" s="244"/>
      <c r="T28" s="244"/>
      <c r="U28" s="244"/>
      <c r="V28" s="244"/>
      <c r="W28" s="244"/>
      <c r="X28" s="244"/>
      <c r="Y28" s="244"/>
      <c r="Z28" s="24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65</v>
      </c>
    </row>
    <row r="2" spans="1:28" s="10" customFormat="1" ht="18.75" customHeight="1" x14ac:dyDescent="0.3">
      <c r="A2" s="16"/>
      <c r="B2" s="16"/>
      <c r="O2" s="13" t="s">
        <v>7</v>
      </c>
    </row>
    <row r="3" spans="1:28" s="10" customFormat="1" ht="18.75" x14ac:dyDescent="0.3">
      <c r="A3" s="15"/>
      <c r="B3" s="15"/>
      <c r="O3" s="13" t="s">
        <v>64</v>
      </c>
    </row>
    <row r="4" spans="1:28" s="10" customFormat="1" ht="18.75" x14ac:dyDescent="0.3">
      <c r="A4" s="15"/>
      <c r="B4" s="15"/>
      <c r="L4" s="13"/>
    </row>
    <row r="5" spans="1:28" s="10" customFormat="1" ht="15.75" x14ac:dyDescent="0.2">
      <c r="A5" s="398" t="str">
        <f>'3.4. Паспорт надежность'!A4</f>
        <v>Год раскрытия информации: 2018 год</v>
      </c>
      <c r="B5" s="398"/>
      <c r="C5" s="398"/>
      <c r="D5" s="398"/>
      <c r="E5" s="398"/>
      <c r="F5" s="398"/>
      <c r="G5" s="398"/>
      <c r="H5" s="398"/>
      <c r="I5" s="398"/>
      <c r="J5" s="398"/>
      <c r="K5" s="398"/>
      <c r="L5" s="398"/>
      <c r="M5" s="398"/>
      <c r="N5" s="398"/>
      <c r="O5" s="398"/>
      <c r="P5" s="125"/>
      <c r="Q5" s="125"/>
      <c r="R5" s="125"/>
      <c r="S5" s="125"/>
      <c r="T5" s="125"/>
      <c r="U5" s="125"/>
      <c r="V5" s="125"/>
      <c r="W5" s="125"/>
      <c r="X5" s="125"/>
      <c r="Y5" s="125"/>
      <c r="Z5" s="125"/>
      <c r="AA5" s="125"/>
      <c r="AB5" s="125"/>
    </row>
    <row r="6" spans="1:28" s="10" customFormat="1" ht="18.75" x14ac:dyDescent="0.3">
      <c r="A6" s="265"/>
      <c r="B6" s="265"/>
      <c r="C6" s="16"/>
      <c r="D6" s="16"/>
      <c r="E6" s="16"/>
      <c r="F6" s="16"/>
      <c r="G6" s="16"/>
      <c r="H6" s="16"/>
      <c r="I6" s="16"/>
      <c r="J6" s="16"/>
      <c r="K6" s="16"/>
      <c r="L6" s="13"/>
      <c r="M6" s="16"/>
      <c r="N6" s="16"/>
      <c r="O6" s="16"/>
    </row>
    <row r="7" spans="1:28" s="10" customFormat="1" ht="18.75" x14ac:dyDescent="0.2">
      <c r="A7" s="350" t="s">
        <v>6</v>
      </c>
      <c r="B7" s="350"/>
      <c r="C7" s="350"/>
      <c r="D7" s="350"/>
      <c r="E7" s="350"/>
      <c r="F7" s="350"/>
      <c r="G7" s="350"/>
      <c r="H7" s="350"/>
      <c r="I7" s="350"/>
      <c r="J7" s="350"/>
      <c r="K7" s="350"/>
      <c r="L7" s="350"/>
      <c r="M7" s="350"/>
      <c r="N7" s="350"/>
      <c r="O7" s="350"/>
      <c r="P7" s="11"/>
      <c r="Q7" s="11"/>
      <c r="R7" s="11"/>
      <c r="S7" s="11"/>
      <c r="T7" s="11"/>
      <c r="U7" s="11"/>
      <c r="V7" s="11"/>
      <c r="W7" s="11"/>
      <c r="X7" s="11"/>
      <c r="Y7" s="11"/>
      <c r="Z7" s="11"/>
    </row>
    <row r="8" spans="1:28" s="10" customFormat="1" ht="18.75" x14ac:dyDescent="0.2">
      <c r="A8" s="350"/>
      <c r="B8" s="350"/>
      <c r="C8" s="350"/>
      <c r="D8" s="350"/>
      <c r="E8" s="350"/>
      <c r="F8" s="350"/>
      <c r="G8" s="350"/>
      <c r="H8" s="350"/>
      <c r="I8" s="350"/>
      <c r="J8" s="350"/>
      <c r="K8" s="350"/>
      <c r="L8" s="350"/>
      <c r="M8" s="350"/>
      <c r="N8" s="350"/>
      <c r="O8" s="350"/>
      <c r="P8" s="11"/>
      <c r="Q8" s="11"/>
      <c r="R8" s="11"/>
      <c r="S8" s="11"/>
      <c r="T8" s="11"/>
      <c r="U8" s="11"/>
      <c r="V8" s="11"/>
      <c r="W8" s="11"/>
      <c r="X8" s="11"/>
      <c r="Y8" s="11"/>
      <c r="Z8" s="11"/>
    </row>
    <row r="9" spans="1:28" s="10" customFormat="1" ht="18.75" x14ac:dyDescent="0.2">
      <c r="A9" s="365" t="str">
        <f>'3.4. Паспорт надежность'!A8</f>
        <v>Акционерное общество "Янтарьэнерго" ДЗО  ПАО "Россети"</v>
      </c>
      <c r="B9" s="365"/>
      <c r="C9" s="365"/>
      <c r="D9" s="365"/>
      <c r="E9" s="365"/>
      <c r="F9" s="365"/>
      <c r="G9" s="365"/>
      <c r="H9" s="365"/>
      <c r="I9" s="365"/>
      <c r="J9" s="365"/>
      <c r="K9" s="365"/>
      <c r="L9" s="365"/>
      <c r="M9" s="365"/>
      <c r="N9" s="365"/>
      <c r="O9" s="365"/>
      <c r="P9" s="11"/>
      <c r="Q9" s="11"/>
      <c r="R9" s="11"/>
      <c r="S9" s="11"/>
      <c r="T9" s="11"/>
      <c r="U9" s="11"/>
      <c r="V9" s="11"/>
      <c r="W9" s="11"/>
      <c r="X9" s="11"/>
      <c r="Y9" s="11"/>
      <c r="Z9" s="11"/>
    </row>
    <row r="10" spans="1:28" s="10" customFormat="1" ht="18.75" x14ac:dyDescent="0.2">
      <c r="A10" s="352" t="s">
        <v>5</v>
      </c>
      <c r="B10" s="352"/>
      <c r="C10" s="352"/>
      <c r="D10" s="352"/>
      <c r="E10" s="352"/>
      <c r="F10" s="352"/>
      <c r="G10" s="352"/>
      <c r="H10" s="352"/>
      <c r="I10" s="352"/>
      <c r="J10" s="352"/>
      <c r="K10" s="352"/>
      <c r="L10" s="352"/>
      <c r="M10" s="352"/>
      <c r="N10" s="352"/>
      <c r="O10" s="352"/>
      <c r="P10" s="11"/>
      <c r="Q10" s="11"/>
      <c r="R10" s="11"/>
      <c r="S10" s="11"/>
      <c r="T10" s="11"/>
      <c r="U10" s="11"/>
      <c r="V10" s="11"/>
      <c r="W10" s="11"/>
      <c r="X10" s="11"/>
      <c r="Y10" s="11"/>
      <c r="Z10" s="11"/>
    </row>
    <row r="11" spans="1:28" s="10" customFormat="1" ht="18.75" x14ac:dyDescent="0.2">
      <c r="A11" s="350"/>
      <c r="B11" s="350"/>
      <c r="C11" s="350"/>
      <c r="D11" s="350"/>
      <c r="E11" s="350"/>
      <c r="F11" s="350"/>
      <c r="G11" s="350"/>
      <c r="H11" s="350"/>
      <c r="I11" s="350"/>
      <c r="J11" s="350"/>
      <c r="K11" s="350"/>
      <c r="L11" s="350"/>
      <c r="M11" s="350"/>
      <c r="N11" s="350"/>
      <c r="O11" s="350"/>
      <c r="P11" s="11"/>
      <c r="Q11" s="11"/>
      <c r="R11" s="11"/>
      <c r="S11" s="11"/>
      <c r="T11" s="11"/>
      <c r="U11" s="11"/>
      <c r="V11" s="11"/>
      <c r="W11" s="11"/>
      <c r="X11" s="11"/>
      <c r="Y11" s="11"/>
      <c r="Z11" s="11"/>
    </row>
    <row r="12" spans="1:28" s="10" customFormat="1" ht="18.75" x14ac:dyDescent="0.2">
      <c r="A12" s="365" t="str">
        <f>'3.4. Паспорт надежность'!A11</f>
        <v>Н_2739</v>
      </c>
      <c r="B12" s="365"/>
      <c r="C12" s="365"/>
      <c r="D12" s="365"/>
      <c r="E12" s="365"/>
      <c r="F12" s="365"/>
      <c r="G12" s="365"/>
      <c r="H12" s="365"/>
      <c r="I12" s="365"/>
      <c r="J12" s="365"/>
      <c r="K12" s="365"/>
      <c r="L12" s="365"/>
      <c r="M12" s="365"/>
      <c r="N12" s="365"/>
      <c r="O12" s="365"/>
      <c r="P12" s="11"/>
      <c r="Q12" s="11"/>
      <c r="R12" s="11"/>
      <c r="S12" s="11"/>
      <c r="T12" s="11"/>
      <c r="U12" s="11"/>
      <c r="V12" s="11"/>
      <c r="W12" s="11"/>
      <c r="X12" s="11"/>
      <c r="Y12" s="11"/>
      <c r="Z12" s="11"/>
    </row>
    <row r="13" spans="1:28" s="10" customFormat="1" ht="18.75" x14ac:dyDescent="0.2">
      <c r="A13" s="352" t="s">
        <v>4</v>
      </c>
      <c r="B13" s="352"/>
      <c r="C13" s="352"/>
      <c r="D13" s="352"/>
      <c r="E13" s="352"/>
      <c r="F13" s="352"/>
      <c r="G13" s="352"/>
      <c r="H13" s="352"/>
      <c r="I13" s="352"/>
      <c r="J13" s="352"/>
      <c r="K13" s="352"/>
      <c r="L13" s="352"/>
      <c r="M13" s="352"/>
      <c r="N13" s="352"/>
      <c r="O13" s="352"/>
      <c r="P13" s="11"/>
      <c r="Q13" s="11"/>
      <c r="R13" s="11"/>
      <c r="S13" s="11"/>
      <c r="T13" s="11"/>
      <c r="U13" s="11"/>
      <c r="V13" s="11"/>
      <c r="W13" s="11"/>
      <c r="X13" s="11"/>
      <c r="Y13" s="11"/>
      <c r="Z13" s="11"/>
    </row>
    <row r="14" spans="1:28" s="7" customFormat="1" ht="15.75" customHeight="1" x14ac:dyDescent="0.2">
      <c r="A14" s="364"/>
      <c r="B14" s="364"/>
      <c r="C14" s="364"/>
      <c r="D14" s="364"/>
      <c r="E14" s="364"/>
      <c r="F14" s="364"/>
      <c r="G14" s="364"/>
      <c r="H14" s="364"/>
      <c r="I14" s="364"/>
      <c r="J14" s="364"/>
      <c r="K14" s="364"/>
      <c r="L14" s="364"/>
      <c r="M14" s="364"/>
      <c r="N14" s="364"/>
      <c r="O14" s="364"/>
      <c r="P14" s="8"/>
      <c r="Q14" s="8"/>
      <c r="R14" s="8"/>
      <c r="S14" s="8"/>
      <c r="T14" s="8"/>
      <c r="U14" s="8"/>
      <c r="V14" s="8"/>
      <c r="W14" s="8"/>
      <c r="X14" s="8"/>
      <c r="Y14" s="8"/>
      <c r="Z14" s="8"/>
    </row>
    <row r="15" spans="1:28" s="2" customFormat="1" ht="46.5" customHeight="1" x14ac:dyDescent="0.2">
      <c r="A15" s="365" t="str">
        <f>'3.4. Паспорт надежность'!A14</f>
        <v>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v>
      </c>
      <c r="B15" s="365"/>
      <c r="C15" s="365"/>
      <c r="D15" s="365"/>
      <c r="E15" s="365"/>
      <c r="F15" s="365"/>
      <c r="G15" s="365"/>
      <c r="H15" s="365"/>
      <c r="I15" s="365"/>
      <c r="J15" s="365"/>
      <c r="K15" s="365"/>
      <c r="L15" s="365"/>
      <c r="M15" s="365"/>
      <c r="N15" s="365"/>
      <c r="O15" s="365"/>
      <c r="P15" s="6"/>
      <c r="Q15" s="6"/>
      <c r="R15" s="6"/>
      <c r="S15" s="6"/>
      <c r="T15" s="6"/>
      <c r="U15" s="6"/>
      <c r="V15" s="6"/>
      <c r="W15" s="6"/>
      <c r="X15" s="6"/>
      <c r="Y15" s="6"/>
      <c r="Z15" s="6"/>
    </row>
    <row r="16" spans="1:28" s="2" customFormat="1" ht="15" customHeight="1" x14ac:dyDescent="0.2">
      <c r="A16" s="356" t="s">
        <v>3</v>
      </c>
      <c r="B16" s="356"/>
      <c r="C16" s="356"/>
      <c r="D16" s="356"/>
      <c r="E16" s="356"/>
      <c r="F16" s="356"/>
      <c r="G16" s="356"/>
      <c r="H16" s="356"/>
      <c r="I16" s="356"/>
      <c r="J16" s="356"/>
      <c r="K16" s="356"/>
      <c r="L16" s="356"/>
      <c r="M16" s="356"/>
      <c r="N16" s="356"/>
      <c r="O16" s="356"/>
      <c r="P16" s="4"/>
      <c r="Q16" s="4"/>
      <c r="R16" s="4"/>
      <c r="S16" s="4"/>
      <c r="T16" s="4"/>
      <c r="U16" s="4"/>
      <c r="V16" s="4"/>
      <c r="W16" s="4"/>
      <c r="X16" s="4"/>
      <c r="Y16" s="4"/>
      <c r="Z16" s="4"/>
    </row>
    <row r="17" spans="1:26" s="2" customFormat="1" ht="15" customHeight="1" x14ac:dyDescent="0.2">
      <c r="A17" s="366"/>
      <c r="B17" s="366"/>
      <c r="C17" s="366"/>
      <c r="D17" s="366"/>
      <c r="E17" s="366"/>
      <c r="F17" s="366"/>
      <c r="G17" s="366"/>
      <c r="H17" s="366"/>
      <c r="I17" s="366"/>
      <c r="J17" s="366"/>
      <c r="K17" s="366"/>
      <c r="L17" s="366"/>
      <c r="M17" s="366"/>
      <c r="N17" s="366"/>
      <c r="O17" s="366"/>
      <c r="P17" s="3"/>
      <c r="Q17" s="3"/>
      <c r="R17" s="3"/>
      <c r="S17" s="3"/>
      <c r="T17" s="3"/>
      <c r="U17" s="3"/>
      <c r="V17" s="3"/>
      <c r="W17" s="3"/>
    </row>
    <row r="18" spans="1:26" s="2" customFormat="1" ht="91.5" customHeight="1" x14ac:dyDescent="0.2">
      <c r="A18" s="402" t="s">
        <v>367</v>
      </c>
      <c r="B18" s="402"/>
      <c r="C18" s="402"/>
      <c r="D18" s="402"/>
      <c r="E18" s="402"/>
      <c r="F18" s="402"/>
      <c r="G18" s="402"/>
      <c r="H18" s="402"/>
      <c r="I18" s="402"/>
      <c r="J18" s="402"/>
      <c r="K18" s="402"/>
      <c r="L18" s="402"/>
      <c r="M18" s="402"/>
      <c r="N18" s="402"/>
      <c r="O18" s="402"/>
      <c r="P18" s="5"/>
      <c r="Q18" s="5"/>
      <c r="R18" s="5"/>
      <c r="S18" s="5"/>
      <c r="T18" s="5"/>
      <c r="U18" s="5"/>
      <c r="V18" s="5"/>
      <c r="W18" s="5"/>
      <c r="X18" s="5"/>
      <c r="Y18" s="5"/>
      <c r="Z18" s="5"/>
    </row>
    <row r="19" spans="1:26" s="2" customFormat="1" ht="78" customHeight="1" x14ac:dyDescent="0.2">
      <c r="A19" s="359" t="s">
        <v>2</v>
      </c>
      <c r="B19" s="359" t="s">
        <v>81</v>
      </c>
      <c r="C19" s="359" t="s">
        <v>80</v>
      </c>
      <c r="D19" s="359" t="s">
        <v>72</v>
      </c>
      <c r="E19" s="399" t="s">
        <v>79</v>
      </c>
      <c r="F19" s="400"/>
      <c r="G19" s="400"/>
      <c r="H19" s="400"/>
      <c r="I19" s="401"/>
      <c r="J19" s="359" t="s">
        <v>78</v>
      </c>
      <c r="K19" s="359"/>
      <c r="L19" s="359"/>
      <c r="M19" s="359"/>
      <c r="N19" s="359"/>
      <c r="O19" s="359"/>
      <c r="P19" s="3"/>
      <c r="Q19" s="3"/>
      <c r="R19" s="3"/>
      <c r="S19" s="3"/>
      <c r="T19" s="3"/>
      <c r="U19" s="3"/>
      <c r="V19" s="3"/>
      <c r="W19" s="3"/>
    </row>
    <row r="20" spans="1:26" s="2" customFormat="1" ht="51" customHeight="1" x14ac:dyDescent="0.2">
      <c r="A20" s="359"/>
      <c r="B20" s="359"/>
      <c r="C20" s="359"/>
      <c r="D20" s="359"/>
      <c r="E20" s="39" t="s">
        <v>77</v>
      </c>
      <c r="F20" s="39" t="s">
        <v>76</v>
      </c>
      <c r="G20" s="39" t="s">
        <v>75</v>
      </c>
      <c r="H20" s="39" t="s">
        <v>74</v>
      </c>
      <c r="I20" s="39" t="s">
        <v>73</v>
      </c>
      <c r="J20" s="39">
        <v>2016</v>
      </c>
      <c r="K20" s="39">
        <v>2017</v>
      </c>
      <c r="L20" s="179">
        <v>2018</v>
      </c>
      <c r="M20" s="179">
        <v>2019</v>
      </c>
      <c r="N20" s="179">
        <v>2020</v>
      </c>
      <c r="O20" s="179">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192" customFormat="1" ht="33" customHeight="1" x14ac:dyDescent="0.2">
      <c r="A22" s="190" t="s">
        <v>61</v>
      </c>
      <c r="B22" s="181">
        <v>2018</v>
      </c>
      <c r="C22" s="182" t="s">
        <v>276</v>
      </c>
      <c r="D22" s="182" t="s">
        <v>276</v>
      </c>
      <c r="E22" s="182" t="s">
        <v>276</v>
      </c>
      <c r="F22" s="182" t="s">
        <v>276</v>
      </c>
      <c r="G22" s="182" t="s">
        <v>276</v>
      </c>
      <c r="H22" s="182" t="s">
        <v>276</v>
      </c>
      <c r="I22" s="182" t="s">
        <v>276</v>
      </c>
      <c r="J22" s="182" t="s">
        <v>276</v>
      </c>
      <c r="K22" s="182" t="s">
        <v>276</v>
      </c>
      <c r="L22" s="182" t="s">
        <v>276</v>
      </c>
      <c r="M22" s="182" t="s">
        <v>276</v>
      </c>
      <c r="N22" s="182" t="s">
        <v>276</v>
      </c>
      <c r="O22" s="182" t="s">
        <v>276</v>
      </c>
      <c r="P22" s="26"/>
      <c r="Q22" s="26"/>
      <c r="R22" s="26"/>
      <c r="S22" s="26"/>
      <c r="T22" s="26"/>
      <c r="U22" s="26"/>
      <c r="V22" s="191"/>
      <c r="W22" s="191"/>
      <c r="X22" s="191"/>
      <c r="Y22" s="191"/>
      <c r="Z22" s="191"/>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3"/>
  <sheetViews>
    <sheetView view="pageBreakPreview" topLeftCell="A10" zoomScale="60" zoomScaleNormal="80" workbookViewId="0">
      <selection activeCell="B51" sqref="B51"/>
    </sheetView>
  </sheetViews>
  <sheetFormatPr defaultColWidth="9.140625" defaultRowHeight="15.75" x14ac:dyDescent="0.2"/>
  <cols>
    <col min="1" max="1" width="61.7109375" style="130" customWidth="1"/>
    <col min="2" max="2" width="18.5703125" style="130" customWidth="1"/>
    <col min="3" max="9" width="16.85546875" style="130" customWidth="1"/>
    <col min="10" max="10" width="18.7109375" style="130" customWidth="1"/>
    <col min="11" max="28" width="16.85546875" style="130" customWidth="1"/>
    <col min="29" max="29" width="16.7109375" style="130" customWidth="1"/>
    <col min="30" max="34" width="16.7109375" style="131" customWidth="1"/>
    <col min="35" max="256" width="9.140625" style="131"/>
    <col min="257" max="257" width="61.7109375" style="131" customWidth="1"/>
    <col min="258" max="258" width="18.5703125" style="131" customWidth="1"/>
    <col min="259" max="265" width="16.85546875" style="131" customWidth="1"/>
    <col min="266" max="266" width="18.7109375" style="131" customWidth="1"/>
    <col min="267" max="284" width="16.85546875" style="131" customWidth="1"/>
    <col min="285" max="290" width="16.7109375" style="131" customWidth="1"/>
    <col min="291" max="512" width="9.140625" style="131"/>
    <col min="513" max="513" width="61.7109375" style="131" customWidth="1"/>
    <col min="514" max="514" width="18.5703125" style="131" customWidth="1"/>
    <col min="515" max="521" width="16.85546875" style="131" customWidth="1"/>
    <col min="522" max="522" width="18.7109375" style="131" customWidth="1"/>
    <col min="523" max="540" width="16.85546875" style="131" customWidth="1"/>
    <col min="541" max="546" width="16.7109375" style="131" customWidth="1"/>
    <col min="547" max="768" width="9.140625" style="131"/>
    <col min="769" max="769" width="61.7109375" style="131" customWidth="1"/>
    <col min="770" max="770" width="18.5703125" style="131" customWidth="1"/>
    <col min="771" max="777" width="16.85546875" style="131" customWidth="1"/>
    <col min="778" max="778" width="18.7109375" style="131" customWidth="1"/>
    <col min="779" max="796" width="16.85546875" style="131" customWidth="1"/>
    <col min="797" max="802" width="16.7109375" style="131" customWidth="1"/>
    <col min="803" max="1024" width="9.140625" style="131"/>
    <col min="1025" max="1025" width="61.7109375" style="131" customWidth="1"/>
    <col min="1026" max="1026" width="18.5703125" style="131" customWidth="1"/>
    <col min="1027" max="1033" width="16.85546875" style="131" customWidth="1"/>
    <col min="1034" max="1034" width="18.7109375" style="131" customWidth="1"/>
    <col min="1035" max="1052" width="16.85546875" style="131" customWidth="1"/>
    <col min="1053" max="1058" width="16.7109375" style="131" customWidth="1"/>
    <col min="1059" max="1280" width="9.140625" style="131"/>
    <col min="1281" max="1281" width="61.7109375" style="131" customWidth="1"/>
    <col min="1282" max="1282" width="18.5703125" style="131" customWidth="1"/>
    <col min="1283" max="1289" width="16.85546875" style="131" customWidth="1"/>
    <col min="1290" max="1290" width="18.7109375" style="131" customWidth="1"/>
    <col min="1291" max="1308" width="16.85546875" style="131" customWidth="1"/>
    <col min="1309" max="1314" width="16.7109375" style="131" customWidth="1"/>
    <col min="1315" max="1536" width="9.140625" style="131"/>
    <col min="1537" max="1537" width="61.7109375" style="131" customWidth="1"/>
    <col min="1538" max="1538" width="18.5703125" style="131" customWidth="1"/>
    <col min="1539" max="1545" width="16.85546875" style="131" customWidth="1"/>
    <col min="1546" max="1546" width="18.7109375" style="131" customWidth="1"/>
    <col min="1547" max="1564" width="16.85546875" style="131" customWidth="1"/>
    <col min="1565" max="1570" width="16.7109375" style="131" customWidth="1"/>
    <col min="1571" max="1792" width="9.140625" style="131"/>
    <col min="1793" max="1793" width="61.7109375" style="131" customWidth="1"/>
    <col min="1794" max="1794" width="18.5703125" style="131" customWidth="1"/>
    <col min="1795" max="1801" width="16.85546875" style="131" customWidth="1"/>
    <col min="1802" max="1802" width="18.7109375" style="131" customWidth="1"/>
    <col min="1803" max="1820" width="16.85546875" style="131" customWidth="1"/>
    <col min="1821" max="1826" width="16.7109375" style="131" customWidth="1"/>
    <col min="1827" max="2048" width="9.140625" style="131"/>
    <col min="2049" max="2049" width="61.7109375" style="131" customWidth="1"/>
    <col min="2050" max="2050" width="18.5703125" style="131" customWidth="1"/>
    <col min="2051" max="2057" width="16.85546875" style="131" customWidth="1"/>
    <col min="2058" max="2058" width="18.7109375" style="131" customWidth="1"/>
    <col min="2059" max="2076" width="16.85546875" style="131" customWidth="1"/>
    <col min="2077" max="2082" width="16.7109375" style="131" customWidth="1"/>
    <col min="2083" max="2304" width="9.140625" style="131"/>
    <col min="2305" max="2305" width="61.7109375" style="131" customWidth="1"/>
    <col min="2306" max="2306" width="18.5703125" style="131" customWidth="1"/>
    <col min="2307" max="2313" width="16.85546875" style="131" customWidth="1"/>
    <col min="2314" max="2314" width="18.7109375" style="131" customWidth="1"/>
    <col min="2315" max="2332" width="16.85546875" style="131" customWidth="1"/>
    <col min="2333" max="2338" width="16.7109375" style="131" customWidth="1"/>
    <col min="2339" max="2560" width="9.140625" style="131"/>
    <col min="2561" max="2561" width="61.7109375" style="131" customWidth="1"/>
    <col min="2562" max="2562" width="18.5703125" style="131" customWidth="1"/>
    <col min="2563" max="2569" width="16.85546875" style="131" customWidth="1"/>
    <col min="2570" max="2570" width="18.7109375" style="131" customWidth="1"/>
    <col min="2571" max="2588" width="16.85546875" style="131" customWidth="1"/>
    <col min="2589" max="2594" width="16.7109375" style="131" customWidth="1"/>
    <col min="2595" max="2816" width="9.140625" style="131"/>
    <col min="2817" max="2817" width="61.7109375" style="131" customWidth="1"/>
    <col min="2818" max="2818" width="18.5703125" style="131" customWidth="1"/>
    <col min="2819" max="2825" width="16.85546875" style="131" customWidth="1"/>
    <col min="2826" max="2826" width="18.7109375" style="131" customWidth="1"/>
    <col min="2827" max="2844" width="16.85546875" style="131" customWidth="1"/>
    <col min="2845" max="2850" width="16.7109375" style="131" customWidth="1"/>
    <col min="2851" max="3072" width="9.140625" style="131"/>
    <col min="3073" max="3073" width="61.7109375" style="131" customWidth="1"/>
    <col min="3074" max="3074" width="18.5703125" style="131" customWidth="1"/>
    <col min="3075" max="3081" width="16.85546875" style="131" customWidth="1"/>
    <col min="3082" max="3082" width="18.7109375" style="131" customWidth="1"/>
    <col min="3083" max="3100" width="16.85546875" style="131" customWidth="1"/>
    <col min="3101" max="3106" width="16.7109375" style="131" customWidth="1"/>
    <col min="3107" max="3328" width="9.140625" style="131"/>
    <col min="3329" max="3329" width="61.7109375" style="131" customWidth="1"/>
    <col min="3330" max="3330" width="18.5703125" style="131" customWidth="1"/>
    <col min="3331" max="3337" width="16.85546875" style="131" customWidth="1"/>
    <col min="3338" max="3338" width="18.7109375" style="131" customWidth="1"/>
    <col min="3339" max="3356" width="16.85546875" style="131" customWidth="1"/>
    <col min="3357" max="3362" width="16.7109375" style="131" customWidth="1"/>
    <col min="3363" max="3584" width="9.140625" style="131"/>
    <col min="3585" max="3585" width="61.7109375" style="131" customWidth="1"/>
    <col min="3586" max="3586" width="18.5703125" style="131" customWidth="1"/>
    <col min="3587" max="3593" width="16.85546875" style="131" customWidth="1"/>
    <col min="3594" max="3594" width="18.7109375" style="131" customWidth="1"/>
    <col min="3595" max="3612" width="16.85546875" style="131" customWidth="1"/>
    <col min="3613" max="3618" width="16.7109375" style="131" customWidth="1"/>
    <col min="3619" max="3840" width="9.140625" style="131"/>
    <col min="3841" max="3841" width="61.7109375" style="131" customWidth="1"/>
    <col min="3842" max="3842" width="18.5703125" style="131" customWidth="1"/>
    <col min="3843" max="3849" width="16.85546875" style="131" customWidth="1"/>
    <col min="3850" max="3850" width="18.7109375" style="131" customWidth="1"/>
    <col min="3851" max="3868" width="16.85546875" style="131" customWidth="1"/>
    <col min="3869" max="3874" width="16.7109375" style="131" customWidth="1"/>
    <col min="3875" max="4096" width="9.140625" style="131"/>
    <col min="4097" max="4097" width="61.7109375" style="131" customWidth="1"/>
    <col min="4098" max="4098" width="18.5703125" style="131" customWidth="1"/>
    <col min="4099" max="4105" width="16.85546875" style="131" customWidth="1"/>
    <col min="4106" max="4106" width="18.7109375" style="131" customWidth="1"/>
    <col min="4107" max="4124" width="16.85546875" style="131" customWidth="1"/>
    <col min="4125" max="4130" width="16.7109375" style="131" customWidth="1"/>
    <col min="4131" max="4352" width="9.140625" style="131"/>
    <col min="4353" max="4353" width="61.7109375" style="131" customWidth="1"/>
    <col min="4354" max="4354" width="18.5703125" style="131" customWidth="1"/>
    <col min="4355" max="4361" width="16.85546875" style="131" customWidth="1"/>
    <col min="4362" max="4362" width="18.7109375" style="131" customWidth="1"/>
    <col min="4363" max="4380" width="16.85546875" style="131" customWidth="1"/>
    <col min="4381" max="4386" width="16.7109375" style="131" customWidth="1"/>
    <col min="4387" max="4608" width="9.140625" style="131"/>
    <col min="4609" max="4609" width="61.7109375" style="131" customWidth="1"/>
    <col min="4610" max="4610" width="18.5703125" style="131" customWidth="1"/>
    <col min="4611" max="4617" width="16.85546875" style="131" customWidth="1"/>
    <col min="4618" max="4618" width="18.7109375" style="131" customWidth="1"/>
    <col min="4619" max="4636" width="16.85546875" style="131" customWidth="1"/>
    <col min="4637" max="4642" width="16.7109375" style="131" customWidth="1"/>
    <col min="4643" max="4864" width="9.140625" style="131"/>
    <col min="4865" max="4865" width="61.7109375" style="131" customWidth="1"/>
    <col min="4866" max="4866" width="18.5703125" style="131" customWidth="1"/>
    <col min="4867" max="4873" width="16.85546875" style="131" customWidth="1"/>
    <col min="4874" max="4874" width="18.7109375" style="131" customWidth="1"/>
    <col min="4875" max="4892" width="16.85546875" style="131" customWidth="1"/>
    <col min="4893" max="4898" width="16.7109375" style="131" customWidth="1"/>
    <col min="4899" max="5120" width="9.140625" style="131"/>
    <col min="5121" max="5121" width="61.7109375" style="131" customWidth="1"/>
    <col min="5122" max="5122" width="18.5703125" style="131" customWidth="1"/>
    <col min="5123" max="5129" width="16.85546875" style="131" customWidth="1"/>
    <col min="5130" max="5130" width="18.7109375" style="131" customWidth="1"/>
    <col min="5131" max="5148" width="16.85546875" style="131" customWidth="1"/>
    <col min="5149" max="5154" width="16.7109375" style="131" customWidth="1"/>
    <col min="5155" max="5376" width="9.140625" style="131"/>
    <col min="5377" max="5377" width="61.7109375" style="131" customWidth="1"/>
    <col min="5378" max="5378" width="18.5703125" style="131" customWidth="1"/>
    <col min="5379" max="5385" width="16.85546875" style="131" customWidth="1"/>
    <col min="5386" max="5386" width="18.7109375" style="131" customWidth="1"/>
    <col min="5387" max="5404" width="16.85546875" style="131" customWidth="1"/>
    <col min="5405" max="5410" width="16.7109375" style="131" customWidth="1"/>
    <col min="5411" max="5632" width="9.140625" style="131"/>
    <col min="5633" max="5633" width="61.7109375" style="131" customWidth="1"/>
    <col min="5634" max="5634" width="18.5703125" style="131" customWidth="1"/>
    <col min="5635" max="5641" width="16.85546875" style="131" customWidth="1"/>
    <col min="5642" max="5642" width="18.7109375" style="131" customWidth="1"/>
    <col min="5643" max="5660" width="16.85546875" style="131" customWidth="1"/>
    <col min="5661" max="5666" width="16.7109375" style="131" customWidth="1"/>
    <col min="5667" max="5888" width="9.140625" style="131"/>
    <col min="5889" max="5889" width="61.7109375" style="131" customWidth="1"/>
    <col min="5890" max="5890" width="18.5703125" style="131" customWidth="1"/>
    <col min="5891" max="5897" width="16.85546875" style="131" customWidth="1"/>
    <col min="5898" max="5898" width="18.7109375" style="131" customWidth="1"/>
    <col min="5899" max="5916" width="16.85546875" style="131" customWidth="1"/>
    <col min="5917" max="5922" width="16.7109375" style="131" customWidth="1"/>
    <col min="5923" max="6144" width="9.140625" style="131"/>
    <col min="6145" max="6145" width="61.7109375" style="131" customWidth="1"/>
    <col min="6146" max="6146" width="18.5703125" style="131" customWidth="1"/>
    <col min="6147" max="6153" width="16.85546875" style="131" customWidth="1"/>
    <col min="6154" max="6154" width="18.7109375" style="131" customWidth="1"/>
    <col min="6155" max="6172" width="16.85546875" style="131" customWidth="1"/>
    <col min="6173" max="6178" width="16.7109375" style="131" customWidth="1"/>
    <col min="6179" max="6400" width="9.140625" style="131"/>
    <col min="6401" max="6401" width="61.7109375" style="131" customWidth="1"/>
    <col min="6402" max="6402" width="18.5703125" style="131" customWidth="1"/>
    <col min="6403" max="6409" width="16.85546875" style="131" customWidth="1"/>
    <col min="6410" max="6410" width="18.7109375" style="131" customWidth="1"/>
    <col min="6411" max="6428" width="16.85546875" style="131" customWidth="1"/>
    <col min="6429" max="6434" width="16.7109375" style="131" customWidth="1"/>
    <col min="6435" max="6656" width="9.140625" style="131"/>
    <col min="6657" max="6657" width="61.7109375" style="131" customWidth="1"/>
    <col min="6658" max="6658" width="18.5703125" style="131" customWidth="1"/>
    <col min="6659" max="6665" width="16.85546875" style="131" customWidth="1"/>
    <col min="6666" max="6666" width="18.7109375" style="131" customWidth="1"/>
    <col min="6667" max="6684" width="16.85546875" style="131" customWidth="1"/>
    <col min="6685" max="6690" width="16.7109375" style="131" customWidth="1"/>
    <col min="6691" max="6912" width="9.140625" style="131"/>
    <col min="6913" max="6913" width="61.7109375" style="131" customWidth="1"/>
    <col min="6914" max="6914" width="18.5703125" style="131" customWidth="1"/>
    <col min="6915" max="6921" width="16.85546875" style="131" customWidth="1"/>
    <col min="6922" max="6922" width="18.7109375" style="131" customWidth="1"/>
    <col min="6923" max="6940" width="16.85546875" style="131" customWidth="1"/>
    <col min="6941" max="6946" width="16.7109375" style="131" customWidth="1"/>
    <col min="6947" max="7168" width="9.140625" style="131"/>
    <col min="7169" max="7169" width="61.7109375" style="131" customWidth="1"/>
    <col min="7170" max="7170" width="18.5703125" style="131" customWidth="1"/>
    <col min="7171" max="7177" width="16.85546875" style="131" customWidth="1"/>
    <col min="7178" max="7178" width="18.7109375" style="131" customWidth="1"/>
    <col min="7179" max="7196" width="16.85546875" style="131" customWidth="1"/>
    <col min="7197" max="7202" width="16.7109375" style="131" customWidth="1"/>
    <col min="7203" max="7424" width="9.140625" style="131"/>
    <col min="7425" max="7425" width="61.7109375" style="131" customWidth="1"/>
    <col min="7426" max="7426" width="18.5703125" style="131" customWidth="1"/>
    <col min="7427" max="7433" width="16.85546875" style="131" customWidth="1"/>
    <col min="7434" max="7434" width="18.7109375" style="131" customWidth="1"/>
    <col min="7435" max="7452" width="16.85546875" style="131" customWidth="1"/>
    <col min="7453" max="7458" width="16.7109375" style="131" customWidth="1"/>
    <col min="7459" max="7680" width="9.140625" style="131"/>
    <col min="7681" max="7681" width="61.7109375" style="131" customWidth="1"/>
    <col min="7682" max="7682" width="18.5703125" style="131" customWidth="1"/>
    <col min="7683" max="7689" width="16.85546875" style="131" customWidth="1"/>
    <col min="7690" max="7690" width="18.7109375" style="131" customWidth="1"/>
    <col min="7691" max="7708" width="16.85546875" style="131" customWidth="1"/>
    <col min="7709" max="7714" width="16.7109375" style="131" customWidth="1"/>
    <col min="7715" max="7936" width="9.140625" style="131"/>
    <col min="7937" max="7937" width="61.7109375" style="131" customWidth="1"/>
    <col min="7938" max="7938" width="18.5703125" style="131" customWidth="1"/>
    <col min="7939" max="7945" width="16.85546875" style="131" customWidth="1"/>
    <col min="7946" max="7946" width="18.7109375" style="131" customWidth="1"/>
    <col min="7947" max="7964" width="16.85546875" style="131" customWidth="1"/>
    <col min="7965" max="7970" width="16.7109375" style="131" customWidth="1"/>
    <col min="7971" max="8192" width="9.140625" style="131"/>
    <col min="8193" max="8193" width="61.7109375" style="131" customWidth="1"/>
    <col min="8194" max="8194" width="18.5703125" style="131" customWidth="1"/>
    <col min="8195" max="8201" width="16.85546875" style="131" customWidth="1"/>
    <col min="8202" max="8202" width="18.7109375" style="131" customWidth="1"/>
    <col min="8203" max="8220" width="16.85546875" style="131" customWidth="1"/>
    <col min="8221" max="8226" width="16.7109375" style="131" customWidth="1"/>
    <col min="8227" max="8448" width="9.140625" style="131"/>
    <col min="8449" max="8449" width="61.7109375" style="131" customWidth="1"/>
    <col min="8450" max="8450" width="18.5703125" style="131" customWidth="1"/>
    <col min="8451" max="8457" width="16.85546875" style="131" customWidth="1"/>
    <col min="8458" max="8458" width="18.7109375" style="131" customWidth="1"/>
    <col min="8459" max="8476" width="16.85546875" style="131" customWidth="1"/>
    <col min="8477" max="8482" width="16.7109375" style="131" customWidth="1"/>
    <col min="8483" max="8704" width="9.140625" style="131"/>
    <col min="8705" max="8705" width="61.7109375" style="131" customWidth="1"/>
    <col min="8706" max="8706" width="18.5703125" style="131" customWidth="1"/>
    <col min="8707" max="8713" width="16.85546875" style="131" customWidth="1"/>
    <col min="8714" max="8714" width="18.7109375" style="131" customWidth="1"/>
    <col min="8715" max="8732" width="16.85546875" style="131" customWidth="1"/>
    <col min="8733" max="8738" width="16.7109375" style="131" customWidth="1"/>
    <col min="8739" max="8960" width="9.140625" style="131"/>
    <col min="8961" max="8961" width="61.7109375" style="131" customWidth="1"/>
    <col min="8962" max="8962" width="18.5703125" style="131" customWidth="1"/>
    <col min="8963" max="8969" width="16.85546875" style="131" customWidth="1"/>
    <col min="8970" max="8970" width="18.7109375" style="131" customWidth="1"/>
    <col min="8971" max="8988" width="16.85546875" style="131" customWidth="1"/>
    <col min="8989" max="8994" width="16.7109375" style="131" customWidth="1"/>
    <col min="8995" max="9216" width="9.140625" style="131"/>
    <col min="9217" max="9217" width="61.7109375" style="131" customWidth="1"/>
    <col min="9218" max="9218" width="18.5703125" style="131" customWidth="1"/>
    <col min="9219" max="9225" width="16.85546875" style="131" customWidth="1"/>
    <col min="9226" max="9226" width="18.7109375" style="131" customWidth="1"/>
    <col min="9227" max="9244" width="16.85546875" style="131" customWidth="1"/>
    <col min="9245" max="9250" width="16.7109375" style="131" customWidth="1"/>
    <col min="9251" max="9472" width="9.140625" style="131"/>
    <col min="9473" max="9473" width="61.7109375" style="131" customWidth="1"/>
    <col min="9474" max="9474" width="18.5703125" style="131" customWidth="1"/>
    <col min="9475" max="9481" width="16.85546875" style="131" customWidth="1"/>
    <col min="9482" max="9482" width="18.7109375" style="131" customWidth="1"/>
    <col min="9483" max="9500" width="16.85546875" style="131" customWidth="1"/>
    <col min="9501" max="9506" width="16.7109375" style="131" customWidth="1"/>
    <col min="9507" max="9728" width="9.140625" style="131"/>
    <col min="9729" max="9729" width="61.7109375" style="131" customWidth="1"/>
    <col min="9730" max="9730" width="18.5703125" style="131" customWidth="1"/>
    <col min="9731" max="9737" width="16.85546875" style="131" customWidth="1"/>
    <col min="9738" max="9738" width="18.7109375" style="131" customWidth="1"/>
    <col min="9739" max="9756" width="16.85546875" style="131" customWidth="1"/>
    <col min="9757" max="9762" width="16.7109375" style="131" customWidth="1"/>
    <col min="9763" max="9984" width="9.140625" style="131"/>
    <col min="9985" max="9985" width="61.7109375" style="131" customWidth="1"/>
    <col min="9986" max="9986" width="18.5703125" style="131" customWidth="1"/>
    <col min="9987" max="9993" width="16.85546875" style="131" customWidth="1"/>
    <col min="9994" max="9994" width="18.7109375" style="131" customWidth="1"/>
    <col min="9995" max="10012" width="16.85546875" style="131" customWidth="1"/>
    <col min="10013" max="10018" width="16.7109375" style="131" customWidth="1"/>
    <col min="10019" max="10240" width="9.140625" style="131"/>
    <col min="10241" max="10241" width="61.7109375" style="131" customWidth="1"/>
    <col min="10242" max="10242" width="18.5703125" style="131" customWidth="1"/>
    <col min="10243" max="10249" width="16.85546875" style="131" customWidth="1"/>
    <col min="10250" max="10250" width="18.7109375" style="131" customWidth="1"/>
    <col min="10251" max="10268" width="16.85546875" style="131" customWidth="1"/>
    <col min="10269" max="10274" width="16.7109375" style="131" customWidth="1"/>
    <col min="10275" max="10496" width="9.140625" style="131"/>
    <col min="10497" max="10497" width="61.7109375" style="131" customWidth="1"/>
    <col min="10498" max="10498" width="18.5703125" style="131" customWidth="1"/>
    <col min="10499" max="10505" width="16.85546875" style="131" customWidth="1"/>
    <col min="10506" max="10506" width="18.7109375" style="131" customWidth="1"/>
    <col min="10507" max="10524" width="16.85546875" style="131" customWidth="1"/>
    <col min="10525" max="10530" width="16.7109375" style="131" customWidth="1"/>
    <col min="10531" max="10752" width="9.140625" style="131"/>
    <col min="10753" max="10753" width="61.7109375" style="131" customWidth="1"/>
    <col min="10754" max="10754" width="18.5703125" style="131" customWidth="1"/>
    <col min="10755" max="10761" width="16.85546875" style="131" customWidth="1"/>
    <col min="10762" max="10762" width="18.7109375" style="131" customWidth="1"/>
    <col min="10763" max="10780" width="16.85546875" style="131" customWidth="1"/>
    <col min="10781" max="10786" width="16.7109375" style="131" customWidth="1"/>
    <col min="10787" max="11008" width="9.140625" style="131"/>
    <col min="11009" max="11009" width="61.7109375" style="131" customWidth="1"/>
    <col min="11010" max="11010" width="18.5703125" style="131" customWidth="1"/>
    <col min="11011" max="11017" width="16.85546875" style="131" customWidth="1"/>
    <col min="11018" max="11018" width="18.7109375" style="131" customWidth="1"/>
    <col min="11019" max="11036" width="16.85546875" style="131" customWidth="1"/>
    <col min="11037" max="11042" width="16.7109375" style="131" customWidth="1"/>
    <col min="11043" max="11264" width="9.140625" style="131"/>
    <col min="11265" max="11265" width="61.7109375" style="131" customWidth="1"/>
    <col min="11266" max="11266" width="18.5703125" style="131" customWidth="1"/>
    <col min="11267" max="11273" width="16.85546875" style="131" customWidth="1"/>
    <col min="11274" max="11274" width="18.7109375" style="131" customWidth="1"/>
    <col min="11275" max="11292" width="16.85546875" style="131" customWidth="1"/>
    <col min="11293" max="11298" width="16.7109375" style="131" customWidth="1"/>
    <col min="11299" max="11520" width="9.140625" style="131"/>
    <col min="11521" max="11521" width="61.7109375" style="131" customWidth="1"/>
    <col min="11522" max="11522" width="18.5703125" style="131" customWidth="1"/>
    <col min="11523" max="11529" width="16.85546875" style="131" customWidth="1"/>
    <col min="11530" max="11530" width="18.7109375" style="131" customWidth="1"/>
    <col min="11531" max="11548" width="16.85546875" style="131" customWidth="1"/>
    <col min="11549" max="11554" width="16.7109375" style="131" customWidth="1"/>
    <col min="11555" max="11776" width="9.140625" style="131"/>
    <col min="11777" max="11777" width="61.7109375" style="131" customWidth="1"/>
    <col min="11778" max="11778" width="18.5703125" style="131" customWidth="1"/>
    <col min="11779" max="11785" width="16.85546875" style="131" customWidth="1"/>
    <col min="11786" max="11786" width="18.7109375" style="131" customWidth="1"/>
    <col min="11787" max="11804" width="16.85546875" style="131" customWidth="1"/>
    <col min="11805" max="11810" width="16.7109375" style="131" customWidth="1"/>
    <col min="11811" max="12032" width="9.140625" style="131"/>
    <col min="12033" max="12033" width="61.7109375" style="131" customWidth="1"/>
    <col min="12034" max="12034" width="18.5703125" style="131" customWidth="1"/>
    <col min="12035" max="12041" width="16.85546875" style="131" customWidth="1"/>
    <col min="12042" max="12042" width="18.7109375" style="131" customWidth="1"/>
    <col min="12043" max="12060" width="16.85546875" style="131" customWidth="1"/>
    <col min="12061" max="12066" width="16.7109375" style="131" customWidth="1"/>
    <col min="12067" max="12288" width="9.140625" style="131"/>
    <col min="12289" max="12289" width="61.7109375" style="131" customWidth="1"/>
    <col min="12290" max="12290" width="18.5703125" style="131" customWidth="1"/>
    <col min="12291" max="12297" width="16.85546875" style="131" customWidth="1"/>
    <col min="12298" max="12298" width="18.7109375" style="131" customWidth="1"/>
    <col min="12299" max="12316" width="16.85546875" style="131" customWidth="1"/>
    <col min="12317" max="12322" width="16.7109375" style="131" customWidth="1"/>
    <col min="12323" max="12544" width="9.140625" style="131"/>
    <col min="12545" max="12545" width="61.7109375" style="131" customWidth="1"/>
    <col min="12546" max="12546" width="18.5703125" style="131" customWidth="1"/>
    <col min="12547" max="12553" width="16.85546875" style="131" customWidth="1"/>
    <col min="12554" max="12554" width="18.7109375" style="131" customWidth="1"/>
    <col min="12555" max="12572" width="16.85546875" style="131" customWidth="1"/>
    <col min="12573" max="12578" width="16.7109375" style="131" customWidth="1"/>
    <col min="12579" max="12800" width="9.140625" style="131"/>
    <col min="12801" max="12801" width="61.7109375" style="131" customWidth="1"/>
    <col min="12802" max="12802" width="18.5703125" style="131" customWidth="1"/>
    <col min="12803" max="12809" width="16.85546875" style="131" customWidth="1"/>
    <col min="12810" max="12810" width="18.7109375" style="131" customWidth="1"/>
    <col min="12811" max="12828" width="16.85546875" style="131" customWidth="1"/>
    <col min="12829" max="12834" width="16.7109375" style="131" customWidth="1"/>
    <col min="12835" max="13056" width="9.140625" style="131"/>
    <col min="13057" max="13057" width="61.7109375" style="131" customWidth="1"/>
    <col min="13058" max="13058" width="18.5703125" style="131" customWidth="1"/>
    <col min="13059" max="13065" width="16.85546875" style="131" customWidth="1"/>
    <col min="13066" max="13066" width="18.7109375" style="131" customWidth="1"/>
    <col min="13067" max="13084" width="16.85546875" style="131" customWidth="1"/>
    <col min="13085" max="13090" width="16.7109375" style="131" customWidth="1"/>
    <col min="13091" max="13312" width="9.140625" style="131"/>
    <col min="13313" max="13313" width="61.7109375" style="131" customWidth="1"/>
    <col min="13314" max="13314" width="18.5703125" style="131" customWidth="1"/>
    <col min="13315" max="13321" width="16.85546875" style="131" customWidth="1"/>
    <col min="13322" max="13322" width="18.7109375" style="131" customWidth="1"/>
    <col min="13323" max="13340" width="16.85546875" style="131" customWidth="1"/>
    <col min="13341" max="13346" width="16.7109375" style="131" customWidth="1"/>
    <col min="13347" max="13568" width="9.140625" style="131"/>
    <col min="13569" max="13569" width="61.7109375" style="131" customWidth="1"/>
    <col min="13570" max="13570" width="18.5703125" style="131" customWidth="1"/>
    <col min="13571" max="13577" width="16.85546875" style="131" customWidth="1"/>
    <col min="13578" max="13578" width="18.7109375" style="131" customWidth="1"/>
    <col min="13579" max="13596" width="16.85546875" style="131" customWidth="1"/>
    <col min="13597" max="13602" width="16.7109375" style="131" customWidth="1"/>
    <col min="13603" max="13824" width="9.140625" style="131"/>
    <col min="13825" max="13825" width="61.7109375" style="131" customWidth="1"/>
    <col min="13826" max="13826" width="18.5703125" style="131" customWidth="1"/>
    <col min="13827" max="13833" width="16.85546875" style="131" customWidth="1"/>
    <col min="13834" max="13834" width="18.7109375" style="131" customWidth="1"/>
    <col min="13835" max="13852" width="16.85546875" style="131" customWidth="1"/>
    <col min="13853" max="13858" width="16.7109375" style="131" customWidth="1"/>
    <col min="13859" max="14080" width="9.140625" style="131"/>
    <col min="14081" max="14081" width="61.7109375" style="131" customWidth="1"/>
    <col min="14082" max="14082" width="18.5703125" style="131" customWidth="1"/>
    <col min="14083" max="14089" width="16.85546875" style="131" customWidth="1"/>
    <col min="14090" max="14090" width="18.7109375" style="131" customWidth="1"/>
    <col min="14091" max="14108" width="16.85546875" style="131" customWidth="1"/>
    <col min="14109" max="14114" width="16.7109375" style="131" customWidth="1"/>
    <col min="14115" max="14336" width="9.140625" style="131"/>
    <col min="14337" max="14337" width="61.7109375" style="131" customWidth="1"/>
    <col min="14338" max="14338" width="18.5703125" style="131" customWidth="1"/>
    <col min="14339" max="14345" width="16.85546875" style="131" customWidth="1"/>
    <col min="14346" max="14346" width="18.7109375" style="131" customWidth="1"/>
    <col min="14347" max="14364" width="16.85546875" style="131" customWidth="1"/>
    <col min="14365" max="14370" width="16.7109375" style="131" customWidth="1"/>
    <col min="14371" max="14592" width="9.140625" style="131"/>
    <col min="14593" max="14593" width="61.7109375" style="131" customWidth="1"/>
    <col min="14594" max="14594" width="18.5703125" style="131" customWidth="1"/>
    <col min="14595" max="14601" width="16.85546875" style="131" customWidth="1"/>
    <col min="14602" max="14602" width="18.7109375" style="131" customWidth="1"/>
    <col min="14603" max="14620" width="16.85546875" style="131" customWidth="1"/>
    <col min="14621" max="14626" width="16.7109375" style="131" customWidth="1"/>
    <col min="14627" max="14848" width="9.140625" style="131"/>
    <col min="14849" max="14849" width="61.7109375" style="131" customWidth="1"/>
    <col min="14850" max="14850" width="18.5703125" style="131" customWidth="1"/>
    <col min="14851" max="14857" width="16.85546875" style="131" customWidth="1"/>
    <col min="14858" max="14858" width="18.7109375" style="131" customWidth="1"/>
    <col min="14859" max="14876" width="16.85546875" style="131" customWidth="1"/>
    <col min="14877" max="14882" width="16.7109375" style="131" customWidth="1"/>
    <col min="14883" max="15104" width="9.140625" style="131"/>
    <col min="15105" max="15105" width="61.7109375" style="131" customWidth="1"/>
    <col min="15106" max="15106" width="18.5703125" style="131" customWidth="1"/>
    <col min="15107" max="15113" width="16.85546875" style="131" customWidth="1"/>
    <col min="15114" max="15114" width="18.7109375" style="131" customWidth="1"/>
    <col min="15115" max="15132" width="16.85546875" style="131" customWidth="1"/>
    <col min="15133" max="15138" width="16.7109375" style="131" customWidth="1"/>
    <col min="15139" max="15360" width="9.140625" style="131"/>
    <col min="15361" max="15361" width="61.7109375" style="131" customWidth="1"/>
    <col min="15362" max="15362" width="18.5703125" style="131" customWidth="1"/>
    <col min="15363" max="15369" width="16.85546875" style="131" customWidth="1"/>
    <col min="15370" max="15370" width="18.7109375" style="131" customWidth="1"/>
    <col min="15371" max="15388" width="16.85546875" style="131" customWidth="1"/>
    <col min="15389" max="15394" width="16.7109375" style="131" customWidth="1"/>
    <col min="15395" max="15616" width="9.140625" style="131"/>
    <col min="15617" max="15617" width="61.7109375" style="131" customWidth="1"/>
    <col min="15618" max="15618" width="18.5703125" style="131" customWidth="1"/>
    <col min="15619" max="15625" width="16.85546875" style="131" customWidth="1"/>
    <col min="15626" max="15626" width="18.7109375" style="131" customWidth="1"/>
    <col min="15627" max="15644" width="16.85546875" style="131" customWidth="1"/>
    <col min="15645" max="15650" width="16.7109375" style="131" customWidth="1"/>
    <col min="15651" max="15872" width="9.140625" style="131"/>
    <col min="15873" max="15873" width="61.7109375" style="131" customWidth="1"/>
    <col min="15874" max="15874" width="18.5703125" style="131" customWidth="1"/>
    <col min="15875" max="15881" width="16.85546875" style="131" customWidth="1"/>
    <col min="15882" max="15882" width="18.7109375" style="131" customWidth="1"/>
    <col min="15883" max="15900" width="16.85546875" style="131" customWidth="1"/>
    <col min="15901" max="15906" width="16.7109375" style="131" customWidth="1"/>
    <col min="15907" max="16128" width="9.140625" style="131"/>
    <col min="16129" max="16129" width="61.7109375" style="131" customWidth="1"/>
    <col min="16130" max="16130" width="18.5703125" style="131" customWidth="1"/>
    <col min="16131" max="16137" width="16.85546875" style="131" customWidth="1"/>
    <col min="16138" max="16138" width="18.7109375" style="131" customWidth="1"/>
    <col min="16139" max="16156" width="16.85546875" style="131" customWidth="1"/>
    <col min="16157" max="16162" width="16.7109375" style="131" customWidth="1"/>
    <col min="16163" max="16384" width="9.140625" style="131"/>
  </cols>
  <sheetData>
    <row r="1" spans="1:48" ht="18.75" x14ac:dyDescent="0.2">
      <c r="A1" s="16"/>
      <c r="B1" s="10"/>
      <c r="C1" s="10"/>
      <c r="D1" s="10"/>
      <c r="E1" s="10"/>
      <c r="F1" s="10"/>
      <c r="G1" s="10"/>
      <c r="H1" s="10"/>
      <c r="I1" s="14"/>
      <c r="J1" s="14"/>
      <c r="K1" s="36"/>
      <c r="L1" s="10"/>
      <c r="M1" s="10"/>
      <c r="N1" s="10"/>
      <c r="O1" s="10"/>
      <c r="P1" s="36" t="s">
        <v>65</v>
      </c>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S1" s="144"/>
      <c r="AT1" s="144"/>
      <c r="AU1" s="157"/>
      <c r="AV1" s="157"/>
    </row>
    <row r="2" spans="1:48" ht="18.75" x14ac:dyDescent="0.3">
      <c r="A2" s="16"/>
      <c r="B2" s="10"/>
      <c r="C2" s="10"/>
      <c r="D2" s="10"/>
      <c r="E2" s="10"/>
      <c r="F2" s="10"/>
      <c r="G2" s="10"/>
      <c r="H2" s="10"/>
      <c r="I2" s="14"/>
      <c r="J2" s="14"/>
      <c r="K2" s="13"/>
      <c r="L2" s="10"/>
      <c r="M2" s="10"/>
      <c r="N2" s="10"/>
      <c r="O2" s="10"/>
      <c r="P2" s="13" t="s">
        <v>7</v>
      </c>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S2" s="144"/>
      <c r="AT2" s="144"/>
      <c r="AU2" s="157"/>
      <c r="AV2" s="157"/>
    </row>
    <row r="3" spans="1:48" ht="18.75" x14ac:dyDescent="0.3">
      <c r="A3" s="15"/>
      <c r="B3" s="10"/>
      <c r="C3" s="10"/>
      <c r="D3" s="10"/>
      <c r="E3" s="10"/>
      <c r="F3" s="10"/>
      <c r="G3" s="10"/>
      <c r="H3" s="10"/>
      <c r="I3" s="14"/>
      <c r="J3" s="14"/>
      <c r="K3" s="13"/>
      <c r="L3" s="10"/>
      <c r="M3" s="10"/>
      <c r="N3" s="10"/>
      <c r="O3" s="10"/>
      <c r="P3" s="13" t="s">
        <v>265</v>
      </c>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S3" s="144"/>
      <c r="AT3" s="144"/>
      <c r="AU3" s="157"/>
      <c r="AV3" s="157"/>
    </row>
    <row r="4" spans="1:48"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44"/>
      <c r="AT4" s="144"/>
      <c r="AU4" s="157"/>
      <c r="AV4" s="157"/>
    </row>
    <row r="5" spans="1:48" x14ac:dyDescent="0.2">
      <c r="A5" s="408" t="str">
        <f>'4. паспортбюджет'!A5</f>
        <v>Год раскрытия информации: 2018 год</v>
      </c>
      <c r="B5" s="408"/>
      <c r="C5" s="408"/>
      <c r="D5" s="408"/>
      <c r="E5" s="408"/>
      <c r="F5" s="408"/>
      <c r="G5" s="408"/>
      <c r="H5" s="408"/>
      <c r="I5" s="408"/>
      <c r="J5" s="408"/>
      <c r="K5" s="408"/>
      <c r="L5" s="408"/>
      <c r="M5" s="408"/>
      <c r="N5" s="408"/>
      <c r="O5" s="408"/>
      <c r="P5" s="408"/>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144"/>
      <c r="AT5" s="144"/>
      <c r="AU5" s="157"/>
      <c r="AV5" s="157"/>
    </row>
    <row r="6" spans="1:48" ht="18.75" x14ac:dyDescent="0.3">
      <c r="A6" s="265"/>
      <c r="B6" s="16"/>
      <c r="C6" s="16"/>
      <c r="D6" s="16"/>
      <c r="E6" s="16"/>
      <c r="F6" s="16"/>
      <c r="G6" s="16"/>
      <c r="H6" s="16"/>
      <c r="I6" s="266"/>
      <c r="J6" s="266"/>
      <c r="K6" s="13"/>
      <c r="L6" s="16"/>
      <c r="M6" s="16"/>
      <c r="N6" s="16"/>
      <c r="O6" s="16"/>
      <c r="P6" s="16"/>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44"/>
      <c r="AT6" s="144"/>
      <c r="AU6" s="157"/>
      <c r="AV6" s="157"/>
    </row>
    <row r="7" spans="1:48" ht="18.75" x14ac:dyDescent="0.2">
      <c r="A7" s="350" t="s">
        <v>6</v>
      </c>
      <c r="B7" s="350"/>
      <c r="C7" s="350"/>
      <c r="D7" s="350"/>
      <c r="E7" s="350"/>
      <c r="F7" s="350"/>
      <c r="G7" s="350"/>
      <c r="H7" s="350"/>
      <c r="I7" s="350"/>
      <c r="J7" s="350"/>
      <c r="K7" s="350"/>
      <c r="L7" s="350"/>
      <c r="M7" s="350"/>
      <c r="N7" s="350"/>
      <c r="O7" s="350"/>
      <c r="P7" s="350"/>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6"/>
      <c r="AQ7" s="116"/>
      <c r="AR7" s="116"/>
      <c r="AS7" s="144"/>
      <c r="AT7" s="144"/>
      <c r="AU7" s="157"/>
      <c r="AV7" s="157"/>
    </row>
    <row r="8" spans="1:48" ht="18.75" x14ac:dyDescent="0.2">
      <c r="A8" s="267"/>
      <c r="B8" s="267"/>
      <c r="C8" s="267"/>
      <c r="D8" s="267"/>
      <c r="E8" s="267"/>
      <c r="F8" s="267"/>
      <c r="G8" s="267"/>
      <c r="H8" s="267"/>
      <c r="I8" s="267"/>
      <c r="J8" s="267"/>
      <c r="K8" s="267"/>
      <c r="L8" s="253"/>
      <c r="M8" s="253"/>
      <c r="N8" s="253"/>
      <c r="O8" s="253"/>
      <c r="P8" s="253"/>
      <c r="Q8" s="116"/>
      <c r="R8" s="116"/>
      <c r="S8" s="116"/>
      <c r="T8" s="116"/>
      <c r="U8" s="116"/>
      <c r="V8" s="116"/>
      <c r="W8" s="116"/>
      <c r="X8" s="116"/>
      <c r="Y8" s="116"/>
      <c r="Z8" s="10"/>
      <c r="AA8" s="10"/>
      <c r="AB8" s="10"/>
      <c r="AC8" s="10"/>
      <c r="AD8" s="10"/>
      <c r="AE8" s="10"/>
      <c r="AF8" s="10"/>
      <c r="AG8" s="10"/>
      <c r="AH8" s="10"/>
      <c r="AI8" s="10"/>
      <c r="AJ8" s="10"/>
      <c r="AK8" s="10"/>
      <c r="AL8" s="10"/>
      <c r="AM8" s="10"/>
      <c r="AN8" s="10"/>
      <c r="AO8" s="10"/>
      <c r="AP8" s="10"/>
      <c r="AQ8" s="10"/>
      <c r="AR8" s="10"/>
      <c r="AS8" s="144"/>
      <c r="AT8" s="144"/>
      <c r="AU8" s="157"/>
      <c r="AV8" s="157"/>
    </row>
    <row r="9" spans="1:48" x14ac:dyDescent="0.2">
      <c r="A9" s="351" t="str">
        <f>'4. паспортбюджет'!A9</f>
        <v>Акционерное общество "Янтарьэнерго" ДЗО  ПАО "Россети"</v>
      </c>
      <c r="B9" s="351"/>
      <c r="C9" s="351"/>
      <c r="D9" s="351"/>
      <c r="E9" s="351"/>
      <c r="F9" s="351"/>
      <c r="G9" s="351"/>
      <c r="H9" s="351"/>
      <c r="I9" s="351"/>
      <c r="J9" s="351"/>
      <c r="K9" s="351"/>
      <c r="L9" s="351"/>
      <c r="M9" s="351"/>
      <c r="N9" s="351"/>
      <c r="O9" s="351"/>
      <c r="P9" s="351"/>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44"/>
      <c r="AT9" s="144"/>
      <c r="AU9" s="157"/>
      <c r="AV9" s="157"/>
    </row>
    <row r="10" spans="1:48" x14ac:dyDescent="0.2">
      <c r="A10" s="352" t="s">
        <v>5</v>
      </c>
      <c r="B10" s="352"/>
      <c r="C10" s="352"/>
      <c r="D10" s="352"/>
      <c r="E10" s="352"/>
      <c r="F10" s="352"/>
      <c r="G10" s="352"/>
      <c r="H10" s="352"/>
      <c r="I10" s="352"/>
      <c r="J10" s="352"/>
      <c r="K10" s="352"/>
      <c r="L10" s="352"/>
      <c r="M10" s="352"/>
      <c r="N10" s="352"/>
      <c r="O10" s="352"/>
      <c r="P10" s="352"/>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8"/>
      <c r="AQ10" s="118"/>
      <c r="AR10" s="118"/>
      <c r="AS10" s="144"/>
      <c r="AT10" s="144"/>
      <c r="AU10" s="157"/>
      <c r="AV10" s="157"/>
    </row>
    <row r="11" spans="1:48" ht="18.75" x14ac:dyDescent="0.2">
      <c r="A11" s="267"/>
      <c r="B11" s="267"/>
      <c r="C11" s="267"/>
      <c r="D11" s="267"/>
      <c r="E11" s="267"/>
      <c r="F11" s="267"/>
      <c r="G11" s="267"/>
      <c r="H11" s="267"/>
      <c r="I11" s="267"/>
      <c r="J11" s="267"/>
      <c r="K11" s="267"/>
      <c r="L11" s="253"/>
      <c r="M11" s="253"/>
      <c r="N11" s="253"/>
      <c r="O11" s="253"/>
      <c r="P11" s="253"/>
      <c r="Q11" s="116"/>
      <c r="R11" s="116"/>
      <c r="S11" s="116"/>
      <c r="T11" s="116"/>
      <c r="U11" s="116"/>
      <c r="V11" s="116"/>
      <c r="W11" s="116"/>
      <c r="X11" s="116"/>
      <c r="Y11" s="116"/>
      <c r="Z11" s="10"/>
      <c r="AA11" s="10"/>
      <c r="AB11" s="10"/>
      <c r="AC11" s="10"/>
      <c r="AD11" s="10"/>
      <c r="AE11" s="10"/>
      <c r="AF11" s="10"/>
      <c r="AG11" s="10"/>
      <c r="AH11" s="10"/>
      <c r="AI11" s="10"/>
      <c r="AJ11" s="10"/>
      <c r="AK11" s="10"/>
      <c r="AL11" s="10"/>
      <c r="AM11" s="10"/>
      <c r="AN11" s="10"/>
      <c r="AO11" s="10"/>
      <c r="AP11" s="10"/>
      <c r="AQ11" s="10"/>
      <c r="AR11" s="10"/>
      <c r="AS11" s="144"/>
      <c r="AT11" s="144"/>
      <c r="AU11" s="157"/>
      <c r="AV11" s="157"/>
    </row>
    <row r="12" spans="1:48" x14ac:dyDescent="0.2">
      <c r="A12" s="351" t="str">
        <f>'1. паспорт местоположение'!A12:C12</f>
        <v>Н_2739</v>
      </c>
      <c r="B12" s="351"/>
      <c r="C12" s="351"/>
      <c r="D12" s="351"/>
      <c r="E12" s="351"/>
      <c r="F12" s="351"/>
      <c r="G12" s="351"/>
      <c r="H12" s="351"/>
      <c r="I12" s="351"/>
      <c r="J12" s="351"/>
      <c r="K12" s="351"/>
      <c r="L12" s="351"/>
      <c r="M12" s="351"/>
      <c r="N12" s="351"/>
      <c r="O12" s="351"/>
      <c r="P12" s="351"/>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44"/>
      <c r="AT12" s="144"/>
      <c r="AU12" s="157"/>
      <c r="AV12" s="157"/>
    </row>
    <row r="13" spans="1:48" x14ac:dyDescent="0.2">
      <c r="A13" s="352" t="s">
        <v>4</v>
      </c>
      <c r="B13" s="352"/>
      <c r="C13" s="352"/>
      <c r="D13" s="352"/>
      <c r="E13" s="352"/>
      <c r="F13" s="352"/>
      <c r="G13" s="352"/>
      <c r="H13" s="352"/>
      <c r="I13" s="352"/>
      <c r="J13" s="352"/>
      <c r="K13" s="352"/>
      <c r="L13" s="352"/>
      <c r="M13" s="352"/>
      <c r="N13" s="352"/>
      <c r="O13" s="352"/>
      <c r="P13" s="352"/>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44"/>
      <c r="AT13" s="144"/>
      <c r="AU13" s="157"/>
      <c r="AV13" s="157"/>
    </row>
    <row r="14" spans="1:48" ht="18.75" x14ac:dyDescent="0.2">
      <c r="A14" s="268"/>
      <c r="B14" s="268"/>
      <c r="C14" s="268"/>
      <c r="D14" s="268"/>
      <c r="E14" s="268"/>
      <c r="F14" s="268"/>
      <c r="G14" s="268"/>
      <c r="H14" s="268"/>
      <c r="I14" s="268"/>
      <c r="J14" s="268"/>
      <c r="K14" s="268"/>
      <c r="L14" s="268"/>
      <c r="M14" s="268"/>
      <c r="N14" s="268"/>
      <c r="O14" s="268"/>
      <c r="P14" s="268"/>
      <c r="Q14" s="197"/>
      <c r="R14" s="197"/>
      <c r="S14" s="197"/>
      <c r="T14" s="197"/>
      <c r="U14" s="197"/>
      <c r="V14" s="197"/>
      <c r="W14" s="197"/>
      <c r="X14" s="197"/>
      <c r="Y14" s="197"/>
      <c r="Z14" s="7"/>
      <c r="AA14" s="7"/>
      <c r="AB14" s="7"/>
      <c r="AC14" s="7"/>
      <c r="AD14" s="7"/>
      <c r="AE14" s="7"/>
      <c r="AF14" s="7"/>
      <c r="AG14" s="7"/>
      <c r="AH14" s="7"/>
      <c r="AI14" s="7"/>
      <c r="AJ14" s="7"/>
      <c r="AK14" s="7"/>
      <c r="AL14" s="7"/>
      <c r="AM14" s="7"/>
      <c r="AN14" s="7"/>
      <c r="AO14" s="7"/>
      <c r="AP14" s="7"/>
      <c r="AQ14" s="7"/>
      <c r="AR14" s="7"/>
      <c r="AS14" s="144"/>
      <c r="AT14" s="144"/>
      <c r="AU14" s="157"/>
      <c r="AV14" s="157"/>
    </row>
    <row r="15" spans="1:48" x14ac:dyDescent="0.2">
      <c r="A15" s="365" t="str">
        <f>'1. паспорт местоположение'!A15:C15</f>
        <v>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v>
      </c>
      <c r="B15" s="365"/>
      <c r="C15" s="365"/>
      <c r="D15" s="365"/>
      <c r="E15" s="365"/>
      <c r="F15" s="365"/>
      <c r="G15" s="365"/>
      <c r="H15" s="365"/>
      <c r="I15" s="365"/>
      <c r="J15" s="365"/>
      <c r="K15" s="365"/>
      <c r="L15" s="365"/>
      <c r="M15" s="365"/>
      <c r="N15" s="365"/>
      <c r="O15" s="365"/>
      <c r="P15" s="365"/>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44"/>
      <c r="AT15" s="144"/>
      <c r="AU15" s="157"/>
      <c r="AV15" s="157"/>
    </row>
    <row r="16" spans="1:48" x14ac:dyDescent="0.2">
      <c r="A16" s="356" t="s">
        <v>3</v>
      </c>
      <c r="B16" s="356"/>
      <c r="C16" s="356"/>
      <c r="D16" s="356"/>
      <c r="E16" s="356"/>
      <c r="F16" s="356"/>
      <c r="G16" s="356"/>
      <c r="H16" s="356"/>
      <c r="I16" s="356"/>
      <c r="J16" s="356"/>
      <c r="K16" s="356"/>
      <c r="L16" s="356"/>
      <c r="M16" s="356"/>
      <c r="N16" s="356"/>
      <c r="O16" s="356"/>
      <c r="P16" s="356"/>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44"/>
      <c r="AT16" s="144"/>
      <c r="AU16" s="157"/>
      <c r="AV16" s="157"/>
    </row>
    <row r="17" spans="1:48" ht="18.75" x14ac:dyDescent="0.2">
      <c r="A17" s="198"/>
      <c r="B17" s="198"/>
      <c r="C17" s="198"/>
      <c r="D17" s="198"/>
      <c r="E17" s="198"/>
      <c r="F17" s="198"/>
      <c r="G17" s="198"/>
      <c r="H17" s="198"/>
      <c r="I17" s="198"/>
      <c r="J17" s="198"/>
      <c r="K17" s="198"/>
      <c r="L17" s="198"/>
      <c r="M17" s="198"/>
      <c r="N17" s="198"/>
      <c r="O17" s="198"/>
      <c r="P17" s="198"/>
      <c r="Q17" s="198"/>
      <c r="R17" s="198"/>
      <c r="S17" s="198"/>
      <c r="T17" s="198"/>
      <c r="U17" s="198"/>
      <c r="V17" s="198"/>
      <c r="W17" s="2"/>
      <c r="X17" s="2"/>
      <c r="Y17" s="2"/>
      <c r="Z17" s="2"/>
      <c r="AA17" s="2"/>
      <c r="AB17" s="2"/>
      <c r="AC17" s="2"/>
      <c r="AD17" s="2"/>
      <c r="AE17" s="2"/>
      <c r="AF17" s="2"/>
      <c r="AG17" s="2"/>
      <c r="AH17" s="2"/>
      <c r="AI17" s="2"/>
      <c r="AJ17" s="2"/>
      <c r="AK17" s="2"/>
      <c r="AL17" s="2"/>
      <c r="AM17" s="2"/>
      <c r="AN17" s="2"/>
      <c r="AO17" s="2"/>
      <c r="AP17" s="2"/>
      <c r="AQ17" s="2"/>
      <c r="AR17" s="2"/>
      <c r="AS17" s="144"/>
      <c r="AT17" s="144"/>
      <c r="AU17" s="157"/>
      <c r="AV17" s="157"/>
    </row>
    <row r="18" spans="1:48" ht="18.75" x14ac:dyDescent="0.2">
      <c r="A18" s="358" t="s">
        <v>368</v>
      </c>
      <c r="B18" s="358"/>
      <c r="C18" s="358"/>
      <c r="D18" s="358"/>
      <c r="E18" s="358"/>
      <c r="F18" s="358"/>
      <c r="G18" s="358"/>
      <c r="H18" s="358"/>
      <c r="I18" s="358"/>
      <c r="J18" s="358"/>
      <c r="K18" s="358"/>
      <c r="L18" s="358"/>
      <c r="M18" s="358"/>
      <c r="N18" s="358"/>
      <c r="O18" s="358"/>
      <c r="P18" s="358"/>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144"/>
      <c r="AT18" s="144"/>
      <c r="AU18" s="157"/>
      <c r="AV18" s="157"/>
    </row>
    <row r="19" spans="1:48" x14ac:dyDescent="0.2">
      <c r="A19" s="132"/>
      <c r="AS19" s="144"/>
      <c r="AT19" s="144"/>
      <c r="AU19" s="157"/>
      <c r="AV19" s="157"/>
    </row>
    <row r="20" spans="1:48" x14ac:dyDescent="0.2">
      <c r="A20" s="133"/>
      <c r="AS20" s="144"/>
      <c r="AT20" s="144"/>
      <c r="AU20" s="157"/>
      <c r="AV20" s="157"/>
    </row>
    <row r="21" spans="1:48" ht="20.25" x14ac:dyDescent="0.2">
      <c r="A21" s="207"/>
      <c r="D21" s="133"/>
      <c r="Q21" s="208"/>
    </row>
    <row r="22" spans="1:48" ht="16.5" thickBot="1" x14ac:dyDescent="0.25">
      <c r="A22" s="209" t="s">
        <v>264</v>
      </c>
      <c r="B22" s="209" t="s">
        <v>0</v>
      </c>
      <c r="C22" s="158"/>
      <c r="D22" s="210"/>
      <c r="E22" s="211"/>
      <c r="F22" s="211"/>
      <c r="G22" s="211"/>
      <c r="H22" s="211"/>
      <c r="I22" s="158"/>
      <c r="J22" s="158"/>
      <c r="K22" s="158"/>
      <c r="L22" s="158"/>
      <c r="M22" s="158"/>
      <c r="N22" s="158"/>
      <c r="O22" s="158"/>
      <c r="P22" s="158"/>
      <c r="Q22" s="158"/>
      <c r="R22" s="158"/>
      <c r="S22" s="158"/>
      <c r="T22" s="158"/>
      <c r="U22" s="158"/>
      <c r="V22" s="158"/>
      <c r="W22" s="158"/>
      <c r="X22" s="158"/>
      <c r="Y22" s="158"/>
      <c r="Z22" s="158"/>
      <c r="AA22" s="158"/>
      <c r="AB22" s="158"/>
      <c r="AC22" s="158"/>
      <c r="AD22" s="272"/>
      <c r="AE22" s="272"/>
      <c r="AF22" s="272"/>
      <c r="AG22" s="272"/>
      <c r="AH22" s="273"/>
    </row>
    <row r="23" spans="1:48" x14ac:dyDescent="0.2">
      <c r="A23" s="134" t="s">
        <v>405</v>
      </c>
      <c r="B23" s="178">
        <v>272226370.88982999</v>
      </c>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272"/>
      <c r="AE23" s="272"/>
      <c r="AF23" s="272"/>
      <c r="AG23" s="272"/>
      <c r="AH23" s="273"/>
    </row>
    <row r="24" spans="1:48" x14ac:dyDescent="0.2">
      <c r="A24" s="135" t="s">
        <v>262</v>
      </c>
      <c r="B24" s="136">
        <v>0</v>
      </c>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272"/>
      <c r="AE24" s="272"/>
      <c r="AF24" s="272"/>
      <c r="AG24" s="272"/>
      <c r="AH24" s="273"/>
    </row>
    <row r="25" spans="1:48" x14ac:dyDescent="0.2">
      <c r="A25" s="135" t="s">
        <v>260</v>
      </c>
      <c r="B25" s="136">
        <v>30</v>
      </c>
      <c r="C25" s="158"/>
      <c r="D25" s="212" t="s">
        <v>263</v>
      </c>
      <c r="E25" s="158"/>
      <c r="F25" s="158"/>
      <c r="G25" s="158"/>
      <c r="H25" s="158"/>
      <c r="I25" s="158"/>
      <c r="J25" s="158"/>
      <c r="K25" s="158"/>
      <c r="L25" s="158"/>
      <c r="M25" s="158"/>
      <c r="N25" s="158"/>
      <c r="O25" s="158"/>
      <c r="P25" s="158"/>
      <c r="Q25" s="158"/>
      <c r="R25" s="158"/>
      <c r="S25" s="158"/>
      <c r="T25" s="158"/>
      <c r="U25" s="158"/>
      <c r="V25" s="158"/>
      <c r="W25" s="158"/>
      <c r="X25" s="158"/>
      <c r="Y25" s="158"/>
      <c r="Z25" s="158"/>
      <c r="AA25" s="158"/>
      <c r="AB25" s="158"/>
      <c r="AC25" s="158"/>
      <c r="AD25" s="272"/>
      <c r="AE25" s="272"/>
      <c r="AF25" s="272"/>
      <c r="AG25" s="272"/>
      <c r="AH25" s="273"/>
    </row>
    <row r="26" spans="1:48" ht="16.5" thickBot="1" x14ac:dyDescent="0.25">
      <c r="A26" s="137" t="s">
        <v>258</v>
      </c>
      <c r="B26" s="138">
        <v>1</v>
      </c>
      <c r="C26" s="158"/>
      <c r="D26" s="403" t="s">
        <v>261</v>
      </c>
      <c r="E26" s="404"/>
      <c r="F26" s="405"/>
      <c r="G26" s="284">
        <v>7.6502601805700028</v>
      </c>
      <c r="H26" s="213"/>
      <c r="I26" s="158"/>
      <c r="J26" s="158"/>
      <c r="K26" s="158"/>
      <c r="L26" s="158"/>
      <c r="M26" s="158"/>
      <c r="N26" s="158"/>
      <c r="O26" s="158"/>
      <c r="P26" s="158"/>
      <c r="Q26" s="158"/>
      <c r="R26" s="158"/>
      <c r="S26" s="158"/>
      <c r="T26" s="158"/>
      <c r="U26" s="158"/>
      <c r="V26" s="158"/>
      <c r="W26" s="158"/>
      <c r="X26" s="158"/>
      <c r="Y26" s="158"/>
      <c r="Z26" s="158"/>
      <c r="AA26" s="158"/>
      <c r="AB26" s="158"/>
      <c r="AC26" s="158"/>
      <c r="AD26" s="272"/>
      <c r="AE26" s="272"/>
      <c r="AF26" s="272"/>
      <c r="AG26" s="272"/>
      <c r="AH26" s="273"/>
    </row>
    <row r="27" spans="1:48" x14ac:dyDescent="0.2">
      <c r="A27" s="134" t="s">
        <v>257</v>
      </c>
      <c r="B27" s="178"/>
      <c r="C27" s="158"/>
      <c r="D27" s="403" t="s">
        <v>259</v>
      </c>
      <c r="E27" s="404"/>
      <c r="F27" s="405"/>
      <c r="G27" s="284">
        <v>20.08071596146463</v>
      </c>
      <c r="H27" s="213"/>
      <c r="I27" s="158"/>
      <c r="J27" s="158"/>
      <c r="K27" s="158"/>
      <c r="L27" s="158"/>
      <c r="M27" s="158"/>
      <c r="N27" s="158"/>
      <c r="O27" s="158"/>
      <c r="P27" s="158"/>
      <c r="Q27" s="158"/>
      <c r="R27" s="158"/>
      <c r="S27" s="158"/>
      <c r="T27" s="158"/>
      <c r="U27" s="158"/>
      <c r="V27" s="158"/>
      <c r="W27" s="158"/>
      <c r="X27" s="158"/>
      <c r="Y27" s="158"/>
      <c r="Z27" s="158"/>
      <c r="AA27" s="158"/>
      <c r="AB27" s="158"/>
      <c r="AC27" s="158"/>
      <c r="AD27" s="272"/>
      <c r="AE27" s="272"/>
      <c r="AF27" s="272"/>
      <c r="AG27" s="272"/>
      <c r="AH27" s="273"/>
    </row>
    <row r="28" spans="1:48" x14ac:dyDescent="0.2">
      <c r="A28" s="135" t="s">
        <v>406</v>
      </c>
      <c r="B28" s="136">
        <v>3</v>
      </c>
      <c r="C28" s="158"/>
      <c r="D28" s="403" t="s">
        <v>407</v>
      </c>
      <c r="E28" s="404"/>
      <c r="F28" s="405"/>
      <c r="G28" s="285">
        <v>2835426.5567535697</v>
      </c>
      <c r="H28" s="214"/>
      <c r="I28" s="158"/>
      <c r="J28" s="158"/>
      <c r="K28" s="158"/>
      <c r="L28" s="158"/>
      <c r="M28" s="158"/>
      <c r="N28" s="158"/>
      <c r="O28" s="158"/>
      <c r="P28" s="158"/>
      <c r="Q28" s="158"/>
      <c r="R28" s="158"/>
      <c r="S28" s="158"/>
      <c r="T28" s="158"/>
      <c r="U28" s="158"/>
      <c r="V28" s="158"/>
      <c r="W28" s="158"/>
      <c r="X28" s="158"/>
      <c r="Y28" s="158"/>
      <c r="Z28" s="158"/>
      <c r="AA28" s="158"/>
      <c r="AB28" s="158"/>
      <c r="AC28" s="158"/>
      <c r="AD28" s="272"/>
      <c r="AE28" s="272"/>
      <c r="AF28" s="272"/>
      <c r="AG28" s="272"/>
      <c r="AH28" s="273"/>
    </row>
    <row r="29" spans="1:48" x14ac:dyDescent="0.2">
      <c r="A29" s="135" t="s">
        <v>256</v>
      </c>
      <c r="B29" s="136">
        <v>3</v>
      </c>
      <c r="C29" s="158"/>
      <c r="D29" s="403" t="s">
        <v>408</v>
      </c>
      <c r="E29" s="404"/>
      <c r="F29" s="405"/>
      <c r="G29" s="274" t="s">
        <v>582</v>
      </c>
      <c r="H29" s="215"/>
      <c r="I29" s="158"/>
      <c r="J29" s="158"/>
      <c r="K29" s="158"/>
      <c r="L29" s="158"/>
      <c r="M29" s="158"/>
      <c r="N29" s="158"/>
      <c r="O29" s="158"/>
      <c r="P29" s="158"/>
      <c r="Q29" s="158"/>
      <c r="R29" s="158"/>
      <c r="S29" s="158"/>
      <c r="T29" s="158"/>
      <c r="U29" s="158"/>
      <c r="V29" s="158"/>
      <c r="W29" s="158"/>
      <c r="X29" s="158"/>
      <c r="Y29" s="158"/>
      <c r="Z29" s="158"/>
      <c r="AA29" s="158"/>
      <c r="AB29" s="158"/>
      <c r="AC29" s="158"/>
      <c r="AD29" s="272"/>
      <c r="AE29" s="272"/>
      <c r="AF29" s="272"/>
      <c r="AG29" s="272"/>
      <c r="AH29" s="273"/>
    </row>
    <row r="30" spans="1:48" x14ac:dyDescent="0.2">
      <c r="A30" s="135" t="s">
        <v>235</v>
      </c>
      <c r="B30" s="136">
        <v>600000</v>
      </c>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272"/>
      <c r="AE30" s="272"/>
      <c r="AF30" s="272"/>
      <c r="AG30" s="272"/>
      <c r="AH30" s="273"/>
    </row>
    <row r="31" spans="1:48" x14ac:dyDescent="0.2">
      <c r="A31" s="135" t="s">
        <v>255</v>
      </c>
      <c r="B31" s="136">
        <v>1</v>
      </c>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272"/>
      <c r="AE31" s="272"/>
      <c r="AF31" s="272"/>
      <c r="AG31" s="272"/>
      <c r="AH31" s="273"/>
    </row>
    <row r="32" spans="1:48" x14ac:dyDescent="0.2">
      <c r="A32" s="135" t="s">
        <v>254</v>
      </c>
      <c r="B32" s="136">
        <v>1</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272"/>
      <c r="AE32" s="272"/>
      <c r="AF32" s="272"/>
      <c r="AG32" s="272"/>
      <c r="AH32" s="273"/>
    </row>
    <row r="33" spans="1:34" x14ac:dyDescent="0.2">
      <c r="A33" s="139" t="s">
        <v>409</v>
      </c>
      <c r="B33" s="136"/>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272"/>
      <c r="AE33" s="272"/>
      <c r="AF33" s="272"/>
      <c r="AG33" s="272"/>
      <c r="AH33" s="273"/>
    </row>
    <row r="34" spans="1:34" ht="16.5" thickBot="1" x14ac:dyDescent="0.25">
      <c r="A34" s="137" t="s">
        <v>229</v>
      </c>
      <c r="B34" s="140">
        <v>0.2</v>
      </c>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272"/>
      <c r="AE34" s="272"/>
      <c r="AF34" s="272"/>
      <c r="AG34" s="272"/>
      <c r="AH34" s="273"/>
    </row>
    <row r="35" spans="1:34" x14ac:dyDescent="0.2">
      <c r="A35" s="134" t="s">
        <v>404</v>
      </c>
      <c r="B35" s="178">
        <v>0</v>
      </c>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272"/>
      <c r="AE35" s="272"/>
      <c r="AF35" s="272"/>
      <c r="AG35" s="272"/>
      <c r="AH35" s="273"/>
    </row>
    <row r="36" spans="1:34" x14ac:dyDescent="0.2">
      <c r="A36" s="135" t="s">
        <v>253</v>
      </c>
      <c r="B36" s="136"/>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272"/>
      <c r="AE36" s="272"/>
      <c r="AF36" s="272"/>
      <c r="AG36" s="272"/>
      <c r="AH36" s="273"/>
    </row>
    <row r="37" spans="1:34" ht="16.5" thickBot="1" x14ac:dyDescent="0.25">
      <c r="A37" s="139" t="s">
        <v>252</v>
      </c>
      <c r="B37" s="141"/>
      <c r="C37" s="158"/>
      <c r="D37" s="158"/>
      <c r="E37" s="158"/>
      <c r="F37" s="158"/>
      <c r="G37" s="158"/>
      <c r="H37" s="158"/>
      <c r="I37" s="158"/>
      <c r="J37" s="158"/>
      <c r="K37" s="158"/>
      <c r="L37" s="158"/>
      <c r="M37" s="158"/>
      <c r="N37" s="158"/>
      <c r="O37" s="158"/>
      <c r="P37" s="158"/>
      <c r="Q37" s="158"/>
      <c r="R37" s="158"/>
      <c r="S37" s="158"/>
      <c r="T37" s="158"/>
      <c r="U37" s="158"/>
      <c r="V37" s="158"/>
      <c r="W37" s="158"/>
      <c r="X37" s="158"/>
      <c r="Y37" s="158"/>
      <c r="Z37" s="158"/>
      <c r="AA37" s="158"/>
      <c r="AB37" s="158"/>
      <c r="AC37" s="158"/>
      <c r="AD37" s="272"/>
      <c r="AE37" s="272"/>
      <c r="AF37" s="272"/>
      <c r="AG37" s="272"/>
      <c r="AH37" s="273"/>
    </row>
    <row r="38" spans="1:34" x14ac:dyDescent="0.2">
      <c r="A38" s="142" t="s">
        <v>410</v>
      </c>
      <c r="B38" s="143">
        <v>1</v>
      </c>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272"/>
      <c r="AE38" s="272"/>
      <c r="AF38" s="272"/>
      <c r="AG38" s="272"/>
      <c r="AH38" s="273"/>
    </row>
    <row r="39" spans="1:34" x14ac:dyDescent="0.2">
      <c r="A39" s="145" t="s">
        <v>251</v>
      </c>
      <c r="B39" s="146"/>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272"/>
      <c r="AE39" s="272"/>
      <c r="AF39" s="272"/>
      <c r="AG39" s="272"/>
      <c r="AH39" s="273"/>
    </row>
    <row r="40" spans="1:34" x14ac:dyDescent="0.2">
      <c r="A40" s="145" t="s">
        <v>250</v>
      </c>
      <c r="B40" s="147"/>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272"/>
      <c r="AE40" s="272"/>
      <c r="AF40" s="272"/>
      <c r="AG40" s="272"/>
      <c r="AH40" s="273"/>
    </row>
    <row r="41" spans="1:34" x14ac:dyDescent="0.2">
      <c r="A41" s="145" t="s">
        <v>249</v>
      </c>
      <c r="B41" s="147">
        <v>0</v>
      </c>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272"/>
      <c r="AE41" s="272"/>
      <c r="AF41" s="272"/>
      <c r="AG41" s="272"/>
      <c r="AH41" s="273"/>
    </row>
    <row r="42" spans="1:34" x14ac:dyDescent="0.2">
      <c r="A42" s="145" t="s">
        <v>248</v>
      </c>
      <c r="B42" s="147">
        <v>0.20499999999999999</v>
      </c>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272"/>
      <c r="AE42" s="272"/>
      <c r="AF42" s="272"/>
      <c r="AG42" s="272"/>
      <c r="AH42" s="273"/>
    </row>
    <row r="43" spans="1:34" x14ac:dyDescent="0.2">
      <c r="A43" s="145" t="s">
        <v>247</v>
      </c>
      <c r="B43" s="147">
        <v>1</v>
      </c>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272"/>
      <c r="AE43" s="272"/>
      <c r="AF43" s="272"/>
      <c r="AG43" s="272"/>
      <c r="AH43" s="273"/>
    </row>
    <row r="44" spans="1:34" ht="16.5" thickBot="1" x14ac:dyDescent="0.25">
      <c r="A44" s="148" t="s">
        <v>411</v>
      </c>
      <c r="B44" s="149">
        <v>0.20499999999999999</v>
      </c>
      <c r="C44" s="216"/>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275"/>
      <c r="AE44" s="272"/>
      <c r="AF44" s="272"/>
      <c r="AG44" s="272"/>
      <c r="AH44" s="276"/>
    </row>
    <row r="45" spans="1:34" x14ac:dyDescent="0.2">
      <c r="A45" s="150" t="s">
        <v>246</v>
      </c>
      <c r="B45" s="151">
        <v>1</v>
      </c>
      <c r="C45" s="151">
        <v>2</v>
      </c>
      <c r="D45" s="151">
        <v>3</v>
      </c>
      <c r="E45" s="151">
        <v>4</v>
      </c>
      <c r="F45" s="151">
        <v>5</v>
      </c>
      <c r="G45" s="151">
        <v>6</v>
      </c>
      <c r="H45" s="151">
        <v>7</v>
      </c>
      <c r="I45" s="151">
        <v>8</v>
      </c>
      <c r="J45" s="151">
        <v>9</v>
      </c>
      <c r="K45" s="151">
        <v>10</v>
      </c>
      <c r="L45" s="151">
        <v>11</v>
      </c>
      <c r="M45" s="151">
        <v>12</v>
      </c>
      <c r="N45" s="151">
        <v>13</v>
      </c>
      <c r="O45" s="151">
        <v>14</v>
      </c>
      <c r="P45" s="151">
        <v>15</v>
      </c>
      <c r="Q45" s="151">
        <v>16</v>
      </c>
      <c r="R45" s="151">
        <v>17</v>
      </c>
      <c r="S45" s="151">
        <v>18</v>
      </c>
      <c r="T45" s="151">
        <v>19</v>
      </c>
      <c r="U45" s="151">
        <v>20</v>
      </c>
      <c r="V45" s="151">
        <v>21</v>
      </c>
      <c r="W45" s="151">
        <v>22</v>
      </c>
      <c r="X45" s="151">
        <v>23</v>
      </c>
      <c r="Y45" s="151">
        <v>24</v>
      </c>
      <c r="Z45" s="151">
        <v>25</v>
      </c>
      <c r="AA45" s="151">
        <v>26</v>
      </c>
      <c r="AB45" s="151">
        <v>27</v>
      </c>
      <c r="AC45" s="217">
        <v>28</v>
      </c>
      <c r="AD45" s="217">
        <v>29</v>
      </c>
      <c r="AE45" s="217">
        <v>30</v>
      </c>
      <c r="AF45" s="217">
        <v>31</v>
      </c>
      <c r="AG45" s="217">
        <v>32</v>
      </c>
      <c r="AH45" s="218">
        <v>33</v>
      </c>
    </row>
    <row r="46" spans="1:34" x14ac:dyDescent="0.2">
      <c r="A46" s="152" t="s">
        <v>245</v>
      </c>
      <c r="B46" s="277">
        <v>4.3999999999999997E-2</v>
      </c>
      <c r="C46" s="277">
        <v>4.5999999999999999E-2</v>
      </c>
      <c r="D46" s="277">
        <v>4.5999999999999999E-2</v>
      </c>
      <c r="E46" s="277">
        <v>4.5999999999999999E-2</v>
      </c>
      <c r="F46" s="277">
        <v>4.5999999999999999E-2</v>
      </c>
      <c r="G46" s="277">
        <v>4.5999999999999999E-2</v>
      </c>
      <c r="H46" s="277">
        <v>4.5999999999999999E-2</v>
      </c>
      <c r="I46" s="277">
        <v>4.5999999999999999E-2</v>
      </c>
      <c r="J46" s="277">
        <v>4.5999999999999999E-2</v>
      </c>
      <c r="K46" s="277">
        <v>4.5999999999999999E-2</v>
      </c>
      <c r="L46" s="277">
        <v>4.5999999999999999E-2</v>
      </c>
      <c r="M46" s="277">
        <v>4.5999999999999999E-2</v>
      </c>
      <c r="N46" s="277">
        <v>4.5999999999999999E-2</v>
      </c>
      <c r="O46" s="277">
        <v>4.5999999999999999E-2</v>
      </c>
      <c r="P46" s="277">
        <v>4.5999999999999999E-2</v>
      </c>
      <c r="Q46" s="277">
        <v>4.5999999999999999E-2</v>
      </c>
      <c r="R46" s="277">
        <v>4.5999999999999999E-2</v>
      </c>
      <c r="S46" s="277">
        <v>4.5999999999999999E-2</v>
      </c>
      <c r="T46" s="277">
        <v>4.5999999999999999E-2</v>
      </c>
      <c r="U46" s="277">
        <v>4.5999999999999999E-2</v>
      </c>
      <c r="V46" s="277">
        <v>4.5999999999999999E-2</v>
      </c>
      <c r="W46" s="277">
        <v>4.5999999999999999E-2</v>
      </c>
      <c r="X46" s="277">
        <v>4.5999999999999999E-2</v>
      </c>
      <c r="Y46" s="277">
        <v>4.5999999999999999E-2</v>
      </c>
      <c r="Z46" s="277">
        <v>4.5999999999999999E-2</v>
      </c>
      <c r="AA46" s="277">
        <v>4.5999999999999999E-2</v>
      </c>
      <c r="AB46" s="277">
        <v>4.5999999999999999E-2</v>
      </c>
      <c r="AC46" s="219">
        <v>4.5999999999999999E-2</v>
      </c>
      <c r="AD46" s="219">
        <v>4.5999999999999999E-2</v>
      </c>
      <c r="AE46" s="219">
        <v>4.5999999999999999E-2</v>
      </c>
      <c r="AF46" s="219">
        <v>4.5999999999999999E-2</v>
      </c>
      <c r="AG46" s="219">
        <v>4.5999999999999999E-2</v>
      </c>
      <c r="AH46" s="220">
        <v>4.5999999999999999E-2</v>
      </c>
    </row>
    <row r="47" spans="1:34" x14ac:dyDescent="0.2">
      <c r="A47" s="152" t="s">
        <v>244</v>
      </c>
      <c r="B47" s="277">
        <v>0.10037600000000002</v>
      </c>
      <c r="C47" s="277">
        <v>0.150993296</v>
      </c>
      <c r="D47" s="277">
        <v>0.20393898761600004</v>
      </c>
      <c r="E47" s="277">
        <v>0.25932018104633614</v>
      </c>
      <c r="F47" s="277">
        <v>0.3172489093744677</v>
      </c>
      <c r="G47" s="277">
        <v>0.3778423592056932</v>
      </c>
      <c r="H47" s="277">
        <v>0.44122310772915507</v>
      </c>
      <c r="I47" s="277">
        <v>0.50751937068469632</v>
      </c>
      <c r="J47" s="277">
        <v>0.57686526173619246</v>
      </c>
      <c r="K47" s="277">
        <v>0.64940106377605744</v>
      </c>
      <c r="L47" s="277">
        <v>0.72527351270975604</v>
      </c>
      <c r="M47" s="277">
        <v>0.80463609429440486</v>
      </c>
      <c r="N47" s="277">
        <v>0.8876493546319475</v>
      </c>
      <c r="O47" s="277">
        <v>0.97448122494501721</v>
      </c>
      <c r="P47" s="277">
        <v>1.0653073612924882</v>
      </c>
      <c r="Q47" s="277">
        <v>1.1603114999119426</v>
      </c>
      <c r="R47" s="277">
        <v>1.2596858289078923</v>
      </c>
      <c r="S47" s="277">
        <v>1.3636313770376556</v>
      </c>
      <c r="T47" s="277">
        <v>1.4723584203813878</v>
      </c>
      <c r="U47" s="277">
        <v>1.5860869077189319</v>
      </c>
      <c r="V47" s="277">
        <v>1.7050469054740027</v>
      </c>
      <c r="W47" s="277">
        <v>1.8294790631258069</v>
      </c>
      <c r="X47" s="277">
        <v>1.959635100029594</v>
      </c>
      <c r="Y47" s="277">
        <v>2.0957783146309552</v>
      </c>
      <c r="Z47" s="277">
        <v>2.2381841171039794</v>
      </c>
      <c r="AA47" s="277">
        <v>2.3871405864907627</v>
      </c>
      <c r="AB47" s="277">
        <v>2.542949053469338</v>
      </c>
      <c r="AC47" s="219">
        <v>2.7059247099289276</v>
      </c>
      <c r="AD47" s="219">
        <v>2.8763972465856584</v>
      </c>
      <c r="AE47" s="219">
        <v>3.054711519928599</v>
      </c>
      <c r="AF47" s="219">
        <v>3.2412282498453147</v>
      </c>
      <c r="AG47" s="219">
        <v>3.4363247493381994</v>
      </c>
      <c r="AH47" s="220">
        <v>3.6403956878077564</v>
      </c>
    </row>
    <row r="48" spans="1:34" ht="16.5" thickBot="1" x14ac:dyDescent="0.25">
      <c r="A48" s="153" t="s">
        <v>412</v>
      </c>
      <c r="B48" s="154">
        <v>13976758.49</v>
      </c>
      <c r="C48" s="154">
        <v>144437624.30500001</v>
      </c>
      <c r="D48" s="154">
        <v>162812734.70500001</v>
      </c>
      <c r="E48" s="154">
        <v>14158472.718459647</v>
      </c>
      <c r="F48" s="221">
        <v>14809762.463508792</v>
      </c>
      <c r="G48" s="221">
        <v>15491011.536830196</v>
      </c>
      <c r="H48" s="221">
        <v>16203598.067524385</v>
      </c>
      <c r="I48" s="221">
        <v>16948963.578630507</v>
      </c>
      <c r="J48" s="221">
        <v>17728615.903247513</v>
      </c>
      <c r="K48" s="221">
        <v>18544132.2347969</v>
      </c>
      <c r="L48" s="221">
        <v>19397162.317597557</v>
      </c>
      <c r="M48" s="221">
        <v>20289431.784207046</v>
      </c>
      <c r="N48" s="221">
        <v>21222745.646280568</v>
      </c>
      <c r="O48" s="221">
        <v>22198991.946009476</v>
      </c>
      <c r="P48" s="221">
        <v>23220145.575525913</v>
      </c>
      <c r="Q48" s="221">
        <v>24288272.272000108</v>
      </c>
      <c r="R48" s="221">
        <v>25405532.796512116</v>
      </c>
      <c r="S48" s="221">
        <v>26574187.305151675</v>
      </c>
      <c r="T48" s="221">
        <v>27796599.921188653</v>
      </c>
      <c r="U48" s="221">
        <v>29075243.517563336</v>
      </c>
      <c r="V48" s="221">
        <v>30412704.719371248</v>
      </c>
      <c r="W48" s="221">
        <v>31811689.136462323</v>
      </c>
      <c r="X48" s="221">
        <v>33275026.836739592</v>
      </c>
      <c r="Y48" s="221">
        <v>34805678.071229614</v>
      </c>
      <c r="Z48" s="221">
        <v>36406739.262506172</v>
      </c>
      <c r="AA48" s="221">
        <v>38081449.268581465</v>
      </c>
      <c r="AB48" s="221">
        <v>39833195.934936211</v>
      </c>
      <c r="AC48" s="221">
        <v>41665522.947943278</v>
      </c>
      <c r="AD48" s="221">
        <v>43582137.003548674</v>
      </c>
      <c r="AE48" s="221">
        <v>45586915.305711918</v>
      </c>
      <c r="AF48" s="221">
        <v>47683913.409774661</v>
      </c>
      <c r="AG48" s="221">
        <v>49877373.426624298</v>
      </c>
      <c r="AH48" s="222">
        <v>52171732.604249015</v>
      </c>
    </row>
    <row r="49" spans="1:34" ht="16.5" thickBot="1" x14ac:dyDescent="0.25">
      <c r="A49" s="223"/>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224"/>
    </row>
    <row r="50" spans="1:34" x14ac:dyDescent="0.2">
      <c r="A50" s="156" t="s">
        <v>243</v>
      </c>
      <c r="B50" s="151">
        <v>1</v>
      </c>
      <c r="C50" s="151">
        <v>2</v>
      </c>
      <c r="D50" s="151">
        <v>3</v>
      </c>
      <c r="E50" s="151">
        <v>4</v>
      </c>
      <c r="F50" s="151">
        <v>5</v>
      </c>
      <c r="G50" s="151">
        <v>6</v>
      </c>
      <c r="H50" s="151">
        <v>7</v>
      </c>
      <c r="I50" s="151">
        <v>8</v>
      </c>
      <c r="J50" s="151">
        <v>9</v>
      </c>
      <c r="K50" s="151">
        <v>10</v>
      </c>
      <c r="L50" s="151">
        <v>11</v>
      </c>
      <c r="M50" s="151">
        <v>12</v>
      </c>
      <c r="N50" s="151">
        <v>13</v>
      </c>
      <c r="O50" s="151">
        <v>14</v>
      </c>
      <c r="P50" s="151">
        <v>15</v>
      </c>
      <c r="Q50" s="151">
        <v>16</v>
      </c>
      <c r="R50" s="151">
        <v>17</v>
      </c>
      <c r="S50" s="151">
        <v>18</v>
      </c>
      <c r="T50" s="151">
        <v>19</v>
      </c>
      <c r="U50" s="151">
        <v>20</v>
      </c>
      <c r="V50" s="151">
        <v>21</v>
      </c>
      <c r="W50" s="151">
        <v>22</v>
      </c>
      <c r="X50" s="151">
        <v>23</v>
      </c>
      <c r="Y50" s="151">
        <v>24</v>
      </c>
      <c r="Z50" s="151">
        <v>25</v>
      </c>
      <c r="AA50" s="151">
        <v>26</v>
      </c>
      <c r="AB50" s="151">
        <v>27</v>
      </c>
      <c r="AC50" s="217">
        <v>28</v>
      </c>
      <c r="AD50" s="217">
        <v>29</v>
      </c>
      <c r="AE50" s="217">
        <v>30</v>
      </c>
      <c r="AF50" s="217">
        <v>31</v>
      </c>
      <c r="AG50" s="217">
        <v>32</v>
      </c>
      <c r="AH50" s="218">
        <v>33</v>
      </c>
    </row>
    <row r="51" spans="1:34" x14ac:dyDescent="0.2">
      <c r="A51" s="152" t="s">
        <v>242</v>
      </c>
      <c r="B51" s="278">
        <v>0</v>
      </c>
      <c r="C51" s="278">
        <v>0</v>
      </c>
      <c r="D51" s="278">
        <v>0</v>
      </c>
      <c r="E51" s="278">
        <v>0</v>
      </c>
      <c r="F51" s="278">
        <v>0</v>
      </c>
      <c r="G51" s="278">
        <v>0</v>
      </c>
      <c r="H51" s="278">
        <v>0</v>
      </c>
      <c r="I51" s="278">
        <v>0</v>
      </c>
      <c r="J51" s="278">
        <v>0</v>
      </c>
      <c r="K51" s="278">
        <v>0</v>
      </c>
      <c r="L51" s="278">
        <v>0</v>
      </c>
      <c r="M51" s="278">
        <v>0</v>
      </c>
      <c r="N51" s="278">
        <v>0</v>
      </c>
      <c r="O51" s="278">
        <v>0</v>
      </c>
      <c r="P51" s="278">
        <v>0</v>
      </c>
      <c r="Q51" s="278">
        <v>0</v>
      </c>
      <c r="R51" s="278">
        <v>0</v>
      </c>
      <c r="S51" s="278">
        <v>0</v>
      </c>
      <c r="T51" s="278">
        <v>0</v>
      </c>
      <c r="U51" s="278">
        <v>0</v>
      </c>
      <c r="V51" s="278">
        <v>0</v>
      </c>
      <c r="W51" s="278">
        <v>0</v>
      </c>
      <c r="X51" s="278">
        <v>0</v>
      </c>
      <c r="Y51" s="278">
        <v>0</v>
      </c>
      <c r="Z51" s="278">
        <v>0</v>
      </c>
      <c r="AA51" s="278">
        <v>0</v>
      </c>
      <c r="AB51" s="278">
        <v>0</v>
      </c>
      <c r="AC51" s="225">
        <v>0</v>
      </c>
      <c r="AD51" s="225">
        <v>0</v>
      </c>
      <c r="AE51" s="225">
        <v>0</v>
      </c>
      <c r="AF51" s="225">
        <v>0</v>
      </c>
      <c r="AG51" s="225">
        <v>0</v>
      </c>
      <c r="AH51" s="226">
        <v>0</v>
      </c>
    </row>
    <row r="52" spans="1:34" x14ac:dyDescent="0.2">
      <c r="A52" s="152" t="s">
        <v>241</v>
      </c>
      <c r="B52" s="278">
        <v>0</v>
      </c>
      <c r="C52" s="278">
        <v>0</v>
      </c>
      <c r="D52" s="278">
        <v>0</v>
      </c>
      <c r="E52" s="278">
        <v>0</v>
      </c>
      <c r="F52" s="278">
        <v>0</v>
      </c>
      <c r="G52" s="278">
        <v>0</v>
      </c>
      <c r="H52" s="278">
        <v>0</v>
      </c>
      <c r="I52" s="278">
        <v>0</v>
      </c>
      <c r="J52" s="278">
        <v>0</v>
      </c>
      <c r="K52" s="278">
        <v>0</v>
      </c>
      <c r="L52" s="278">
        <v>0</v>
      </c>
      <c r="M52" s="278">
        <v>0</v>
      </c>
      <c r="N52" s="278">
        <v>0</v>
      </c>
      <c r="O52" s="278">
        <v>0</v>
      </c>
      <c r="P52" s="278">
        <v>0</v>
      </c>
      <c r="Q52" s="278">
        <v>0</v>
      </c>
      <c r="R52" s="278">
        <v>0</v>
      </c>
      <c r="S52" s="278">
        <v>0</v>
      </c>
      <c r="T52" s="278">
        <v>0</v>
      </c>
      <c r="U52" s="278">
        <v>0</v>
      </c>
      <c r="V52" s="278">
        <v>0</v>
      </c>
      <c r="W52" s="278">
        <v>0</v>
      </c>
      <c r="X52" s="278">
        <v>0</v>
      </c>
      <c r="Y52" s="278">
        <v>0</v>
      </c>
      <c r="Z52" s="278">
        <v>0</v>
      </c>
      <c r="AA52" s="278">
        <v>0</v>
      </c>
      <c r="AB52" s="278">
        <v>0</v>
      </c>
      <c r="AC52" s="225">
        <v>0</v>
      </c>
      <c r="AD52" s="225">
        <v>0</v>
      </c>
      <c r="AE52" s="225">
        <v>0</v>
      </c>
      <c r="AF52" s="225">
        <v>0</v>
      </c>
      <c r="AG52" s="225">
        <v>0</v>
      </c>
      <c r="AH52" s="226">
        <v>0</v>
      </c>
    </row>
    <row r="53" spans="1:34" x14ac:dyDescent="0.2">
      <c r="A53" s="152" t="s">
        <v>240</v>
      </c>
      <c r="B53" s="278">
        <v>0</v>
      </c>
      <c r="C53" s="278">
        <v>0</v>
      </c>
      <c r="D53" s="278">
        <v>0</v>
      </c>
      <c r="E53" s="278">
        <v>0</v>
      </c>
      <c r="F53" s="278">
        <v>0</v>
      </c>
      <c r="G53" s="278">
        <v>0</v>
      </c>
      <c r="H53" s="278">
        <v>0</v>
      </c>
      <c r="I53" s="278">
        <v>0</v>
      </c>
      <c r="J53" s="278">
        <v>0</v>
      </c>
      <c r="K53" s="278">
        <v>0</v>
      </c>
      <c r="L53" s="278">
        <v>0</v>
      </c>
      <c r="M53" s="278">
        <v>0</v>
      </c>
      <c r="N53" s="278">
        <v>0</v>
      </c>
      <c r="O53" s="278">
        <v>0</v>
      </c>
      <c r="P53" s="278">
        <v>0</v>
      </c>
      <c r="Q53" s="278">
        <v>0</v>
      </c>
      <c r="R53" s="278">
        <v>0</v>
      </c>
      <c r="S53" s="278">
        <v>0</v>
      </c>
      <c r="T53" s="278">
        <v>0</v>
      </c>
      <c r="U53" s="278">
        <v>0</v>
      </c>
      <c r="V53" s="278">
        <v>0</v>
      </c>
      <c r="W53" s="278">
        <v>0</v>
      </c>
      <c r="X53" s="278">
        <v>0</v>
      </c>
      <c r="Y53" s="278">
        <v>0</v>
      </c>
      <c r="Z53" s="278">
        <v>0</v>
      </c>
      <c r="AA53" s="278">
        <v>0</v>
      </c>
      <c r="AB53" s="278">
        <v>0</v>
      </c>
      <c r="AC53" s="225">
        <v>0</v>
      </c>
      <c r="AD53" s="225">
        <v>0</v>
      </c>
      <c r="AE53" s="225">
        <v>0</v>
      </c>
      <c r="AF53" s="225">
        <v>0</v>
      </c>
      <c r="AG53" s="225">
        <v>0</v>
      </c>
      <c r="AH53" s="226">
        <v>0</v>
      </c>
    </row>
    <row r="54" spans="1:34" ht="16.5" thickBot="1" x14ac:dyDescent="0.25">
      <c r="A54" s="153" t="s">
        <v>239</v>
      </c>
      <c r="B54" s="154">
        <v>0</v>
      </c>
      <c r="C54" s="154">
        <v>0</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0</v>
      </c>
      <c r="AA54" s="154">
        <v>0</v>
      </c>
      <c r="AB54" s="154">
        <v>0</v>
      </c>
      <c r="AC54" s="227">
        <v>0</v>
      </c>
      <c r="AD54" s="227">
        <v>0</v>
      </c>
      <c r="AE54" s="227">
        <v>0</v>
      </c>
      <c r="AF54" s="227">
        <v>0</v>
      </c>
      <c r="AG54" s="227">
        <v>0</v>
      </c>
      <c r="AH54" s="228">
        <v>0</v>
      </c>
    </row>
    <row r="55" spans="1:34" ht="16.5" thickBot="1" x14ac:dyDescent="0.25">
      <c r="A55" s="223"/>
      <c r="B55" s="159"/>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59"/>
      <c r="AE55" s="159"/>
      <c r="AF55" s="159"/>
      <c r="AG55" s="159"/>
      <c r="AH55" s="229"/>
    </row>
    <row r="56" spans="1:34" x14ac:dyDescent="0.2">
      <c r="A56" s="156" t="s">
        <v>413</v>
      </c>
      <c r="B56" s="151">
        <v>1</v>
      </c>
      <c r="C56" s="151">
        <v>2</v>
      </c>
      <c r="D56" s="151">
        <v>3</v>
      </c>
      <c r="E56" s="151">
        <v>4</v>
      </c>
      <c r="F56" s="151">
        <v>5</v>
      </c>
      <c r="G56" s="151">
        <v>6</v>
      </c>
      <c r="H56" s="151">
        <v>7</v>
      </c>
      <c r="I56" s="151">
        <v>8</v>
      </c>
      <c r="J56" s="151">
        <v>9</v>
      </c>
      <c r="K56" s="151">
        <v>10</v>
      </c>
      <c r="L56" s="151">
        <v>11</v>
      </c>
      <c r="M56" s="151">
        <v>12</v>
      </c>
      <c r="N56" s="151">
        <v>13</v>
      </c>
      <c r="O56" s="151">
        <v>14</v>
      </c>
      <c r="P56" s="151">
        <v>15</v>
      </c>
      <c r="Q56" s="151">
        <v>16</v>
      </c>
      <c r="R56" s="151">
        <v>17</v>
      </c>
      <c r="S56" s="151">
        <v>18</v>
      </c>
      <c r="T56" s="151">
        <v>19</v>
      </c>
      <c r="U56" s="151">
        <v>20</v>
      </c>
      <c r="V56" s="151">
        <v>21</v>
      </c>
      <c r="W56" s="151">
        <v>22</v>
      </c>
      <c r="X56" s="151">
        <v>23</v>
      </c>
      <c r="Y56" s="151">
        <v>24</v>
      </c>
      <c r="Z56" s="151">
        <v>25</v>
      </c>
      <c r="AA56" s="151">
        <v>26</v>
      </c>
      <c r="AB56" s="151">
        <v>27</v>
      </c>
      <c r="AC56" s="217">
        <v>28</v>
      </c>
      <c r="AD56" s="217">
        <v>29</v>
      </c>
      <c r="AE56" s="217">
        <v>30</v>
      </c>
      <c r="AF56" s="217">
        <v>31</v>
      </c>
      <c r="AG56" s="217">
        <v>32</v>
      </c>
      <c r="AH56" s="218">
        <v>33</v>
      </c>
    </row>
    <row r="57" spans="1:34" ht="14.25" x14ac:dyDescent="0.2">
      <c r="A57" s="160" t="s">
        <v>238</v>
      </c>
      <c r="B57" s="279">
        <v>13976758.49</v>
      </c>
      <c r="C57" s="279">
        <v>144437624.30500001</v>
      </c>
      <c r="D57" s="279">
        <v>162812734.70500001</v>
      </c>
      <c r="E57" s="279">
        <v>14158472.718459647</v>
      </c>
      <c r="F57" s="279">
        <v>14809762.463508792</v>
      </c>
      <c r="G57" s="279">
        <v>15491011.536830196</v>
      </c>
      <c r="H57" s="279">
        <v>16203598.067524385</v>
      </c>
      <c r="I57" s="279">
        <v>16948963.578630507</v>
      </c>
      <c r="J57" s="279">
        <v>17728615.903247513</v>
      </c>
      <c r="K57" s="279">
        <v>18544132.2347969</v>
      </c>
      <c r="L57" s="279">
        <v>19397162.317597557</v>
      </c>
      <c r="M57" s="279">
        <v>20289431.784207046</v>
      </c>
      <c r="N57" s="279">
        <v>21222745.646280568</v>
      </c>
      <c r="O57" s="279">
        <v>22198991.946009476</v>
      </c>
      <c r="P57" s="279">
        <v>23220145.575525913</v>
      </c>
      <c r="Q57" s="279">
        <v>24288272.272000108</v>
      </c>
      <c r="R57" s="279">
        <v>25405532.796512116</v>
      </c>
      <c r="S57" s="279">
        <v>26574187.305151675</v>
      </c>
      <c r="T57" s="279">
        <v>27796599.921188653</v>
      </c>
      <c r="U57" s="279">
        <v>29075243.517563336</v>
      </c>
      <c r="V57" s="279">
        <v>30412704.719371248</v>
      </c>
      <c r="W57" s="279">
        <v>31811689.136462323</v>
      </c>
      <c r="X57" s="279">
        <v>33275026.836739592</v>
      </c>
      <c r="Y57" s="279">
        <v>34805678.071229614</v>
      </c>
      <c r="Z57" s="279">
        <v>36406739.262506172</v>
      </c>
      <c r="AA57" s="279">
        <v>38081449.268581465</v>
      </c>
      <c r="AB57" s="279">
        <v>39833195.934936211</v>
      </c>
      <c r="AC57" s="230">
        <v>41665522.947943278</v>
      </c>
      <c r="AD57" s="230">
        <v>43582137.003548674</v>
      </c>
      <c r="AE57" s="230">
        <v>45586915.305711918</v>
      </c>
      <c r="AF57" s="230">
        <v>47683913.409774661</v>
      </c>
      <c r="AG57" s="230">
        <v>49877373.426624298</v>
      </c>
      <c r="AH57" s="231">
        <v>52171732.604249015</v>
      </c>
    </row>
    <row r="58" spans="1:34" x14ac:dyDescent="0.2">
      <c r="A58" s="152" t="s">
        <v>237</v>
      </c>
      <c r="B58" s="278">
        <v>0</v>
      </c>
      <c r="C58" s="278">
        <v>0</v>
      </c>
      <c r="D58" s="278">
        <v>0</v>
      </c>
      <c r="E58" s="278">
        <v>-755592.10862780164</v>
      </c>
      <c r="F58" s="278">
        <v>-790349.34562468063</v>
      </c>
      <c r="G58" s="278">
        <v>-826705.4155234159</v>
      </c>
      <c r="H58" s="278">
        <v>-864733.86463749304</v>
      </c>
      <c r="I58" s="278">
        <v>-904511.62241081777</v>
      </c>
      <c r="J58" s="278">
        <v>-946119.15704171546</v>
      </c>
      <c r="K58" s="278">
        <v>-989640.63826563442</v>
      </c>
      <c r="L58" s="278">
        <v>-1035164.1076258536</v>
      </c>
      <c r="M58" s="278">
        <v>-1082781.656576643</v>
      </c>
      <c r="N58" s="278">
        <v>-1132589.6127791684</v>
      </c>
      <c r="O58" s="278">
        <v>-1184688.7349670103</v>
      </c>
      <c r="P58" s="278">
        <v>-1239184.416775493</v>
      </c>
      <c r="Q58" s="278">
        <v>-1296186.8999471655</v>
      </c>
      <c r="R58" s="278">
        <v>-1355811.4973447353</v>
      </c>
      <c r="S58" s="278">
        <v>-1418178.8262225934</v>
      </c>
      <c r="T58" s="278">
        <v>-1483415.0522288326</v>
      </c>
      <c r="U58" s="278">
        <v>-1551652.144631359</v>
      </c>
      <c r="V58" s="278">
        <v>-1623028.1432844016</v>
      </c>
      <c r="W58" s="278">
        <v>-1697687.4378754841</v>
      </c>
      <c r="X58" s="278">
        <v>-1775781.0600177564</v>
      </c>
      <c r="Y58" s="278">
        <v>-1857466.9887785732</v>
      </c>
      <c r="Z58" s="278">
        <v>-1942910.4702623875</v>
      </c>
      <c r="AA58" s="278">
        <v>-2032284.3518944576</v>
      </c>
      <c r="AB58" s="278">
        <v>-2125769.432081603</v>
      </c>
      <c r="AC58" s="278">
        <v>-2223554.8259573565</v>
      </c>
      <c r="AD58" s="225">
        <v>-2325838.347951395</v>
      </c>
      <c r="AE58" s="225">
        <v>-2432826.9119571596</v>
      </c>
      <c r="AF58" s="225">
        <v>-2544736.9499071888</v>
      </c>
      <c r="AG58" s="225">
        <v>-2661794.8496029195</v>
      </c>
      <c r="AH58" s="226">
        <v>-2784237.4126846539</v>
      </c>
    </row>
    <row r="59" spans="1:34" x14ac:dyDescent="0.2">
      <c r="A59" s="161" t="s">
        <v>236</v>
      </c>
      <c r="B59" s="278"/>
      <c r="C59" s="278"/>
      <c r="D59" s="278"/>
      <c r="E59" s="278">
        <v>0</v>
      </c>
      <c r="F59" s="278">
        <v>0</v>
      </c>
      <c r="G59" s="278">
        <v>0</v>
      </c>
      <c r="H59" s="278">
        <v>0</v>
      </c>
      <c r="I59" s="278">
        <v>0</v>
      </c>
      <c r="J59" s="278">
        <v>0</v>
      </c>
      <c r="K59" s="278">
        <v>0</v>
      </c>
      <c r="L59" s="278">
        <v>0</v>
      </c>
      <c r="M59" s="278">
        <v>0</v>
      </c>
      <c r="N59" s="278">
        <v>0</v>
      </c>
      <c r="O59" s="278">
        <v>0</v>
      </c>
      <c r="P59" s="278">
        <v>0</v>
      </c>
      <c r="Q59" s="278">
        <v>0</v>
      </c>
      <c r="R59" s="278">
        <v>0</v>
      </c>
      <c r="S59" s="278">
        <v>0</v>
      </c>
      <c r="T59" s="278">
        <v>0</v>
      </c>
      <c r="U59" s="278">
        <v>0</v>
      </c>
      <c r="V59" s="278">
        <v>0</v>
      </c>
      <c r="W59" s="278">
        <v>0</v>
      </c>
      <c r="X59" s="278">
        <v>0</v>
      </c>
      <c r="Y59" s="278">
        <v>0</v>
      </c>
      <c r="Z59" s="278">
        <v>0</v>
      </c>
      <c r="AA59" s="278">
        <v>0</v>
      </c>
      <c r="AB59" s="278">
        <v>0</v>
      </c>
      <c r="AC59" s="278">
        <v>0</v>
      </c>
      <c r="AD59" s="225">
        <v>0</v>
      </c>
      <c r="AE59" s="225">
        <v>0</v>
      </c>
      <c r="AF59" s="225">
        <v>0</v>
      </c>
      <c r="AG59" s="225">
        <v>0</v>
      </c>
      <c r="AH59" s="226">
        <v>0</v>
      </c>
    </row>
    <row r="60" spans="1:34" x14ac:dyDescent="0.2">
      <c r="A60" s="161" t="s">
        <v>235</v>
      </c>
      <c r="B60" s="278"/>
      <c r="C60" s="278"/>
      <c r="D60" s="278"/>
      <c r="E60" s="278">
        <v>-755592.10862780164</v>
      </c>
      <c r="F60" s="278">
        <v>-790349.34562468063</v>
      </c>
      <c r="G60" s="278">
        <v>-826705.4155234159</v>
      </c>
      <c r="H60" s="278">
        <v>-864733.86463749304</v>
      </c>
      <c r="I60" s="278">
        <v>-904511.62241081777</v>
      </c>
      <c r="J60" s="278">
        <v>-946119.15704171546</v>
      </c>
      <c r="K60" s="278">
        <v>-989640.63826563442</v>
      </c>
      <c r="L60" s="278">
        <v>-1035164.1076258536</v>
      </c>
      <c r="M60" s="278">
        <v>-1082781.656576643</v>
      </c>
      <c r="N60" s="278">
        <v>-1132589.6127791684</v>
      </c>
      <c r="O60" s="278">
        <v>-1184688.7349670103</v>
      </c>
      <c r="P60" s="278">
        <v>-1239184.416775493</v>
      </c>
      <c r="Q60" s="278">
        <v>-1296186.8999471655</v>
      </c>
      <c r="R60" s="278">
        <v>-1355811.4973447353</v>
      </c>
      <c r="S60" s="278">
        <v>-1418178.8262225934</v>
      </c>
      <c r="T60" s="278">
        <v>-1483415.0522288326</v>
      </c>
      <c r="U60" s="278">
        <v>-1551652.144631359</v>
      </c>
      <c r="V60" s="278">
        <v>-1623028.1432844016</v>
      </c>
      <c r="W60" s="278">
        <v>-1697687.4378754841</v>
      </c>
      <c r="X60" s="278">
        <v>-1775781.0600177564</v>
      </c>
      <c r="Y60" s="278">
        <v>-1857466.9887785732</v>
      </c>
      <c r="Z60" s="278">
        <v>-1942910.4702623875</v>
      </c>
      <c r="AA60" s="278">
        <v>-2032284.3518944576</v>
      </c>
      <c r="AB60" s="278">
        <v>-2125769.432081603</v>
      </c>
      <c r="AC60" s="278">
        <v>-2223554.8259573565</v>
      </c>
      <c r="AD60" s="225">
        <v>-2325838.347951395</v>
      </c>
      <c r="AE60" s="225">
        <v>-2432826.9119571596</v>
      </c>
      <c r="AF60" s="225">
        <v>-2544736.9499071888</v>
      </c>
      <c r="AG60" s="225">
        <v>-2661794.8496029195</v>
      </c>
      <c r="AH60" s="226">
        <v>-2784237.4126846539</v>
      </c>
    </row>
    <row r="61" spans="1:34" x14ac:dyDescent="0.2">
      <c r="A61" s="161" t="s">
        <v>409</v>
      </c>
      <c r="B61" s="278"/>
      <c r="C61" s="278"/>
      <c r="D61" s="278"/>
      <c r="E61" s="278"/>
      <c r="F61" s="278"/>
      <c r="G61" s="278"/>
      <c r="H61" s="278"/>
      <c r="I61" s="278"/>
      <c r="J61" s="278"/>
      <c r="K61" s="278"/>
      <c r="L61" s="278"/>
      <c r="M61" s="278">
        <v>0</v>
      </c>
      <c r="N61" s="278"/>
      <c r="O61" s="278"/>
      <c r="P61" s="278"/>
      <c r="Q61" s="278"/>
      <c r="R61" s="278"/>
      <c r="S61" s="278"/>
      <c r="T61" s="278"/>
      <c r="U61" s="278">
        <v>0</v>
      </c>
      <c r="V61" s="278"/>
      <c r="W61" s="278"/>
      <c r="X61" s="278"/>
      <c r="Y61" s="278"/>
      <c r="Z61" s="278"/>
      <c r="AA61" s="278"/>
      <c r="AB61" s="278"/>
      <c r="AC61" s="278">
        <v>0</v>
      </c>
      <c r="AD61" s="225"/>
      <c r="AE61" s="225"/>
      <c r="AF61" s="225"/>
      <c r="AG61" s="225"/>
      <c r="AH61" s="226"/>
    </row>
    <row r="62" spans="1:34" x14ac:dyDescent="0.2">
      <c r="A62" s="161" t="s">
        <v>404</v>
      </c>
      <c r="B62" s="278">
        <v>0</v>
      </c>
      <c r="C62" s="278">
        <v>0</v>
      </c>
      <c r="D62" s="278">
        <v>0</v>
      </c>
      <c r="E62" s="278">
        <v>0</v>
      </c>
      <c r="F62" s="278">
        <v>0</v>
      </c>
      <c r="G62" s="278">
        <v>0</v>
      </c>
      <c r="H62" s="278">
        <v>0</v>
      </c>
      <c r="I62" s="278">
        <v>0</v>
      </c>
      <c r="J62" s="278">
        <v>0</v>
      </c>
      <c r="K62" s="278">
        <v>0</v>
      </c>
      <c r="L62" s="278">
        <v>0</v>
      </c>
      <c r="M62" s="278">
        <v>0</v>
      </c>
      <c r="N62" s="278">
        <v>0</v>
      </c>
      <c r="O62" s="278">
        <v>0</v>
      </c>
      <c r="P62" s="278">
        <v>0</v>
      </c>
      <c r="Q62" s="278">
        <v>0</v>
      </c>
      <c r="R62" s="278">
        <v>0</v>
      </c>
      <c r="S62" s="278">
        <v>0</v>
      </c>
      <c r="T62" s="278">
        <v>0</v>
      </c>
      <c r="U62" s="278">
        <v>0</v>
      </c>
      <c r="V62" s="278">
        <v>0</v>
      </c>
      <c r="W62" s="278">
        <v>0</v>
      </c>
      <c r="X62" s="278">
        <v>0</v>
      </c>
      <c r="Y62" s="278">
        <v>0</v>
      </c>
      <c r="Z62" s="278">
        <v>0</v>
      </c>
      <c r="AA62" s="278">
        <v>0</v>
      </c>
      <c r="AB62" s="278">
        <v>0</v>
      </c>
      <c r="AC62" s="225">
        <v>0</v>
      </c>
      <c r="AD62" s="225">
        <v>0</v>
      </c>
      <c r="AE62" s="225">
        <v>0</v>
      </c>
      <c r="AF62" s="225">
        <v>0</v>
      </c>
      <c r="AG62" s="225">
        <v>0</v>
      </c>
      <c r="AH62" s="226">
        <v>0</v>
      </c>
    </row>
    <row r="63" spans="1:34" x14ac:dyDescent="0.2">
      <c r="A63" s="161" t="s">
        <v>404</v>
      </c>
      <c r="B63" s="278">
        <v>0</v>
      </c>
      <c r="C63" s="278">
        <v>0</v>
      </c>
      <c r="D63" s="278">
        <v>0</v>
      </c>
      <c r="E63" s="278">
        <v>0</v>
      </c>
      <c r="F63" s="278">
        <v>0</v>
      </c>
      <c r="G63" s="278">
        <v>0</v>
      </c>
      <c r="H63" s="278">
        <v>0</v>
      </c>
      <c r="I63" s="278">
        <v>0</v>
      </c>
      <c r="J63" s="278">
        <v>0</v>
      </c>
      <c r="K63" s="278">
        <v>0</v>
      </c>
      <c r="L63" s="278">
        <v>0</v>
      </c>
      <c r="M63" s="278">
        <v>0</v>
      </c>
      <c r="N63" s="278">
        <v>0</v>
      </c>
      <c r="O63" s="278">
        <v>0</v>
      </c>
      <c r="P63" s="278">
        <v>0</v>
      </c>
      <c r="Q63" s="278">
        <v>0</v>
      </c>
      <c r="R63" s="278">
        <v>0</v>
      </c>
      <c r="S63" s="278">
        <v>0</v>
      </c>
      <c r="T63" s="278">
        <v>0</v>
      </c>
      <c r="U63" s="278">
        <v>0</v>
      </c>
      <c r="V63" s="278">
        <v>0</v>
      </c>
      <c r="W63" s="278">
        <v>0</v>
      </c>
      <c r="X63" s="278">
        <v>0</v>
      </c>
      <c r="Y63" s="278">
        <v>0</v>
      </c>
      <c r="Z63" s="278">
        <v>0</v>
      </c>
      <c r="AA63" s="278">
        <v>0</v>
      </c>
      <c r="AB63" s="278">
        <v>0</v>
      </c>
      <c r="AC63" s="225">
        <v>0</v>
      </c>
      <c r="AD63" s="225">
        <v>0</v>
      </c>
      <c r="AE63" s="225">
        <v>0</v>
      </c>
      <c r="AF63" s="225">
        <v>0</v>
      </c>
      <c r="AG63" s="225">
        <v>0</v>
      </c>
      <c r="AH63" s="226">
        <v>0</v>
      </c>
    </row>
    <row r="64" spans="1:34" x14ac:dyDescent="0.2">
      <c r="A64" s="161" t="s">
        <v>414</v>
      </c>
      <c r="B64" s="278">
        <v>0</v>
      </c>
      <c r="C64" s="278">
        <v>0</v>
      </c>
      <c r="D64" s="278">
        <v>0</v>
      </c>
      <c r="E64" s="278">
        <v>0</v>
      </c>
      <c r="F64" s="278">
        <v>0</v>
      </c>
      <c r="G64" s="278">
        <v>0</v>
      </c>
      <c r="H64" s="278">
        <v>0</v>
      </c>
      <c r="I64" s="278">
        <v>0</v>
      </c>
      <c r="J64" s="278">
        <v>0</v>
      </c>
      <c r="K64" s="278">
        <v>0</v>
      </c>
      <c r="L64" s="278">
        <v>0</v>
      </c>
      <c r="M64" s="278">
        <v>0</v>
      </c>
      <c r="N64" s="278">
        <v>0</v>
      </c>
      <c r="O64" s="278">
        <v>0</v>
      </c>
      <c r="P64" s="278">
        <v>0</v>
      </c>
      <c r="Q64" s="278">
        <v>0</v>
      </c>
      <c r="R64" s="278">
        <v>0</v>
      </c>
      <c r="S64" s="278">
        <v>0</v>
      </c>
      <c r="T64" s="278">
        <v>0</v>
      </c>
      <c r="U64" s="278">
        <v>0</v>
      </c>
      <c r="V64" s="278">
        <v>0</v>
      </c>
      <c r="W64" s="278">
        <v>0</v>
      </c>
      <c r="X64" s="278">
        <v>0</v>
      </c>
      <c r="Y64" s="278">
        <v>0</v>
      </c>
      <c r="Z64" s="278">
        <v>0</v>
      </c>
      <c r="AA64" s="278">
        <v>0</v>
      </c>
      <c r="AB64" s="278">
        <v>0</v>
      </c>
      <c r="AC64" s="225">
        <v>0</v>
      </c>
      <c r="AD64" s="225">
        <v>0</v>
      </c>
      <c r="AE64" s="225">
        <v>0</v>
      </c>
      <c r="AF64" s="225">
        <v>0</v>
      </c>
      <c r="AG64" s="225">
        <v>0</v>
      </c>
      <c r="AH64" s="226">
        <v>0</v>
      </c>
    </row>
    <row r="65" spans="1:34" ht="14.25" x14ac:dyDescent="0.2">
      <c r="A65" s="162" t="s">
        <v>415</v>
      </c>
      <c r="B65" s="279">
        <v>13976758.49</v>
      </c>
      <c r="C65" s="279">
        <v>144437624.30500001</v>
      </c>
      <c r="D65" s="279">
        <v>162812734.70500001</v>
      </c>
      <c r="E65" s="279">
        <v>13402880.609831845</v>
      </c>
      <c r="F65" s="279">
        <v>14019413.117884111</v>
      </c>
      <c r="G65" s="279">
        <v>14664306.121306781</v>
      </c>
      <c r="H65" s="279">
        <v>15338864.202886892</v>
      </c>
      <c r="I65" s="279">
        <v>16044451.95621969</v>
      </c>
      <c r="J65" s="279">
        <v>16782496.746205799</v>
      </c>
      <c r="K65" s="279">
        <v>17554491.596531264</v>
      </c>
      <c r="L65" s="279">
        <v>18361998.209971704</v>
      </c>
      <c r="M65" s="279">
        <v>19206650.127630401</v>
      </c>
      <c r="N65" s="279">
        <v>20090156.033501402</v>
      </c>
      <c r="O65" s="279">
        <v>21014303.211042464</v>
      </c>
      <c r="P65" s="279">
        <v>21980961.158750422</v>
      </c>
      <c r="Q65" s="279">
        <v>22992085.372052941</v>
      </c>
      <c r="R65" s="279">
        <v>24049721.29916738</v>
      </c>
      <c r="S65" s="279">
        <v>25156008.47892908</v>
      </c>
      <c r="T65" s="279">
        <v>26313184.868959822</v>
      </c>
      <c r="U65" s="279">
        <v>27523591.372931976</v>
      </c>
      <c r="V65" s="279">
        <v>28789676.576086845</v>
      </c>
      <c r="W65" s="279">
        <v>30114001.69858684</v>
      </c>
      <c r="X65" s="279">
        <v>31499245.776721835</v>
      </c>
      <c r="Y65" s="279">
        <v>32948211.082451042</v>
      </c>
      <c r="Z65" s="279">
        <v>34463828.792243786</v>
      </c>
      <c r="AA65" s="279">
        <v>36049164.916687004</v>
      </c>
      <c r="AB65" s="279">
        <v>37707426.502854608</v>
      </c>
      <c r="AC65" s="230">
        <v>39441968.12198592</v>
      </c>
      <c r="AD65" s="230">
        <v>41256298.655597277</v>
      </c>
      <c r="AE65" s="230">
        <v>43154088.393754758</v>
      </c>
      <c r="AF65" s="230">
        <v>45139176.45986747</v>
      </c>
      <c r="AG65" s="230">
        <v>47215578.577021375</v>
      </c>
      <c r="AH65" s="231">
        <v>49387495.191564359</v>
      </c>
    </row>
    <row r="66" spans="1:34" x14ac:dyDescent="0.2">
      <c r="A66" s="161" t="s">
        <v>231</v>
      </c>
      <c r="B66" s="158"/>
      <c r="C66" s="278"/>
      <c r="D66" s="278"/>
      <c r="E66" s="278">
        <v>-10707570.588333335</v>
      </c>
      <c r="F66" s="278">
        <v>-10707570.588333335</v>
      </c>
      <c r="G66" s="278">
        <v>-10707570.588333335</v>
      </c>
      <c r="H66" s="278">
        <v>-10707570.588333335</v>
      </c>
      <c r="I66" s="278">
        <v>-10707570.588333335</v>
      </c>
      <c r="J66" s="278">
        <v>-10707570.588333335</v>
      </c>
      <c r="K66" s="278">
        <v>-10707570.588333335</v>
      </c>
      <c r="L66" s="278">
        <v>-10707570.588333335</v>
      </c>
      <c r="M66" s="278">
        <v>-10707570.588333335</v>
      </c>
      <c r="N66" s="278">
        <v>-10707570.588333335</v>
      </c>
      <c r="O66" s="278">
        <v>-10707570.588333335</v>
      </c>
      <c r="P66" s="278">
        <v>-10707570.588333335</v>
      </c>
      <c r="Q66" s="278">
        <v>-10707570.588333335</v>
      </c>
      <c r="R66" s="278">
        <v>-10707570.588333335</v>
      </c>
      <c r="S66" s="278">
        <v>-10707570.588333335</v>
      </c>
      <c r="T66" s="278">
        <v>-10707570.588333335</v>
      </c>
      <c r="U66" s="278">
        <v>-10707570.588333335</v>
      </c>
      <c r="V66" s="278">
        <v>-10707570.588333335</v>
      </c>
      <c r="W66" s="278">
        <v>-10707570.588333335</v>
      </c>
      <c r="X66" s="278">
        <v>-10707570.588333335</v>
      </c>
      <c r="Y66" s="278">
        <v>-10707570.588333335</v>
      </c>
      <c r="Z66" s="278">
        <v>-10707570.588333335</v>
      </c>
      <c r="AA66" s="278">
        <v>-10707570.588333335</v>
      </c>
      <c r="AB66" s="278">
        <v>-10707570.588333335</v>
      </c>
      <c r="AC66" s="278">
        <v>-10707570.588333335</v>
      </c>
      <c r="AD66" s="278">
        <v>-10707570.588333335</v>
      </c>
      <c r="AE66" s="278">
        <v>-10707570.588333335</v>
      </c>
      <c r="AF66" s="278">
        <v>-10707570.588333335</v>
      </c>
      <c r="AG66" s="225">
        <v>-10707570.588333335</v>
      </c>
      <c r="AH66" s="226">
        <v>-10707570.588333335</v>
      </c>
    </row>
    <row r="67" spans="1:34" ht="14.25" x14ac:dyDescent="0.2">
      <c r="A67" s="162" t="s">
        <v>416</v>
      </c>
      <c r="B67" s="279">
        <v>13976758.49</v>
      </c>
      <c r="C67" s="279">
        <v>144437624.30500001</v>
      </c>
      <c r="D67" s="279">
        <v>162812734.70500001</v>
      </c>
      <c r="E67" s="279">
        <v>2695310.0214985106</v>
      </c>
      <c r="F67" s="279">
        <v>3311842.5295507759</v>
      </c>
      <c r="G67" s="279">
        <v>3956735.532973446</v>
      </c>
      <c r="H67" s="279">
        <v>4631293.6145535577</v>
      </c>
      <c r="I67" s="279">
        <v>5336881.3678863551</v>
      </c>
      <c r="J67" s="279">
        <v>6074926.1578724645</v>
      </c>
      <c r="K67" s="279">
        <v>6846921.0081979297</v>
      </c>
      <c r="L67" s="279">
        <v>7654427.6216383688</v>
      </c>
      <c r="M67" s="279">
        <v>8499079.5392970666</v>
      </c>
      <c r="N67" s="279">
        <v>9382585.4451680668</v>
      </c>
      <c r="O67" s="279">
        <v>10306732.622709129</v>
      </c>
      <c r="P67" s="279">
        <v>11273390.570417088</v>
      </c>
      <c r="Q67" s="279">
        <v>12284514.783719607</v>
      </c>
      <c r="R67" s="279">
        <v>13342150.710834045</v>
      </c>
      <c r="S67" s="279">
        <v>14448437.890595745</v>
      </c>
      <c r="T67" s="279">
        <v>15605614.280626487</v>
      </c>
      <c r="U67" s="279">
        <v>16816020.784598641</v>
      </c>
      <c r="V67" s="279">
        <v>18082105.98775351</v>
      </c>
      <c r="W67" s="279">
        <v>19406431.110253505</v>
      </c>
      <c r="X67" s="279">
        <v>20791675.1883885</v>
      </c>
      <c r="Y67" s="279">
        <v>22240640.494117707</v>
      </c>
      <c r="Z67" s="279">
        <v>23756258.203910451</v>
      </c>
      <c r="AA67" s="279">
        <v>25341594.328353669</v>
      </c>
      <c r="AB67" s="279">
        <v>26999855.914521273</v>
      </c>
      <c r="AC67" s="230">
        <v>28734397.533652585</v>
      </c>
      <c r="AD67" s="230">
        <v>30548728.067263942</v>
      </c>
      <c r="AE67" s="230">
        <v>32446517.805421423</v>
      </c>
      <c r="AF67" s="230">
        <v>34431605.871534139</v>
      </c>
      <c r="AG67" s="230">
        <v>36508007.988688037</v>
      </c>
      <c r="AH67" s="231">
        <v>38679924.603231028</v>
      </c>
    </row>
    <row r="68" spans="1:34" x14ac:dyDescent="0.2">
      <c r="A68" s="161" t="s">
        <v>230</v>
      </c>
      <c r="B68" s="278">
        <v>0</v>
      </c>
      <c r="C68" s="278">
        <v>0</v>
      </c>
      <c r="D68" s="278">
        <v>0</v>
      </c>
      <c r="E68" s="278">
        <v>0</v>
      </c>
      <c r="F68" s="278">
        <v>0</v>
      </c>
      <c r="G68" s="278">
        <v>0</v>
      </c>
      <c r="H68" s="278">
        <v>0</v>
      </c>
      <c r="I68" s="278">
        <v>0</v>
      </c>
      <c r="J68" s="278">
        <v>0</v>
      </c>
      <c r="K68" s="278">
        <v>0</v>
      </c>
      <c r="L68" s="278">
        <v>0</v>
      </c>
      <c r="M68" s="278">
        <v>0</v>
      </c>
      <c r="N68" s="278">
        <v>0</v>
      </c>
      <c r="O68" s="278">
        <v>0</v>
      </c>
      <c r="P68" s="278">
        <v>0</v>
      </c>
      <c r="Q68" s="278">
        <v>0</v>
      </c>
      <c r="R68" s="278">
        <v>0</v>
      </c>
      <c r="S68" s="278">
        <v>0</v>
      </c>
      <c r="T68" s="278">
        <v>0</v>
      </c>
      <c r="U68" s="278">
        <v>0</v>
      </c>
      <c r="V68" s="278">
        <v>0</v>
      </c>
      <c r="W68" s="278">
        <v>0</v>
      </c>
      <c r="X68" s="278">
        <v>0</v>
      </c>
      <c r="Y68" s="278">
        <v>0</v>
      </c>
      <c r="Z68" s="278">
        <v>0</v>
      </c>
      <c r="AA68" s="278">
        <v>0</v>
      </c>
      <c r="AB68" s="278">
        <v>0</v>
      </c>
      <c r="AC68" s="225">
        <v>0</v>
      </c>
      <c r="AD68" s="225">
        <v>0</v>
      </c>
      <c r="AE68" s="225">
        <v>0</v>
      </c>
      <c r="AF68" s="225">
        <v>0</v>
      </c>
      <c r="AG68" s="225">
        <v>0</v>
      </c>
      <c r="AH68" s="226">
        <v>0</v>
      </c>
    </row>
    <row r="69" spans="1:34" ht="14.25" x14ac:dyDescent="0.2">
      <c r="A69" s="162" t="s">
        <v>234</v>
      </c>
      <c r="B69" s="279">
        <v>13976758.49</v>
      </c>
      <c r="C69" s="279">
        <v>144437624.30500001</v>
      </c>
      <c r="D69" s="279">
        <v>162812734.70500001</v>
      </c>
      <c r="E69" s="279">
        <v>2695310.0214985106</v>
      </c>
      <c r="F69" s="279">
        <v>3311842.5295507759</v>
      </c>
      <c r="G69" s="279">
        <v>3956735.532973446</v>
      </c>
      <c r="H69" s="279">
        <v>4631293.6145535577</v>
      </c>
      <c r="I69" s="279">
        <v>5336881.3678863551</v>
      </c>
      <c r="J69" s="279">
        <v>6074926.1578724645</v>
      </c>
      <c r="K69" s="279">
        <v>6846921.0081979297</v>
      </c>
      <c r="L69" s="279">
        <v>7654427.6216383688</v>
      </c>
      <c r="M69" s="279">
        <v>8499079.5392970666</v>
      </c>
      <c r="N69" s="279">
        <v>9382585.4451680668</v>
      </c>
      <c r="O69" s="279">
        <v>10306732.622709129</v>
      </c>
      <c r="P69" s="279">
        <v>11273390.570417088</v>
      </c>
      <c r="Q69" s="279">
        <v>12284514.783719607</v>
      </c>
      <c r="R69" s="279">
        <v>13342150.710834045</v>
      </c>
      <c r="S69" s="279">
        <v>14448437.890595745</v>
      </c>
      <c r="T69" s="279">
        <v>15605614.280626487</v>
      </c>
      <c r="U69" s="279">
        <v>16816020.784598641</v>
      </c>
      <c r="V69" s="279">
        <v>18082105.98775351</v>
      </c>
      <c r="W69" s="279">
        <v>19406431.110253505</v>
      </c>
      <c r="X69" s="279">
        <v>20791675.1883885</v>
      </c>
      <c r="Y69" s="279">
        <v>22240640.494117707</v>
      </c>
      <c r="Z69" s="279">
        <v>23756258.203910451</v>
      </c>
      <c r="AA69" s="279">
        <v>25341594.328353669</v>
      </c>
      <c r="AB69" s="279">
        <v>26999855.914521273</v>
      </c>
      <c r="AC69" s="230">
        <v>28734397.533652585</v>
      </c>
      <c r="AD69" s="230">
        <v>30548728.067263942</v>
      </c>
      <c r="AE69" s="230">
        <v>32446517.805421423</v>
      </c>
      <c r="AF69" s="230">
        <v>34431605.871534139</v>
      </c>
      <c r="AG69" s="230">
        <v>36508007.988688037</v>
      </c>
      <c r="AH69" s="231">
        <v>38679924.603231028</v>
      </c>
    </row>
    <row r="70" spans="1:34" x14ac:dyDescent="0.2">
      <c r="A70" s="161" t="s">
        <v>229</v>
      </c>
      <c r="B70" s="278">
        <v>-2795351.6980000003</v>
      </c>
      <c r="C70" s="278">
        <v>-28887524.861000001</v>
      </c>
      <c r="D70" s="278">
        <v>-32562546.941000003</v>
      </c>
      <c r="E70" s="278">
        <v>-539062.00429970212</v>
      </c>
      <c r="F70" s="278">
        <v>-662368.50591015525</v>
      </c>
      <c r="G70" s="278">
        <v>-791347.10659468919</v>
      </c>
      <c r="H70" s="278">
        <v>-926258.72291071154</v>
      </c>
      <c r="I70" s="278">
        <v>-1067376.273577271</v>
      </c>
      <c r="J70" s="278">
        <v>-1214985.231574493</v>
      </c>
      <c r="K70" s="278">
        <v>-1369384.2016395861</v>
      </c>
      <c r="L70" s="278">
        <v>-1530885.5243276739</v>
      </c>
      <c r="M70" s="278">
        <v>-1699815.9078594134</v>
      </c>
      <c r="N70" s="278">
        <v>-1876517.0890336134</v>
      </c>
      <c r="O70" s="278">
        <v>-2061346.524541826</v>
      </c>
      <c r="P70" s="278">
        <v>-2254678.1140834177</v>
      </c>
      <c r="Q70" s="278">
        <v>-2456902.9567439216</v>
      </c>
      <c r="R70" s="278">
        <v>-2668430.1421668092</v>
      </c>
      <c r="S70" s="278">
        <v>-2889687.5781191494</v>
      </c>
      <c r="T70" s="278">
        <v>-3121122.8561252975</v>
      </c>
      <c r="U70" s="278">
        <v>-3363204.1569197285</v>
      </c>
      <c r="V70" s="278">
        <v>-3616421.1975507024</v>
      </c>
      <c r="W70" s="278">
        <v>-3881286.2220507013</v>
      </c>
      <c r="X70" s="278">
        <v>-4158335.0376777002</v>
      </c>
      <c r="Y70" s="278">
        <v>-4448128.0988235418</v>
      </c>
      <c r="Z70" s="278">
        <v>-4751251.6407820908</v>
      </c>
      <c r="AA70" s="278">
        <v>-5068318.8656707341</v>
      </c>
      <c r="AB70" s="278">
        <v>-5399971.1829042546</v>
      </c>
      <c r="AC70" s="225">
        <v>-5746879.5067305174</v>
      </c>
      <c r="AD70" s="225">
        <v>-6109745.6134527884</v>
      </c>
      <c r="AE70" s="225">
        <v>-6489303.5610842854</v>
      </c>
      <c r="AF70" s="225">
        <v>-6886321.1743068285</v>
      </c>
      <c r="AG70" s="225">
        <v>-7301601.5977376075</v>
      </c>
      <c r="AH70" s="226">
        <v>-7735984.9206462055</v>
      </c>
    </row>
    <row r="71" spans="1:34" ht="15" thickBot="1" x14ac:dyDescent="0.25">
      <c r="A71" s="163" t="s">
        <v>233</v>
      </c>
      <c r="B71" s="155">
        <v>11181406.791999999</v>
      </c>
      <c r="C71" s="155">
        <v>115550099.44400001</v>
      </c>
      <c r="D71" s="155">
        <v>130250187.76400001</v>
      </c>
      <c r="E71" s="155">
        <v>2156248.0171988085</v>
      </c>
      <c r="F71" s="155">
        <v>2649474.0236406205</v>
      </c>
      <c r="G71" s="155">
        <v>3165388.4263787568</v>
      </c>
      <c r="H71" s="155">
        <v>3705034.8916428462</v>
      </c>
      <c r="I71" s="155">
        <v>4269505.0943090841</v>
      </c>
      <c r="J71" s="155">
        <v>4859940.926297972</v>
      </c>
      <c r="K71" s="155">
        <v>5477536.8065583436</v>
      </c>
      <c r="L71" s="155">
        <v>6123542.0973106949</v>
      </c>
      <c r="M71" s="155">
        <v>6799263.6314376537</v>
      </c>
      <c r="N71" s="155">
        <v>7506068.3561344538</v>
      </c>
      <c r="O71" s="155">
        <v>8245386.098167303</v>
      </c>
      <c r="P71" s="155">
        <v>9018712.4563336708</v>
      </c>
      <c r="Q71" s="155">
        <v>9827611.8269756846</v>
      </c>
      <c r="R71" s="155">
        <v>10673720.568667237</v>
      </c>
      <c r="S71" s="155">
        <v>11558750.312476596</v>
      </c>
      <c r="T71" s="155">
        <v>12484491.42450119</v>
      </c>
      <c r="U71" s="155">
        <v>13452816.627678912</v>
      </c>
      <c r="V71" s="155">
        <v>14465684.790202808</v>
      </c>
      <c r="W71" s="155">
        <v>15525144.888202805</v>
      </c>
      <c r="X71" s="155">
        <v>16633340.150710801</v>
      </c>
      <c r="Y71" s="155">
        <v>17792512.395294167</v>
      </c>
      <c r="Z71" s="155">
        <v>19005006.56312836</v>
      </c>
      <c r="AA71" s="155">
        <v>20273275.462682936</v>
      </c>
      <c r="AB71" s="155">
        <v>21599884.731617019</v>
      </c>
      <c r="AC71" s="232">
        <v>22987518.026922069</v>
      </c>
      <c r="AD71" s="232">
        <v>24438982.453811154</v>
      </c>
      <c r="AE71" s="232">
        <v>25957214.244337138</v>
      </c>
      <c r="AF71" s="232">
        <v>27545284.69722731</v>
      </c>
      <c r="AG71" s="232">
        <v>29206406.39095043</v>
      </c>
      <c r="AH71" s="233">
        <v>30943939.682584822</v>
      </c>
    </row>
    <row r="72" spans="1:34" ht="16.5" thickBot="1" x14ac:dyDescent="0.25">
      <c r="A72" s="223"/>
      <c r="B72" s="164">
        <v>1.5</v>
      </c>
      <c r="C72" s="164">
        <v>2.5</v>
      </c>
      <c r="D72" s="164">
        <v>3.5</v>
      </c>
      <c r="E72" s="164">
        <v>4.5</v>
      </c>
      <c r="F72" s="164">
        <v>5.5</v>
      </c>
      <c r="G72" s="164">
        <v>6.5</v>
      </c>
      <c r="H72" s="164">
        <v>7.5</v>
      </c>
      <c r="I72" s="164">
        <v>8.5</v>
      </c>
      <c r="J72" s="164">
        <v>9.5</v>
      </c>
      <c r="K72" s="164">
        <v>10.5</v>
      </c>
      <c r="L72" s="164">
        <v>11.5</v>
      </c>
      <c r="M72" s="164">
        <v>12.5</v>
      </c>
      <c r="N72" s="164">
        <v>13.5</v>
      </c>
      <c r="O72" s="164">
        <v>14.5</v>
      </c>
      <c r="P72" s="164">
        <v>15.5</v>
      </c>
      <c r="Q72" s="164">
        <v>16.5</v>
      </c>
      <c r="R72" s="164">
        <v>17.5</v>
      </c>
      <c r="S72" s="164">
        <v>18.5</v>
      </c>
      <c r="T72" s="164">
        <v>19.5</v>
      </c>
      <c r="U72" s="164">
        <v>20.5</v>
      </c>
      <c r="V72" s="164">
        <v>21.5</v>
      </c>
      <c r="W72" s="164">
        <v>22.5</v>
      </c>
      <c r="X72" s="164">
        <v>23.5</v>
      </c>
      <c r="Y72" s="164">
        <v>24.5</v>
      </c>
      <c r="Z72" s="164">
        <v>25.5</v>
      </c>
      <c r="AA72" s="164">
        <v>26.5</v>
      </c>
      <c r="AB72" s="164">
        <v>27.5</v>
      </c>
      <c r="AC72" s="164">
        <v>28.5</v>
      </c>
      <c r="AD72" s="164">
        <v>29.5</v>
      </c>
      <c r="AE72" s="164">
        <v>30.5</v>
      </c>
      <c r="AF72" s="164">
        <v>31.5</v>
      </c>
      <c r="AG72" s="164">
        <v>32.5</v>
      </c>
      <c r="AH72" s="234">
        <v>33.5</v>
      </c>
    </row>
    <row r="73" spans="1:34" x14ac:dyDescent="0.2">
      <c r="A73" s="156" t="s">
        <v>232</v>
      </c>
      <c r="B73" s="151">
        <v>1</v>
      </c>
      <c r="C73" s="151">
        <v>2</v>
      </c>
      <c r="D73" s="151">
        <v>3</v>
      </c>
      <c r="E73" s="151">
        <v>4</v>
      </c>
      <c r="F73" s="151">
        <v>5</v>
      </c>
      <c r="G73" s="151">
        <v>6</v>
      </c>
      <c r="H73" s="151">
        <v>7</v>
      </c>
      <c r="I73" s="151">
        <v>8</v>
      </c>
      <c r="J73" s="151">
        <v>9</v>
      </c>
      <c r="K73" s="151">
        <v>10</v>
      </c>
      <c r="L73" s="151">
        <v>11</v>
      </c>
      <c r="M73" s="151">
        <v>12</v>
      </c>
      <c r="N73" s="151">
        <v>13</v>
      </c>
      <c r="O73" s="151">
        <v>14</v>
      </c>
      <c r="P73" s="151">
        <v>15</v>
      </c>
      <c r="Q73" s="151">
        <v>16</v>
      </c>
      <c r="R73" s="151">
        <v>17</v>
      </c>
      <c r="S73" s="151">
        <v>18</v>
      </c>
      <c r="T73" s="151">
        <v>19</v>
      </c>
      <c r="U73" s="151">
        <v>20</v>
      </c>
      <c r="V73" s="151">
        <v>21</v>
      </c>
      <c r="W73" s="151">
        <v>22</v>
      </c>
      <c r="X73" s="151">
        <v>23</v>
      </c>
      <c r="Y73" s="151">
        <v>24</v>
      </c>
      <c r="Z73" s="151">
        <v>25</v>
      </c>
      <c r="AA73" s="151">
        <v>26</v>
      </c>
      <c r="AB73" s="151">
        <v>27</v>
      </c>
      <c r="AC73" s="217">
        <v>28</v>
      </c>
      <c r="AD73" s="217">
        <v>29</v>
      </c>
      <c r="AE73" s="217">
        <v>30</v>
      </c>
      <c r="AF73" s="217">
        <v>31</v>
      </c>
      <c r="AG73" s="217">
        <v>32</v>
      </c>
      <c r="AH73" s="218">
        <v>33</v>
      </c>
    </row>
    <row r="74" spans="1:34" ht="14.25" x14ac:dyDescent="0.2">
      <c r="A74" s="160" t="s">
        <v>416</v>
      </c>
      <c r="B74" s="279">
        <v>13976758.49</v>
      </c>
      <c r="C74" s="279">
        <v>144437624.30500001</v>
      </c>
      <c r="D74" s="279">
        <v>162812734.70500001</v>
      </c>
      <c r="E74" s="279">
        <v>2695310.0214985106</v>
      </c>
      <c r="F74" s="279">
        <v>3311842.5295507759</v>
      </c>
      <c r="G74" s="279">
        <v>3956735.532973446</v>
      </c>
      <c r="H74" s="279">
        <v>4631293.6145535577</v>
      </c>
      <c r="I74" s="279">
        <v>5336881.3678863551</v>
      </c>
      <c r="J74" s="279">
        <v>6074926.1578724645</v>
      </c>
      <c r="K74" s="279">
        <v>6846921.0081979297</v>
      </c>
      <c r="L74" s="279">
        <v>7654427.6216383688</v>
      </c>
      <c r="M74" s="279">
        <v>8499079.5392970666</v>
      </c>
      <c r="N74" s="279">
        <v>9382585.4451680668</v>
      </c>
      <c r="O74" s="279">
        <v>10306732.622709129</v>
      </c>
      <c r="P74" s="279">
        <v>11273390.570417088</v>
      </c>
      <c r="Q74" s="279">
        <v>12284514.783719607</v>
      </c>
      <c r="R74" s="279">
        <v>13342150.710834045</v>
      </c>
      <c r="S74" s="279">
        <v>14448437.890595745</v>
      </c>
      <c r="T74" s="279">
        <v>15605614.280626487</v>
      </c>
      <c r="U74" s="279">
        <v>16816020.784598641</v>
      </c>
      <c r="V74" s="279">
        <v>18082105.98775351</v>
      </c>
      <c r="W74" s="279">
        <v>19406431.110253505</v>
      </c>
      <c r="X74" s="279">
        <v>20791675.1883885</v>
      </c>
      <c r="Y74" s="279">
        <v>22240640.494117707</v>
      </c>
      <c r="Z74" s="279">
        <v>23756258.203910451</v>
      </c>
      <c r="AA74" s="279">
        <v>25341594.328353669</v>
      </c>
      <c r="AB74" s="279">
        <v>26999855.914521273</v>
      </c>
      <c r="AC74" s="230">
        <v>28734397.533652585</v>
      </c>
      <c r="AD74" s="230">
        <v>30548728.067263942</v>
      </c>
      <c r="AE74" s="230">
        <v>32446517.805421423</v>
      </c>
      <c r="AF74" s="230">
        <v>34431605.871534139</v>
      </c>
      <c r="AG74" s="230">
        <v>36508007.988688037</v>
      </c>
      <c r="AH74" s="231">
        <v>38679924.603231028</v>
      </c>
    </row>
    <row r="75" spans="1:34" x14ac:dyDescent="0.2">
      <c r="A75" s="161" t="s">
        <v>231</v>
      </c>
      <c r="B75" s="278">
        <v>0</v>
      </c>
      <c r="C75" s="278">
        <v>0</v>
      </c>
      <c r="D75" s="278">
        <v>0</v>
      </c>
      <c r="E75" s="278">
        <v>10707570.588333335</v>
      </c>
      <c r="F75" s="278">
        <v>10707570.588333335</v>
      </c>
      <c r="G75" s="278">
        <v>10707570.588333335</v>
      </c>
      <c r="H75" s="278">
        <v>10707570.588333335</v>
      </c>
      <c r="I75" s="278">
        <v>10707570.588333335</v>
      </c>
      <c r="J75" s="278">
        <v>10707570.588333335</v>
      </c>
      <c r="K75" s="278">
        <v>10707570.588333335</v>
      </c>
      <c r="L75" s="278">
        <v>10707570.588333335</v>
      </c>
      <c r="M75" s="278">
        <v>10707570.588333335</v>
      </c>
      <c r="N75" s="278">
        <v>10707570.588333335</v>
      </c>
      <c r="O75" s="278">
        <v>10707570.588333335</v>
      </c>
      <c r="P75" s="278">
        <v>10707570.588333335</v>
      </c>
      <c r="Q75" s="278">
        <v>10707570.588333335</v>
      </c>
      <c r="R75" s="278">
        <v>10707570.588333335</v>
      </c>
      <c r="S75" s="278">
        <v>10707570.588333335</v>
      </c>
      <c r="T75" s="278">
        <v>10707570.588333335</v>
      </c>
      <c r="U75" s="278">
        <v>10707570.588333335</v>
      </c>
      <c r="V75" s="278">
        <v>10707570.588333335</v>
      </c>
      <c r="W75" s="278">
        <v>10707570.588333335</v>
      </c>
      <c r="X75" s="278">
        <v>10707570.588333335</v>
      </c>
      <c r="Y75" s="278">
        <v>10707570.588333335</v>
      </c>
      <c r="Z75" s="278">
        <v>10707570.588333335</v>
      </c>
      <c r="AA75" s="278">
        <v>10707570.588333335</v>
      </c>
      <c r="AB75" s="278">
        <v>10707570.588333335</v>
      </c>
      <c r="AC75" s="225">
        <v>10707570.588333335</v>
      </c>
      <c r="AD75" s="225">
        <v>10707570.588333335</v>
      </c>
      <c r="AE75" s="225">
        <v>10707570.588333335</v>
      </c>
      <c r="AF75" s="225">
        <v>10707570.588333335</v>
      </c>
      <c r="AG75" s="225">
        <v>10707570.588333335</v>
      </c>
      <c r="AH75" s="226">
        <v>10707570.588333335</v>
      </c>
    </row>
    <row r="76" spans="1:34" x14ac:dyDescent="0.2">
      <c r="A76" s="161" t="s">
        <v>230</v>
      </c>
      <c r="B76" s="278">
        <v>0</v>
      </c>
      <c r="C76" s="278">
        <v>0</v>
      </c>
      <c r="D76" s="278">
        <v>0</v>
      </c>
      <c r="E76" s="278">
        <v>0</v>
      </c>
      <c r="F76" s="278">
        <v>0</v>
      </c>
      <c r="G76" s="278">
        <v>0</v>
      </c>
      <c r="H76" s="278">
        <v>0</v>
      </c>
      <c r="I76" s="278">
        <v>0</v>
      </c>
      <c r="J76" s="278">
        <v>0</v>
      </c>
      <c r="K76" s="278">
        <v>0</v>
      </c>
      <c r="L76" s="278">
        <v>0</v>
      </c>
      <c r="M76" s="278">
        <v>0</v>
      </c>
      <c r="N76" s="278">
        <v>0</v>
      </c>
      <c r="O76" s="278">
        <v>0</v>
      </c>
      <c r="P76" s="278">
        <v>0</v>
      </c>
      <c r="Q76" s="278">
        <v>0</v>
      </c>
      <c r="R76" s="278">
        <v>0</v>
      </c>
      <c r="S76" s="278">
        <v>0</v>
      </c>
      <c r="T76" s="278">
        <v>0</v>
      </c>
      <c r="U76" s="278">
        <v>0</v>
      </c>
      <c r="V76" s="278">
        <v>0</v>
      </c>
      <c r="W76" s="278">
        <v>0</v>
      </c>
      <c r="X76" s="278">
        <v>0</v>
      </c>
      <c r="Y76" s="278">
        <v>0</v>
      </c>
      <c r="Z76" s="278">
        <v>0</v>
      </c>
      <c r="AA76" s="278">
        <v>0</v>
      </c>
      <c r="AB76" s="278">
        <v>0</v>
      </c>
      <c r="AC76" s="225">
        <v>0</v>
      </c>
      <c r="AD76" s="225">
        <v>0</v>
      </c>
      <c r="AE76" s="225">
        <v>0</v>
      </c>
      <c r="AF76" s="225">
        <v>0</v>
      </c>
      <c r="AG76" s="225">
        <v>0</v>
      </c>
      <c r="AH76" s="226">
        <v>0</v>
      </c>
    </row>
    <row r="77" spans="1:34" x14ac:dyDescent="0.2">
      <c r="A77" s="161" t="s">
        <v>229</v>
      </c>
      <c r="B77" s="278">
        <v>-2795351.6980000003</v>
      </c>
      <c r="C77" s="278">
        <v>-28887524.861000001</v>
      </c>
      <c r="D77" s="278">
        <v>-32562546.941</v>
      </c>
      <c r="E77" s="278">
        <v>-539062.00429970026</v>
      </c>
      <c r="F77" s="278">
        <v>-662368.50591015816</v>
      </c>
      <c r="G77" s="278">
        <v>-791347.10659468919</v>
      </c>
      <c r="H77" s="278">
        <v>-926258.72291070968</v>
      </c>
      <c r="I77" s="278">
        <v>-1067376.2735772729</v>
      </c>
      <c r="J77" s="278">
        <v>-1214985.2315744907</v>
      </c>
      <c r="K77" s="278">
        <v>-1369384.2016395926</v>
      </c>
      <c r="L77" s="278">
        <v>-1530885.5243276805</v>
      </c>
      <c r="M77" s="278">
        <v>-1699815.9078594148</v>
      </c>
      <c r="N77" s="278">
        <v>-1876517.0890336186</v>
      </c>
      <c r="O77" s="278">
        <v>-2061346.5245418251</v>
      </c>
      <c r="P77" s="278">
        <v>-2254678.1140834242</v>
      </c>
      <c r="Q77" s="278">
        <v>-2456902.9567439258</v>
      </c>
      <c r="R77" s="278">
        <v>-2668430.1421668082</v>
      </c>
      <c r="S77" s="278">
        <v>-2889687.5781191438</v>
      </c>
      <c r="T77" s="278">
        <v>-3121122.8561252952</v>
      </c>
      <c r="U77" s="278">
        <v>-3363204.1569197327</v>
      </c>
      <c r="V77" s="278">
        <v>-3616421.1975506991</v>
      </c>
      <c r="W77" s="278">
        <v>-3881286.2220506966</v>
      </c>
      <c r="X77" s="278">
        <v>-4158335.0376777053</v>
      </c>
      <c r="Y77" s="278">
        <v>-4448128.0988235474</v>
      </c>
      <c r="Z77" s="278">
        <v>-4751251.640782088</v>
      </c>
      <c r="AA77" s="278">
        <v>-5068318.8656707406</v>
      </c>
      <c r="AB77" s="278">
        <v>-5399971.1829042584</v>
      </c>
      <c r="AC77" s="225">
        <v>-5746879.5067305118</v>
      </c>
      <c r="AD77" s="225">
        <v>-6109745.6134527773</v>
      </c>
      <c r="AE77" s="225">
        <v>-6489303.5610843003</v>
      </c>
      <c r="AF77" s="225">
        <v>-6886321.1743068397</v>
      </c>
      <c r="AG77" s="225">
        <v>-7301601.5977376103</v>
      </c>
      <c r="AH77" s="226">
        <v>-7735984.9206462204</v>
      </c>
    </row>
    <row r="78" spans="1:34" x14ac:dyDescent="0.2">
      <c r="A78" s="161" t="s">
        <v>228</v>
      </c>
      <c r="B78" s="278">
        <v>-9.0000001341104512E-3</v>
      </c>
      <c r="C78" s="278">
        <v>-8.9999987930059425E-3</v>
      </c>
      <c r="D78" s="278">
        <v>-9.0000075101852421E-3</v>
      </c>
      <c r="E78" s="278">
        <v>2.7000006437301636E-2</v>
      </c>
      <c r="F78" s="278">
        <v>0</v>
      </c>
      <c r="G78" s="278">
        <v>0</v>
      </c>
      <c r="H78" s="278">
        <v>0</v>
      </c>
      <c r="I78" s="278">
        <v>0</v>
      </c>
      <c r="J78" s="278">
        <v>0</v>
      </c>
      <c r="K78" s="278">
        <v>0</v>
      </c>
      <c r="L78" s="278">
        <v>0</v>
      </c>
      <c r="M78" s="278">
        <v>0</v>
      </c>
      <c r="N78" s="278">
        <v>0</v>
      </c>
      <c r="O78" s="278">
        <v>0</v>
      </c>
      <c r="P78" s="278">
        <v>0</v>
      </c>
      <c r="Q78" s="278">
        <v>0</v>
      </c>
      <c r="R78" s="278">
        <v>0</v>
      </c>
      <c r="S78" s="278">
        <v>0</v>
      </c>
      <c r="T78" s="278">
        <v>0</v>
      </c>
      <c r="U78" s="278">
        <v>0</v>
      </c>
      <c r="V78" s="278">
        <v>0</v>
      </c>
      <c r="W78" s="278">
        <v>0</v>
      </c>
      <c r="X78" s="278">
        <v>0</v>
      </c>
      <c r="Y78" s="278">
        <v>0</v>
      </c>
      <c r="Z78" s="278">
        <v>0</v>
      </c>
      <c r="AA78" s="278">
        <v>0</v>
      </c>
      <c r="AB78" s="278">
        <v>0</v>
      </c>
      <c r="AC78" s="225">
        <v>0</v>
      </c>
      <c r="AD78" s="225">
        <v>0</v>
      </c>
      <c r="AE78" s="225">
        <v>0</v>
      </c>
      <c r="AF78" s="225">
        <v>0</v>
      </c>
      <c r="AG78" s="225">
        <v>0</v>
      </c>
      <c r="AH78" s="226">
        <v>0</v>
      </c>
    </row>
    <row r="79" spans="1:34" x14ac:dyDescent="0.2">
      <c r="A79" s="161" t="s">
        <v>227</v>
      </c>
      <c r="B79" s="278">
        <v>0</v>
      </c>
      <c r="C79" s="278">
        <v>0</v>
      </c>
      <c r="D79" s="278">
        <v>0</v>
      </c>
      <c r="E79" s="278">
        <v>0</v>
      </c>
      <c r="F79" s="278">
        <v>0</v>
      </c>
      <c r="G79" s="278">
        <v>0</v>
      </c>
      <c r="H79" s="278">
        <v>0</v>
      </c>
      <c r="I79" s="278">
        <v>0</v>
      </c>
      <c r="J79" s="278">
        <v>0</v>
      </c>
      <c r="K79" s="278">
        <v>0</v>
      </c>
      <c r="L79" s="278">
        <v>0</v>
      </c>
      <c r="M79" s="278">
        <v>0</v>
      </c>
      <c r="N79" s="278">
        <v>0</v>
      </c>
      <c r="O79" s="278">
        <v>0</v>
      </c>
      <c r="P79" s="278">
        <v>0</v>
      </c>
      <c r="Q79" s="278">
        <v>0</v>
      </c>
      <c r="R79" s="278">
        <v>0</v>
      </c>
      <c r="S79" s="278">
        <v>0</v>
      </c>
      <c r="T79" s="278">
        <v>0</v>
      </c>
      <c r="U79" s="278">
        <v>0</v>
      </c>
      <c r="V79" s="278">
        <v>0</v>
      </c>
      <c r="W79" s="278">
        <v>0</v>
      </c>
      <c r="X79" s="278">
        <v>0</v>
      </c>
      <c r="Y79" s="278">
        <v>0</v>
      </c>
      <c r="Z79" s="278">
        <v>0</v>
      </c>
      <c r="AA79" s="278">
        <v>0</v>
      </c>
      <c r="AB79" s="278">
        <v>0</v>
      </c>
      <c r="AC79" s="225">
        <v>0</v>
      </c>
      <c r="AD79" s="225">
        <v>0</v>
      </c>
      <c r="AE79" s="225">
        <v>0</v>
      </c>
      <c r="AF79" s="225">
        <v>0</v>
      </c>
      <c r="AG79" s="225">
        <v>0</v>
      </c>
      <c r="AH79" s="226">
        <v>0</v>
      </c>
    </row>
    <row r="80" spans="1:34" x14ac:dyDescent="0.2">
      <c r="A80" s="161" t="s">
        <v>417</v>
      </c>
      <c r="B80" s="278">
        <v>-13976758.540000001</v>
      </c>
      <c r="C80" s="278">
        <v>-144437624.35500002</v>
      </c>
      <c r="D80" s="278">
        <v>-162812734.75500003</v>
      </c>
      <c r="E80" s="278">
        <v>0</v>
      </c>
      <c r="F80" s="278">
        <v>0</v>
      </c>
      <c r="G80" s="278">
        <v>0</v>
      </c>
      <c r="H80" s="278">
        <v>0</v>
      </c>
      <c r="I80" s="278">
        <v>0</v>
      </c>
      <c r="J80" s="278">
        <v>0</v>
      </c>
      <c r="K80" s="278">
        <v>0</v>
      </c>
      <c r="L80" s="278">
        <v>0</v>
      </c>
      <c r="M80" s="278">
        <v>0</v>
      </c>
      <c r="N80" s="278">
        <v>0</v>
      </c>
      <c r="O80" s="278">
        <v>0</v>
      </c>
      <c r="P80" s="278">
        <v>0</v>
      </c>
      <c r="Q80" s="278">
        <v>0</v>
      </c>
      <c r="R80" s="278"/>
      <c r="S80" s="278"/>
      <c r="T80" s="278"/>
      <c r="U80" s="278"/>
      <c r="V80" s="278"/>
      <c r="W80" s="278"/>
      <c r="X80" s="278"/>
      <c r="Y80" s="278"/>
      <c r="Z80" s="278"/>
      <c r="AA80" s="278"/>
      <c r="AB80" s="278"/>
      <c r="AC80" s="225"/>
      <c r="AD80" s="225"/>
      <c r="AE80" s="225"/>
      <c r="AF80" s="225"/>
      <c r="AG80" s="225"/>
      <c r="AH80" s="226"/>
    </row>
    <row r="81" spans="1:34" x14ac:dyDescent="0.2">
      <c r="A81" s="161" t="s">
        <v>226</v>
      </c>
      <c r="B81" s="278">
        <v>0</v>
      </c>
      <c r="C81" s="278">
        <v>0</v>
      </c>
      <c r="D81" s="278">
        <v>0</v>
      </c>
      <c r="E81" s="278">
        <v>0</v>
      </c>
      <c r="F81" s="278">
        <v>0</v>
      </c>
      <c r="G81" s="278">
        <v>0</v>
      </c>
      <c r="H81" s="278">
        <v>0</v>
      </c>
      <c r="I81" s="278">
        <v>0</v>
      </c>
      <c r="J81" s="278">
        <v>0</v>
      </c>
      <c r="K81" s="278">
        <v>0</v>
      </c>
      <c r="L81" s="278">
        <v>0</v>
      </c>
      <c r="M81" s="278">
        <v>0</v>
      </c>
      <c r="N81" s="278">
        <v>0</v>
      </c>
      <c r="O81" s="278">
        <v>0</v>
      </c>
      <c r="P81" s="278">
        <v>0</v>
      </c>
      <c r="Q81" s="278">
        <v>0</v>
      </c>
      <c r="R81" s="278">
        <v>0</v>
      </c>
      <c r="S81" s="278">
        <v>0</v>
      </c>
      <c r="T81" s="278">
        <v>0</v>
      </c>
      <c r="U81" s="278">
        <v>0</v>
      </c>
      <c r="V81" s="278">
        <v>0</v>
      </c>
      <c r="W81" s="278">
        <v>0</v>
      </c>
      <c r="X81" s="278">
        <v>0</v>
      </c>
      <c r="Y81" s="278">
        <v>0</v>
      </c>
      <c r="Z81" s="278">
        <v>0</v>
      </c>
      <c r="AA81" s="278">
        <v>0</v>
      </c>
      <c r="AB81" s="278">
        <v>0</v>
      </c>
      <c r="AC81" s="225">
        <v>0</v>
      </c>
      <c r="AD81" s="225">
        <v>0</v>
      </c>
      <c r="AE81" s="225">
        <v>0</v>
      </c>
      <c r="AF81" s="225">
        <v>0</v>
      </c>
      <c r="AG81" s="225">
        <v>0</v>
      </c>
      <c r="AH81" s="226">
        <v>0</v>
      </c>
    </row>
    <row r="82" spans="1:34" ht="14.25" x14ac:dyDescent="0.2">
      <c r="A82" s="162" t="s">
        <v>225</v>
      </c>
      <c r="B82" s="279">
        <v>-2795351.7570000011</v>
      </c>
      <c r="C82" s="279">
        <v>-28887524.920000017</v>
      </c>
      <c r="D82" s="279">
        <v>-32562547.000000015</v>
      </c>
      <c r="E82" s="279">
        <v>12863818.632532151</v>
      </c>
      <c r="F82" s="279">
        <v>13357044.611973953</v>
      </c>
      <c r="G82" s="279">
        <v>13872959.014712092</v>
      </c>
      <c r="H82" s="279">
        <v>14412605.479976183</v>
      </c>
      <c r="I82" s="279">
        <v>14977075.682642417</v>
      </c>
      <c r="J82" s="279">
        <v>15567511.514631309</v>
      </c>
      <c r="K82" s="279">
        <v>16185107.394891672</v>
      </c>
      <c r="L82" s="279">
        <v>16831112.685644023</v>
      </c>
      <c r="M82" s="279">
        <v>17506834.219770987</v>
      </c>
      <c r="N82" s="279">
        <v>18213638.944467783</v>
      </c>
      <c r="O82" s="279">
        <v>18952956.686500639</v>
      </c>
      <c r="P82" s="279">
        <v>19726283.044666998</v>
      </c>
      <c r="Q82" s="279">
        <v>20535182.415309016</v>
      </c>
      <c r="R82" s="279">
        <v>21381291.157000571</v>
      </c>
      <c r="S82" s="279">
        <v>22266320.900809936</v>
      </c>
      <c r="T82" s="279">
        <v>23192062.012834527</v>
      </c>
      <c r="U82" s="279">
        <v>24160387.216012243</v>
      </c>
      <c r="V82" s="279">
        <v>25173255.378536146</v>
      </c>
      <c r="W82" s="279">
        <v>26232715.476536144</v>
      </c>
      <c r="X82" s="279">
        <v>27340910.73904413</v>
      </c>
      <c r="Y82" s="279">
        <v>28500082.983627494</v>
      </c>
      <c r="Z82" s="279">
        <v>29712577.151461698</v>
      </c>
      <c r="AA82" s="279">
        <v>30980846.051016264</v>
      </c>
      <c r="AB82" s="279">
        <v>32307455.31995035</v>
      </c>
      <c r="AC82" s="230">
        <v>33695088.615255408</v>
      </c>
      <c r="AD82" s="230">
        <v>35146553.0421445</v>
      </c>
      <c r="AE82" s="230">
        <v>36664784.832670458</v>
      </c>
      <c r="AF82" s="230">
        <v>38252855.285560638</v>
      </c>
      <c r="AG82" s="230">
        <v>39913976.979283765</v>
      </c>
      <c r="AH82" s="231">
        <v>41651510.270918146</v>
      </c>
    </row>
    <row r="83" spans="1:34" ht="14.25" x14ac:dyDescent="0.2">
      <c r="A83" s="162" t="s">
        <v>418</v>
      </c>
      <c r="B83" s="279">
        <v>-2795351.7570000011</v>
      </c>
      <c r="C83" s="279">
        <v>-31682876.677000016</v>
      </c>
      <c r="D83" s="279">
        <v>-64245423.677000031</v>
      </c>
      <c r="E83" s="279">
        <v>-51381605.044467881</v>
      </c>
      <c r="F83" s="279">
        <v>-38024560.432493925</v>
      </c>
      <c r="G83" s="279">
        <v>-24151601.417781834</v>
      </c>
      <c r="H83" s="279">
        <v>-9738995.9378056508</v>
      </c>
      <c r="I83" s="279">
        <v>5238079.7448367663</v>
      </c>
      <c r="J83" s="279">
        <v>20805591.259468075</v>
      </c>
      <c r="K83" s="279">
        <v>36990698.654359743</v>
      </c>
      <c r="L83" s="279">
        <v>53821811.340003766</v>
      </c>
      <c r="M83" s="279">
        <v>71328645.559774756</v>
      </c>
      <c r="N83" s="279">
        <v>89542284.504242539</v>
      </c>
      <c r="O83" s="279">
        <v>108495241.19074318</v>
      </c>
      <c r="P83" s="279">
        <v>128221524.23541018</v>
      </c>
      <c r="Q83" s="279">
        <v>148756706.6507192</v>
      </c>
      <c r="R83" s="279">
        <v>170137997.80771977</v>
      </c>
      <c r="S83" s="279">
        <v>192404318.70852971</v>
      </c>
      <c r="T83" s="279">
        <v>215596380.72136423</v>
      </c>
      <c r="U83" s="279">
        <v>239756767.93737647</v>
      </c>
      <c r="V83" s="279">
        <v>264930023.3159126</v>
      </c>
      <c r="W83" s="279">
        <v>291162738.79244876</v>
      </c>
      <c r="X83" s="279">
        <v>318503649.53149289</v>
      </c>
      <c r="Y83" s="279">
        <v>347003732.51512039</v>
      </c>
      <c r="Z83" s="279">
        <v>376716309.66658211</v>
      </c>
      <c r="AA83" s="279">
        <v>407697155.71759838</v>
      </c>
      <c r="AB83" s="279">
        <v>440004611.03754872</v>
      </c>
      <c r="AC83" s="230">
        <v>473699699.65280414</v>
      </c>
      <c r="AD83" s="230">
        <v>508846252.69494861</v>
      </c>
      <c r="AE83" s="230">
        <v>545511037.52761912</v>
      </c>
      <c r="AF83" s="230">
        <v>583763892.81317973</v>
      </c>
      <c r="AG83" s="230">
        <v>623677869.79246354</v>
      </c>
      <c r="AH83" s="231">
        <v>665329380.06338167</v>
      </c>
    </row>
    <row r="84" spans="1:34" x14ac:dyDescent="0.2">
      <c r="A84" s="165" t="s">
        <v>419</v>
      </c>
      <c r="B84" s="280">
        <v>0.75599588161705711</v>
      </c>
      <c r="C84" s="280">
        <v>0.6273824743710017</v>
      </c>
      <c r="D84" s="280">
        <v>0.52064935632448273</v>
      </c>
      <c r="E84" s="280">
        <v>0.43207415462612664</v>
      </c>
      <c r="F84" s="280">
        <v>0.35856776317520883</v>
      </c>
      <c r="G84" s="280">
        <v>0.29756660844415667</v>
      </c>
      <c r="H84" s="280">
        <v>0.24694324352212174</v>
      </c>
      <c r="I84" s="280">
        <v>0.20493215230051592</v>
      </c>
      <c r="J84" s="280">
        <v>0.1700681761830008</v>
      </c>
      <c r="K84" s="280">
        <v>0.14113541591950271</v>
      </c>
      <c r="L84" s="280">
        <v>0.11712482648921385</v>
      </c>
      <c r="M84" s="280">
        <v>9.719902613212765E-2</v>
      </c>
      <c r="N84" s="280">
        <v>8.0663092225832109E-2</v>
      </c>
      <c r="O84" s="280">
        <v>6.6940325498615838E-2</v>
      </c>
      <c r="P84" s="280">
        <v>5.5552137343249659E-2</v>
      </c>
      <c r="Q84" s="280">
        <v>4.6101358791078552E-2</v>
      </c>
      <c r="R84" s="280">
        <v>3.825838903823945E-2</v>
      </c>
      <c r="S84" s="280">
        <v>3.174970044667174E-2</v>
      </c>
      <c r="T84" s="280">
        <v>2.6348299125868668E-2</v>
      </c>
      <c r="U84" s="280">
        <v>2.1865808403210511E-2</v>
      </c>
      <c r="V84" s="280">
        <v>1.814589908980126E-2</v>
      </c>
      <c r="W84" s="280">
        <v>1.5058837418922204E-2</v>
      </c>
      <c r="X84" s="280">
        <v>1.2496960513628384E-2</v>
      </c>
      <c r="Y84" s="280">
        <v>1.0370921588073345E-2</v>
      </c>
      <c r="Z84" s="280">
        <v>8.6065739320110735E-3</v>
      </c>
      <c r="AA84" s="280">
        <v>7.1423850058183183E-3</v>
      </c>
      <c r="AB84" s="280">
        <v>5.9272904612600145E-3</v>
      </c>
      <c r="AC84" s="235">
        <v>4.9189132458589318E-3</v>
      </c>
      <c r="AD84" s="235">
        <v>4.082085681210732E-3</v>
      </c>
      <c r="AE84" s="235">
        <v>3.3876229719591129E-3</v>
      </c>
      <c r="AF84" s="235">
        <v>2.8113053709204251E-3</v>
      </c>
      <c r="AG84" s="235">
        <v>2.3330335028385286E-3</v>
      </c>
      <c r="AH84" s="236">
        <v>1.9361273882477412E-3</v>
      </c>
    </row>
    <row r="85" spans="1:34" ht="14.25" x14ac:dyDescent="0.2">
      <c r="A85" s="160" t="s">
        <v>420</v>
      </c>
      <c r="B85" s="279">
        <v>-2113274.4159630053</v>
      </c>
      <c r="C85" s="279">
        <v>-18123526.862763584</v>
      </c>
      <c r="D85" s="279">
        <v>-16953669.135835722</v>
      </c>
      <c r="E85" s="279">
        <v>5558123.560915146</v>
      </c>
      <c r="F85" s="279">
        <v>4789405.609146975</v>
      </c>
      <c r="G85" s="279">
        <v>4128129.3630926665</v>
      </c>
      <c r="H85" s="279">
        <v>3559095.5448300247</v>
      </c>
      <c r="I85" s="279">
        <v>3069284.3548116293</v>
      </c>
      <c r="J85" s="279">
        <v>2647538.2910012109</v>
      </c>
      <c r="K85" s="279">
        <v>2284291.8638798553</v>
      </c>
      <c r="L85" s="279">
        <v>1971341.1529264625</v>
      </c>
      <c r="M85" s="279">
        <v>1701647.2368183467</v>
      </c>
      <c r="N85" s="279">
        <v>1469168.4379456122</v>
      </c>
      <c r="O85" s="279">
        <v>1268717.0897555202</v>
      </c>
      <c r="P85" s="279">
        <v>1095837.1849691581</v>
      </c>
      <c r="Q85" s="279">
        <v>946699.81236840796</v>
      </c>
      <c r="R85" s="279">
        <v>818013.75522439671</v>
      </c>
      <c r="S85" s="279">
        <v>706949.01865018148</v>
      </c>
      <c r="T85" s="279">
        <v>611071.38725985994</v>
      </c>
      <c r="U85" s="279">
        <v>528286.39781270025</v>
      </c>
      <c r="V85" s="279">
        <v>456791.35186071374</v>
      </c>
      <c r="W85" s="279">
        <v>395034.19741800212</v>
      </c>
      <c r="X85" s="279">
        <v>341678.28191247274</v>
      </c>
      <c r="Y85" s="279">
        <v>295572.12587678415</v>
      </c>
      <c r="Z85" s="279">
        <v>255723.49196463809</v>
      </c>
      <c r="AA85" s="279">
        <v>221277.13030234422</v>
      </c>
      <c r="AB85" s="279">
        <v>191495.67174552582</v>
      </c>
      <c r="AC85" s="230">
        <v>165743.21770997031</v>
      </c>
      <c r="AD85" s="230">
        <v>143471.24091725156</v>
      </c>
      <c r="AE85" s="230">
        <v>124206.46736109249</v>
      </c>
      <c r="AF85" s="230">
        <v>107540.45751733839</v>
      </c>
      <c r="AG85" s="230">
        <v>93120.645524194799</v>
      </c>
      <c r="AH85" s="231">
        <v>80642.629797406713</v>
      </c>
    </row>
    <row r="86" spans="1:34" ht="14.25" x14ac:dyDescent="0.2">
      <c r="A86" s="160" t="s">
        <v>421</v>
      </c>
      <c r="B86" s="279">
        <v>-2113274.4159630053</v>
      </c>
      <c r="C86" s="279">
        <v>-20236801.278726589</v>
      </c>
      <c r="D86" s="279">
        <v>-37190470.414562315</v>
      </c>
      <c r="E86" s="279">
        <v>-31632346.853647169</v>
      </c>
      <c r="F86" s="279">
        <v>-26842941.244500194</v>
      </c>
      <c r="G86" s="279">
        <v>-22714811.881407529</v>
      </c>
      <c r="H86" s="279">
        <v>-19155716.336577505</v>
      </c>
      <c r="I86" s="279">
        <v>-16086431.981765876</v>
      </c>
      <c r="J86" s="279">
        <v>-13438893.690764666</v>
      </c>
      <c r="K86" s="279">
        <v>-11154601.82688481</v>
      </c>
      <c r="L86" s="279">
        <v>-9183260.6739583481</v>
      </c>
      <c r="M86" s="279">
        <v>-7481613.437140001</v>
      </c>
      <c r="N86" s="279">
        <v>-6012444.9991943892</v>
      </c>
      <c r="O86" s="279">
        <v>-4743727.909438869</v>
      </c>
      <c r="P86" s="279">
        <v>-3647890.7244697111</v>
      </c>
      <c r="Q86" s="279">
        <v>-2701190.9121013032</v>
      </c>
      <c r="R86" s="279">
        <v>-1883177.1568769065</v>
      </c>
      <c r="S86" s="279">
        <v>-1176228.1382267252</v>
      </c>
      <c r="T86" s="279">
        <v>-565156.75096686522</v>
      </c>
      <c r="U86" s="279">
        <v>-36870.353154164972</v>
      </c>
      <c r="V86" s="279">
        <v>419920.99870654877</v>
      </c>
      <c r="W86" s="279">
        <v>814955.19612455089</v>
      </c>
      <c r="X86" s="279">
        <v>1156633.4780370237</v>
      </c>
      <c r="Y86" s="279">
        <v>1452205.6039138078</v>
      </c>
      <c r="Z86" s="279">
        <v>1707929.0958784458</v>
      </c>
      <c r="AA86" s="279">
        <v>1929206.22618079</v>
      </c>
      <c r="AB86" s="279">
        <v>2120701.8979263157</v>
      </c>
      <c r="AC86" s="230">
        <v>2286445.1156362859</v>
      </c>
      <c r="AD86" s="230">
        <v>2429916.3565535373</v>
      </c>
      <c r="AE86" s="230">
        <v>2554122.8239146299</v>
      </c>
      <c r="AF86" s="230">
        <v>2661663.2814319683</v>
      </c>
      <c r="AG86" s="230">
        <v>2754783.9269561633</v>
      </c>
      <c r="AH86" s="231">
        <v>2835426.5567535697</v>
      </c>
    </row>
    <row r="87" spans="1:34" ht="14.25" x14ac:dyDescent="0.2">
      <c r="A87" s="160" t="s">
        <v>422</v>
      </c>
      <c r="B87" s="281">
        <v>0</v>
      </c>
      <c r="C87" s="281">
        <v>0</v>
      </c>
      <c r="D87" s="281">
        <v>0</v>
      </c>
      <c r="E87" s="281">
        <v>0</v>
      </c>
      <c r="F87" s="281">
        <v>0</v>
      </c>
      <c r="G87" s="281">
        <v>0</v>
      </c>
      <c r="H87" s="281">
        <v>0</v>
      </c>
      <c r="I87" s="281">
        <v>2.2044258978133779E-2</v>
      </c>
      <c r="J87" s="281">
        <v>7.1563341343743092E-2</v>
      </c>
      <c r="K87" s="281">
        <v>0.10621000194309893</v>
      </c>
      <c r="L87" s="281">
        <v>0.13120521101692839</v>
      </c>
      <c r="M87" s="281">
        <v>0.14968903305581738</v>
      </c>
      <c r="N87" s="281">
        <v>0.16363753438128792</v>
      </c>
      <c r="O87" s="281">
        <v>0.17434216060624563</v>
      </c>
      <c r="P87" s="281">
        <v>0.18267424029314872</v>
      </c>
      <c r="Q87" s="281">
        <v>0.18923781453526667</v>
      </c>
      <c r="R87" s="281">
        <v>0.19446150913571136</v>
      </c>
      <c r="S87" s="281">
        <v>0.19865568847186288</v>
      </c>
      <c r="T87" s="281">
        <v>0.20204908992572701</v>
      </c>
      <c r="U87" s="281">
        <v>0.20481293082957386</v>
      </c>
      <c r="V87" s="281">
        <v>0.20707714495266272</v>
      </c>
      <c r="W87" s="281">
        <v>0.20894154691440714</v>
      </c>
      <c r="X87" s="281">
        <v>0.21048365274894176</v>
      </c>
      <c r="Y87" s="281">
        <v>0.21176425046395497</v>
      </c>
      <c r="Z87" s="281">
        <v>0.21283142840475877</v>
      </c>
      <c r="AA87" s="281">
        <v>0.21372352870592137</v>
      </c>
      <c r="AB87" s="281">
        <v>0.21447133999284906</v>
      </c>
      <c r="AC87" s="237">
        <v>0.21509974409447863</v>
      </c>
      <c r="AD87" s="237">
        <v>0.21562896583449542</v>
      </c>
      <c r="AE87" s="237">
        <v>0.21607553083250686</v>
      </c>
      <c r="AF87" s="237">
        <v>0.21645300614167051</v>
      </c>
      <c r="AG87" s="237">
        <v>0.21677257772561442</v>
      </c>
      <c r="AH87" s="238">
        <v>0.21704350418561846</v>
      </c>
    </row>
    <row r="88" spans="1:34" ht="14.25" x14ac:dyDescent="0.2">
      <c r="A88" s="160" t="s">
        <v>423</v>
      </c>
      <c r="B88" s="282">
        <v>0</v>
      </c>
      <c r="C88" s="282">
        <v>0</v>
      </c>
      <c r="D88" s="282">
        <v>0</v>
      </c>
      <c r="E88" s="282">
        <v>0</v>
      </c>
      <c r="F88" s="282">
        <v>0</v>
      </c>
      <c r="G88" s="282">
        <v>0</v>
      </c>
      <c r="H88" s="282">
        <v>0</v>
      </c>
      <c r="I88" s="282">
        <v>7.6502601805700028</v>
      </c>
      <c r="J88" s="282">
        <v>0</v>
      </c>
      <c r="K88" s="282">
        <v>0</v>
      </c>
      <c r="L88" s="282">
        <v>0</v>
      </c>
      <c r="M88" s="282">
        <v>0</v>
      </c>
      <c r="N88" s="282">
        <v>0</v>
      </c>
      <c r="O88" s="282">
        <v>0</v>
      </c>
      <c r="P88" s="282">
        <v>0</v>
      </c>
      <c r="Q88" s="282">
        <v>0</v>
      </c>
      <c r="R88" s="282">
        <v>0</v>
      </c>
      <c r="S88" s="282">
        <v>0</v>
      </c>
      <c r="T88" s="282">
        <v>0</v>
      </c>
      <c r="U88" s="282">
        <v>0</v>
      </c>
      <c r="V88" s="282">
        <v>0</v>
      </c>
      <c r="W88" s="282">
        <v>0</v>
      </c>
      <c r="X88" s="282">
        <v>0</v>
      </c>
      <c r="Y88" s="282">
        <v>0</v>
      </c>
      <c r="Z88" s="282">
        <v>0</v>
      </c>
      <c r="AA88" s="282">
        <v>0</v>
      </c>
      <c r="AB88" s="282">
        <v>0</v>
      </c>
      <c r="AC88" s="239">
        <v>0</v>
      </c>
      <c r="AD88" s="239">
        <v>0</v>
      </c>
      <c r="AE88" s="239">
        <v>0</v>
      </c>
      <c r="AF88" s="239">
        <v>0</v>
      </c>
      <c r="AG88" s="239">
        <v>0</v>
      </c>
      <c r="AH88" s="240">
        <v>0</v>
      </c>
    </row>
    <row r="89" spans="1:34" ht="15" thickBot="1" x14ac:dyDescent="0.25">
      <c r="A89" s="166" t="s">
        <v>424</v>
      </c>
      <c r="B89" s="167">
        <v>0</v>
      </c>
      <c r="C89" s="167">
        <v>0</v>
      </c>
      <c r="D89" s="167">
        <v>0</v>
      </c>
      <c r="E89" s="167">
        <v>0</v>
      </c>
      <c r="F89" s="167">
        <v>0</v>
      </c>
      <c r="G89" s="167">
        <v>0</v>
      </c>
      <c r="H89" s="167">
        <v>0</v>
      </c>
      <c r="I89" s="167">
        <v>0</v>
      </c>
      <c r="J89" s="167">
        <v>0</v>
      </c>
      <c r="K89" s="167">
        <v>0</v>
      </c>
      <c r="L89" s="167">
        <v>0</v>
      </c>
      <c r="M89" s="167">
        <v>0</v>
      </c>
      <c r="N89" s="167">
        <v>0</v>
      </c>
      <c r="O89" s="167">
        <v>0</v>
      </c>
      <c r="P89" s="167">
        <v>0</v>
      </c>
      <c r="Q89" s="167">
        <v>0</v>
      </c>
      <c r="R89" s="167">
        <v>0</v>
      </c>
      <c r="S89" s="167">
        <v>0</v>
      </c>
      <c r="T89" s="167">
        <v>0</v>
      </c>
      <c r="U89" s="167">
        <v>0</v>
      </c>
      <c r="V89" s="167">
        <v>20.08071596146463</v>
      </c>
      <c r="W89" s="167">
        <v>0</v>
      </c>
      <c r="X89" s="167">
        <v>0</v>
      </c>
      <c r="Y89" s="167">
        <v>0</v>
      </c>
      <c r="Z89" s="167">
        <v>0</v>
      </c>
      <c r="AA89" s="167">
        <v>0</v>
      </c>
      <c r="AB89" s="167">
        <v>0</v>
      </c>
      <c r="AC89" s="241">
        <v>0</v>
      </c>
      <c r="AD89" s="241">
        <v>0</v>
      </c>
      <c r="AE89" s="241">
        <v>0</v>
      </c>
      <c r="AF89" s="241">
        <v>0</v>
      </c>
      <c r="AG89" s="241">
        <v>0</v>
      </c>
      <c r="AH89" s="242">
        <v>0</v>
      </c>
    </row>
    <row r="90" spans="1:34" x14ac:dyDescent="0.2">
      <c r="A90" s="243"/>
      <c r="B90" s="243">
        <v>2018</v>
      </c>
      <c r="C90" s="243">
        <v>2019</v>
      </c>
      <c r="D90" s="243">
        <v>2020</v>
      </c>
      <c r="E90" s="243">
        <v>2021</v>
      </c>
      <c r="F90" s="243">
        <v>2022</v>
      </c>
      <c r="G90" s="243">
        <v>2023</v>
      </c>
      <c r="H90" s="243">
        <v>2024</v>
      </c>
      <c r="I90" s="243">
        <v>2025</v>
      </c>
      <c r="J90" s="243">
        <v>2026</v>
      </c>
      <c r="K90" s="243">
        <v>2027</v>
      </c>
      <c r="L90" s="243">
        <v>2028</v>
      </c>
      <c r="M90" s="243">
        <v>2029</v>
      </c>
      <c r="N90" s="243">
        <v>2030</v>
      </c>
      <c r="O90" s="243">
        <v>2031</v>
      </c>
      <c r="P90" s="243">
        <v>2032</v>
      </c>
      <c r="Q90" s="243">
        <v>2033</v>
      </c>
      <c r="R90" s="243">
        <v>2034</v>
      </c>
      <c r="S90" s="243">
        <v>2035</v>
      </c>
      <c r="T90" s="243">
        <v>2036</v>
      </c>
      <c r="U90" s="243">
        <v>2037</v>
      </c>
      <c r="V90" s="243">
        <v>2038</v>
      </c>
      <c r="W90" s="243">
        <v>2039</v>
      </c>
      <c r="X90" s="243">
        <v>2040</v>
      </c>
      <c r="Y90" s="243">
        <v>2041</v>
      </c>
      <c r="Z90" s="243">
        <v>2042</v>
      </c>
      <c r="AA90" s="243">
        <v>2043</v>
      </c>
      <c r="AB90" s="243">
        <v>2044</v>
      </c>
      <c r="AC90" s="243">
        <v>2045</v>
      </c>
      <c r="AD90" s="243">
        <v>2046</v>
      </c>
      <c r="AE90" s="243">
        <v>2047</v>
      </c>
      <c r="AF90" s="243">
        <v>2048</v>
      </c>
      <c r="AG90" s="243">
        <v>2049</v>
      </c>
      <c r="AH90" s="283">
        <v>2050</v>
      </c>
    </row>
    <row r="91" spans="1:34" ht="77.45" customHeight="1" x14ac:dyDescent="0.2">
      <c r="A91" s="406" t="s">
        <v>425</v>
      </c>
      <c r="B91" s="406"/>
      <c r="C91" s="406"/>
      <c r="D91" s="406"/>
      <c r="E91" s="406"/>
      <c r="F91" s="406"/>
      <c r="G91" s="406"/>
      <c r="H91" s="406"/>
      <c r="I91" s="406"/>
      <c r="J91" s="406"/>
      <c r="K91" s="406"/>
      <c r="L91" s="406"/>
      <c r="M91" s="406"/>
      <c r="N91" s="406"/>
      <c r="O91" s="406"/>
      <c r="P91" s="406"/>
      <c r="Q91" s="406"/>
      <c r="R91" s="406"/>
      <c r="S91" s="406"/>
      <c r="T91" s="406"/>
      <c r="U91" s="406"/>
      <c r="V91" s="406"/>
      <c r="W91" s="406"/>
      <c r="X91" s="406"/>
      <c r="Y91" s="406"/>
      <c r="Z91" s="406"/>
      <c r="AA91" s="406"/>
      <c r="AB91" s="406"/>
      <c r="AC91" s="406"/>
      <c r="AD91" s="272"/>
      <c r="AE91" s="272"/>
      <c r="AF91" s="272"/>
      <c r="AG91" s="272"/>
      <c r="AH91" s="273"/>
    </row>
    <row r="92" spans="1:34" ht="74.45" customHeight="1" x14ac:dyDescent="0.2">
      <c r="A92" s="407" t="s">
        <v>426</v>
      </c>
      <c r="B92" s="407"/>
      <c r="C92" s="407"/>
      <c r="D92" s="407"/>
      <c r="E92" s="407"/>
      <c r="F92" s="407"/>
      <c r="G92" s="407"/>
      <c r="H92" s="407"/>
      <c r="I92" s="407"/>
      <c r="J92" s="158"/>
      <c r="K92" s="158"/>
      <c r="L92" s="158"/>
      <c r="M92" s="158"/>
      <c r="N92" s="158"/>
      <c r="O92" s="158"/>
      <c r="P92" s="158"/>
      <c r="Q92" s="158"/>
      <c r="R92" s="158"/>
      <c r="S92" s="158"/>
      <c r="T92" s="158"/>
      <c r="U92" s="158"/>
      <c r="V92" s="158"/>
      <c r="W92" s="158"/>
      <c r="X92" s="158"/>
      <c r="Y92" s="158"/>
      <c r="Z92" s="158"/>
      <c r="AA92" s="158"/>
      <c r="AB92" s="158"/>
      <c r="AC92" s="158"/>
      <c r="AD92" s="272"/>
      <c r="AE92" s="272"/>
      <c r="AF92" s="272"/>
      <c r="AG92" s="272"/>
      <c r="AH92" s="273"/>
    </row>
    <row r="93" spans="1:34" x14ac:dyDescent="0.2">
      <c r="C93" s="168"/>
    </row>
  </sheetData>
  <mergeCells count="15">
    <mergeCell ref="A13:P13"/>
    <mergeCell ref="A5:P5"/>
    <mergeCell ref="A7:P7"/>
    <mergeCell ref="A9:P9"/>
    <mergeCell ref="A10:P10"/>
    <mergeCell ref="A12:P12"/>
    <mergeCell ref="D29:F29"/>
    <mergeCell ref="A91:AC91"/>
    <mergeCell ref="A92:I92"/>
    <mergeCell ref="A15:P15"/>
    <mergeCell ref="A16:P16"/>
    <mergeCell ref="A18:P18"/>
    <mergeCell ref="D26:F26"/>
    <mergeCell ref="D27:F27"/>
    <mergeCell ref="D28:F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tabSelected="1" view="pageBreakPreview" zoomScale="90" zoomScaleNormal="100" zoomScaleSheetLayoutView="90" workbookViewId="0">
      <selection activeCell="F34" sqref="F34"/>
    </sheetView>
  </sheetViews>
  <sheetFormatPr defaultRowHeight="15" x14ac:dyDescent="0.25"/>
  <cols>
    <col min="2" max="2" width="37.7109375" customWidth="1"/>
    <col min="3" max="4" width="15.140625" style="193" customWidth="1"/>
    <col min="5" max="6" width="15.42578125" customWidth="1"/>
    <col min="7" max="7" width="14.5703125" hidden="1" customWidth="1"/>
    <col min="8" max="8" width="15.5703125" hidden="1" customWidth="1"/>
    <col min="9" max="10" width="18.28515625" customWidth="1"/>
    <col min="11" max="11" width="44.42578125" customWidth="1"/>
    <col min="12" max="12" width="32.28515625" customWidth="1"/>
  </cols>
  <sheetData>
    <row r="1" spans="1:12" ht="18.75" x14ac:dyDescent="0.25">
      <c r="A1" s="55"/>
      <c r="B1" s="55"/>
      <c r="C1" s="172"/>
      <c r="D1" s="172"/>
      <c r="E1" s="55"/>
      <c r="G1" s="55"/>
      <c r="H1" s="55"/>
      <c r="I1" s="55"/>
      <c r="J1" s="55"/>
      <c r="K1" s="55"/>
      <c r="L1" s="36" t="s">
        <v>65</v>
      </c>
    </row>
    <row r="2" spans="1:12" ht="18.75" x14ac:dyDescent="0.3">
      <c r="A2" s="55"/>
      <c r="B2" s="55"/>
      <c r="C2" s="172"/>
      <c r="D2" s="172"/>
      <c r="E2" s="55"/>
      <c r="G2" s="55"/>
      <c r="H2" s="55"/>
      <c r="I2" s="55"/>
      <c r="J2" s="55"/>
      <c r="K2" s="55"/>
      <c r="L2" s="13" t="s">
        <v>7</v>
      </c>
    </row>
    <row r="3" spans="1:12" ht="18.75" x14ac:dyDescent="0.3">
      <c r="A3" s="55"/>
      <c r="B3" s="55"/>
      <c r="C3" s="172"/>
      <c r="D3" s="172"/>
      <c r="E3" s="55"/>
      <c r="G3" s="55"/>
      <c r="H3" s="55"/>
      <c r="I3" s="55"/>
      <c r="J3" s="55"/>
      <c r="K3" s="55"/>
      <c r="L3" s="13" t="s">
        <v>64</v>
      </c>
    </row>
    <row r="4" spans="1:12" ht="18.75" x14ac:dyDescent="0.3">
      <c r="A4" s="55"/>
      <c r="B4" s="55"/>
      <c r="C4" s="172"/>
      <c r="D4" s="172"/>
      <c r="E4" s="55"/>
      <c r="F4" s="55"/>
      <c r="G4" s="55"/>
      <c r="H4" s="55"/>
      <c r="I4" s="55"/>
      <c r="J4" s="55"/>
      <c r="K4" s="13"/>
      <c r="L4" s="55"/>
    </row>
    <row r="5" spans="1:12" ht="15.75" x14ac:dyDescent="0.25">
      <c r="A5" s="360" t="str">
        <f>'5. анализ эконом эфф'!A5:P5</f>
        <v>Год раскрытия информации: 2018 год</v>
      </c>
      <c r="B5" s="360"/>
      <c r="C5" s="360"/>
      <c r="D5" s="360"/>
      <c r="E5" s="360"/>
      <c r="F5" s="360"/>
      <c r="G5" s="360"/>
      <c r="H5" s="360"/>
      <c r="I5" s="360"/>
      <c r="J5" s="360"/>
      <c r="K5" s="360"/>
      <c r="L5" s="360"/>
    </row>
    <row r="6" spans="1:12" ht="18.75" x14ac:dyDescent="0.3">
      <c r="A6" s="55"/>
      <c r="B6" s="55"/>
      <c r="C6" s="172"/>
      <c r="D6" s="172"/>
      <c r="E6" s="55"/>
      <c r="F6" s="55"/>
      <c r="G6" s="55"/>
      <c r="H6" s="55"/>
      <c r="I6" s="55"/>
      <c r="J6" s="55"/>
      <c r="K6" s="13"/>
      <c r="L6" s="55"/>
    </row>
    <row r="7" spans="1:12" ht="18.75" x14ac:dyDescent="0.25">
      <c r="A7" s="350" t="s">
        <v>6</v>
      </c>
      <c r="B7" s="350"/>
      <c r="C7" s="350"/>
      <c r="D7" s="350"/>
      <c r="E7" s="350"/>
      <c r="F7" s="350"/>
      <c r="G7" s="350"/>
      <c r="H7" s="350"/>
      <c r="I7" s="350"/>
      <c r="J7" s="350"/>
      <c r="K7" s="350"/>
      <c r="L7" s="350"/>
    </row>
    <row r="8" spans="1:12" ht="18.75" x14ac:dyDescent="0.25">
      <c r="A8" s="350"/>
      <c r="B8" s="350"/>
      <c r="C8" s="350"/>
      <c r="D8" s="350"/>
      <c r="E8" s="350"/>
      <c r="F8" s="350"/>
      <c r="G8" s="350"/>
      <c r="H8" s="350"/>
      <c r="I8" s="350"/>
      <c r="J8" s="350"/>
      <c r="K8" s="350"/>
      <c r="L8" s="350"/>
    </row>
    <row r="9" spans="1:12" ht="15.75" x14ac:dyDescent="0.25">
      <c r="A9" s="351" t="str">
        <f>'5. анализ эконом эфф'!A9:P9</f>
        <v>Акционерное общество "Янтарьэнерго" ДЗО  ПАО "Россети"</v>
      </c>
      <c r="B9" s="351"/>
      <c r="C9" s="351"/>
      <c r="D9" s="351"/>
      <c r="E9" s="351"/>
      <c r="F9" s="351"/>
      <c r="G9" s="351"/>
      <c r="H9" s="351"/>
      <c r="I9" s="351"/>
      <c r="J9" s="351"/>
      <c r="K9" s="351"/>
      <c r="L9" s="351"/>
    </row>
    <row r="10" spans="1:12" ht="15.75" x14ac:dyDescent="0.25">
      <c r="A10" s="352" t="s">
        <v>5</v>
      </c>
      <c r="B10" s="352"/>
      <c r="C10" s="352"/>
      <c r="D10" s="352"/>
      <c r="E10" s="352"/>
      <c r="F10" s="352"/>
      <c r="G10" s="352"/>
      <c r="H10" s="352"/>
      <c r="I10" s="352"/>
      <c r="J10" s="352"/>
      <c r="K10" s="352"/>
      <c r="L10" s="352"/>
    </row>
    <row r="11" spans="1:12" ht="18.75" x14ac:dyDescent="0.25">
      <c r="A11" s="350"/>
      <c r="B11" s="350"/>
      <c r="C11" s="350"/>
      <c r="D11" s="350"/>
      <c r="E11" s="350"/>
      <c r="F11" s="350"/>
      <c r="G11" s="350"/>
      <c r="H11" s="350"/>
      <c r="I11" s="350"/>
      <c r="J11" s="350"/>
      <c r="K11" s="350"/>
      <c r="L11" s="350"/>
    </row>
    <row r="12" spans="1:12" ht="15.75" x14ac:dyDescent="0.25">
      <c r="A12" s="351" t="str">
        <f>'5. анализ эконом эфф'!A12:P12</f>
        <v>Н_2739</v>
      </c>
      <c r="B12" s="351"/>
      <c r="C12" s="351"/>
      <c r="D12" s="351"/>
      <c r="E12" s="351"/>
      <c r="F12" s="351"/>
      <c r="G12" s="351"/>
      <c r="H12" s="351"/>
      <c r="I12" s="351"/>
      <c r="J12" s="351"/>
      <c r="K12" s="351"/>
      <c r="L12" s="351"/>
    </row>
    <row r="13" spans="1:12" ht="15.75" x14ac:dyDescent="0.25">
      <c r="A13" s="352" t="s">
        <v>4</v>
      </c>
      <c r="B13" s="352"/>
      <c r="C13" s="352"/>
      <c r="D13" s="352"/>
      <c r="E13" s="352"/>
      <c r="F13" s="352"/>
      <c r="G13" s="352"/>
      <c r="H13" s="352"/>
      <c r="I13" s="352"/>
      <c r="J13" s="352"/>
      <c r="K13" s="352"/>
      <c r="L13" s="352"/>
    </row>
    <row r="14" spans="1:12" ht="18.75" x14ac:dyDescent="0.25">
      <c r="A14" s="364"/>
      <c r="B14" s="364"/>
      <c r="C14" s="364"/>
      <c r="D14" s="364"/>
      <c r="E14" s="364"/>
      <c r="F14" s="364"/>
      <c r="G14" s="364"/>
      <c r="H14" s="364"/>
      <c r="I14" s="364"/>
      <c r="J14" s="364"/>
      <c r="K14" s="364"/>
      <c r="L14" s="364"/>
    </row>
    <row r="15" spans="1:12" ht="81.75" customHeight="1" x14ac:dyDescent="0.25">
      <c r="A15" s="365" t="str">
        <f>'5. анализ эконом эфф'!A15:P15</f>
        <v>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v>
      </c>
      <c r="B15" s="365"/>
      <c r="C15" s="365"/>
      <c r="D15" s="365"/>
      <c r="E15" s="365"/>
      <c r="F15" s="365"/>
      <c r="G15" s="365"/>
      <c r="H15" s="365"/>
      <c r="I15" s="365"/>
      <c r="J15" s="365"/>
      <c r="K15" s="365"/>
      <c r="L15" s="365"/>
    </row>
    <row r="16" spans="1:12" ht="15.75" x14ac:dyDescent="0.25">
      <c r="A16" s="356" t="s">
        <v>3</v>
      </c>
      <c r="B16" s="356"/>
      <c r="C16" s="356"/>
      <c r="D16" s="356"/>
      <c r="E16" s="356"/>
      <c r="F16" s="356"/>
      <c r="G16" s="356"/>
      <c r="H16" s="356"/>
      <c r="I16" s="356"/>
      <c r="J16" s="356"/>
      <c r="K16" s="356"/>
      <c r="L16" s="356"/>
    </row>
    <row r="17" spans="1:12" ht="15.75" x14ac:dyDescent="0.25">
      <c r="A17" s="55"/>
      <c r="B17" s="55"/>
      <c r="C17" s="172"/>
      <c r="D17" s="172"/>
      <c r="E17" s="55"/>
      <c r="F17" s="55"/>
      <c r="G17" s="55"/>
      <c r="H17" s="55"/>
      <c r="I17" s="55"/>
      <c r="J17" s="55"/>
      <c r="K17" s="55"/>
      <c r="L17" s="196"/>
    </row>
    <row r="18" spans="1:12" ht="15.75" x14ac:dyDescent="0.25">
      <c r="A18" s="55"/>
      <c r="B18" s="55"/>
      <c r="C18" s="172"/>
      <c r="D18" s="172"/>
      <c r="E18" s="55"/>
      <c r="F18" s="55"/>
      <c r="G18" s="55"/>
      <c r="H18" s="55"/>
      <c r="I18" s="55"/>
      <c r="J18" s="55"/>
      <c r="K18" s="79"/>
      <c r="L18" s="55"/>
    </row>
    <row r="19" spans="1:12" ht="15.75" customHeight="1" x14ac:dyDescent="0.25">
      <c r="A19" s="413" t="s">
        <v>369</v>
      </c>
      <c r="B19" s="413"/>
      <c r="C19" s="413"/>
      <c r="D19" s="413"/>
      <c r="E19" s="413"/>
      <c r="F19" s="413"/>
      <c r="G19" s="413"/>
      <c r="H19" s="413"/>
      <c r="I19" s="413"/>
      <c r="J19" s="413"/>
      <c r="K19" s="413"/>
      <c r="L19" s="413"/>
    </row>
    <row r="20" spans="1:12" ht="15.75" x14ac:dyDescent="0.25">
      <c r="A20" s="171"/>
      <c r="F20" s="172"/>
    </row>
    <row r="21" spans="1:12" s="174" customFormat="1" ht="15.75" x14ac:dyDescent="0.25">
      <c r="A21" s="173"/>
      <c r="C21" s="195"/>
      <c r="D21" s="195"/>
      <c r="K21" s="175"/>
    </row>
    <row r="22" spans="1:12" s="174" customFormat="1" ht="16.5" hidden="1" customHeight="1" thickBot="1" x14ac:dyDescent="0.3">
      <c r="A22" s="173"/>
      <c r="B22" s="410" t="s">
        <v>427</v>
      </c>
      <c r="C22" s="411"/>
      <c r="D22" s="411"/>
      <c r="E22" s="411"/>
      <c r="F22" s="411"/>
      <c r="G22" s="411"/>
      <c r="H22" s="411"/>
      <c r="I22" s="411"/>
      <c r="K22" s="175"/>
    </row>
    <row r="23" spans="1:12" ht="15" customHeight="1" x14ac:dyDescent="0.25">
      <c r="A23" s="412" t="s">
        <v>195</v>
      </c>
      <c r="B23" s="412" t="s">
        <v>446</v>
      </c>
      <c r="C23" s="414" t="s">
        <v>447</v>
      </c>
      <c r="D23" s="414"/>
      <c r="E23" s="414"/>
      <c r="F23" s="414"/>
      <c r="G23" s="414"/>
      <c r="H23" s="414"/>
      <c r="I23" s="415" t="s">
        <v>194</v>
      </c>
      <c r="J23" s="416" t="s">
        <v>448</v>
      </c>
      <c r="K23" s="412" t="s">
        <v>193</v>
      </c>
      <c r="L23" s="419" t="s">
        <v>449</v>
      </c>
    </row>
    <row r="24" spans="1:12" ht="56.25" customHeight="1" x14ac:dyDescent="0.25">
      <c r="A24" s="412"/>
      <c r="B24" s="412"/>
      <c r="C24" s="409" t="s">
        <v>623</v>
      </c>
      <c r="D24" s="409"/>
      <c r="E24" s="409" t="s">
        <v>8</v>
      </c>
      <c r="F24" s="409"/>
      <c r="G24" s="409" t="s">
        <v>624</v>
      </c>
      <c r="H24" s="409"/>
      <c r="I24" s="415"/>
      <c r="J24" s="417"/>
      <c r="K24" s="412"/>
      <c r="L24" s="419"/>
    </row>
    <row r="25" spans="1:12" ht="31.5" x14ac:dyDescent="0.25">
      <c r="A25" s="412"/>
      <c r="B25" s="412"/>
      <c r="C25" s="199" t="s">
        <v>192</v>
      </c>
      <c r="D25" s="199" t="s">
        <v>191</v>
      </c>
      <c r="E25" s="199" t="s">
        <v>192</v>
      </c>
      <c r="F25" s="199" t="s">
        <v>191</v>
      </c>
      <c r="G25" s="199" t="s">
        <v>192</v>
      </c>
      <c r="H25" s="199" t="s">
        <v>191</v>
      </c>
      <c r="I25" s="415"/>
      <c r="J25" s="418"/>
      <c r="K25" s="412"/>
      <c r="L25" s="419"/>
    </row>
    <row r="26" spans="1:12" ht="15.75" x14ac:dyDescent="0.25">
      <c r="A26" s="200">
        <v>1</v>
      </c>
      <c r="B26" s="200">
        <v>2</v>
      </c>
      <c r="C26" s="199">
        <v>3</v>
      </c>
      <c r="D26" s="199">
        <v>4</v>
      </c>
      <c r="E26" s="199">
        <v>5</v>
      </c>
      <c r="F26" s="199">
        <v>6</v>
      </c>
      <c r="G26" s="199">
        <v>7</v>
      </c>
      <c r="H26" s="199">
        <v>8</v>
      </c>
      <c r="I26" s="199">
        <v>9</v>
      </c>
      <c r="J26" s="199">
        <v>10</v>
      </c>
      <c r="K26" s="199">
        <v>11</v>
      </c>
      <c r="L26" s="199">
        <v>12</v>
      </c>
    </row>
    <row r="27" spans="1:12" ht="15.75" x14ac:dyDescent="0.25">
      <c r="A27" s="312">
        <v>1</v>
      </c>
      <c r="B27" s="313" t="s">
        <v>190</v>
      </c>
      <c r="C27" s="314"/>
      <c r="D27" s="314"/>
      <c r="E27" s="345"/>
      <c r="F27" s="345"/>
      <c r="G27" s="345"/>
      <c r="H27" s="345"/>
      <c r="I27" s="345"/>
      <c r="J27" s="201"/>
      <c r="K27" s="202"/>
      <c r="L27" s="203"/>
    </row>
    <row r="28" spans="1:12" ht="15.75" x14ac:dyDescent="0.25">
      <c r="A28" s="319" t="s">
        <v>450</v>
      </c>
      <c r="B28" s="320" t="s">
        <v>451</v>
      </c>
      <c r="C28" s="315" t="s">
        <v>587</v>
      </c>
      <c r="D28" s="315" t="s">
        <v>587</v>
      </c>
      <c r="E28" s="346" t="s">
        <v>587</v>
      </c>
      <c r="F28" s="346" t="s">
        <v>587</v>
      </c>
      <c r="G28" s="346" t="s">
        <v>587</v>
      </c>
      <c r="H28" s="346" t="s">
        <v>587</v>
      </c>
      <c r="I28" s="347"/>
      <c r="J28" s="201"/>
      <c r="K28" s="202"/>
      <c r="L28" s="202"/>
    </row>
    <row r="29" spans="1:12" ht="31.5" x14ac:dyDescent="0.25">
      <c r="A29" s="319" t="s">
        <v>452</v>
      </c>
      <c r="B29" s="320" t="s">
        <v>453</v>
      </c>
      <c r="C29" s="315" t="s">
        <v>587</v>
      </c>
      <c r="D29" s="315" t="s">
        <v>587</v>
      </c>
      <c r="E29" s="346" t="s">
        <v>587</v>
      </c>
      <c r="F29" s="346" t="s">
        <v>587</v>
      </c>
      <c r="G29" s="346" t="s">
        <v>587</v>
      </c>
      <c r="H29" s="346" t="s">
        <v>587</v>
      </c>
      <c r="I29" s="347"/>
      <c r="J29" s="201"/>
      <c r="K29" s="202"/>
      <c r="L29" s="202"/>
    </row>
    <row r="30" spans="1:12" ht="63" x14ac:dyDescent="0.25">
      <c r="A30" s="319" t="s">
        <v>455</v>
      </c>
      <c r="B30" s="320" t="s">
        <v>454</v>
      </c>
      <c r="C30" s="315" t="s">
        <v>587</v>
      </c>
      <c r="D30" s="315" t="s">
        <v>587</v>
      </c>
      <c r="E30" s="346" t="s">
        <v>587</v>
      </c>
      <c r="F30" s="346" t="s">
        <v>587</v>
      </c>
      <c r="G30" s="346" t="s">
        <v>587</v>
      </c>
      <c r="H30" s="346" t="s">
        <v>587</v>
      </c>
      <c r="I30" s="347"/>
      <c r="J30" s="201"/>
      <c r="K30" s="202"/>
      <c r="L30" s="202"/>
    </row>
    <row r="31" spans="1:12" ht="31.5" x14ac:dyDescent="0.25">
      <c r="A31" s="319" t="s">
        <v>457</v>
      </c>
      <c r="B31" s="320" t="s">
        <v>456</v>
      </c>
      <c r="C31" s="315" t="s">
        <v>587</v>
      </c>
      <c r="D31" s="315" t="s">
        <v>587</v>
      </c>
      <c r="E31" s="346" t="s">
        <v>587</v>
      </c>
      <c r="F31" s="346" t="s">
        <v>587</v>
      </c>
      <c r="G31" s="346" t="s">
        <v>587</v>
      </c>
      <c r="H31" s="346" t="s">
        <v>587</v>
      </c>
      <c r="I31" s="347"/>
      <c r="J31" s="201"/>
      <c r="K31" s="202"/>
      <c r="L31" s="202"/>
    </row>
    <row r="32" spans="1:12" ht="31.5" x14ac:dyDescent="0.25">
      <c r="A32" s="319" t="s">
        <v>459</v>
      </c>
      <c r="B32" s="320" t="s">
        <v>458</v>
      </c>
      <c r="C32" s="315" t="s">
        <v>587</v>
      </c>
      <c r="D32" s="315" t="s">
        <v>587</v>
      </c>
      <c r="E32" s="346" t="s">
        <v>587</v>
      </c>
      <c r="F32" s="346" t="s">
        <v>587</v>
      </c>
      <c r="G32" s="346" t="s">
        <v>587</v>
      </c>
      <c r="H32" s="346" t="s">
        <v>587</v>
      </c>
      <c r="I32" s="347"/>
      <c r="J32" s="201"/>
      <c r="K32" s="202"/>
      <c r="L32" s="202"/>
    </row>
    <row r="33" spans="1:12" ht="31.5" x14ac:dyDescent="0.25">
      <c r="A33" s="319" t="s">
        <v>460</v>
      </c>
      <c r="B33" s="320" t="s">
        <v>333</v>
      </c>
      <c r="C33" s="315">
        <v>43014</v>
      </c>
      <c r="D33" s="315">
        <v>43014</v>
      </c>
      <c r="E33" s="346">
        <v>43014</v>
      </c>
      <c r="F33" s="346">
        <v>43014</v>
      </c>
      <c r="G33" s="346">
        <v>43014</v>
      </c>
      <c r="H33" s="346">
        <v>43014</v>
      </c>
      <c r="I33" s="347">
        <v>100</v>
      </c>
      <c r="J33" s="201"/>
      <c r="K33" s="202"/>
      <c r="L33" s="202"/>
    </row>
    <row r="34" spans="1:12" ht="31.5" x14ac:dyDescent="0.25">
      <c r="A34" s="319" t="s">
        <v>462</v>
      </c>
      <c r="B34" s="320" t="s">
        <v>461</v>
      </c>
      <c r="C34" s="315">
        <v>43353</v>
      </c>
      <c r="D34" s="315">
        <v>43353</v>
      </c>
      <c r="E34" s="346"/>
      <c r="F34" s="346"/>
      <c r="G34" s="346">
        <v>43353</v>
      </c>
      <c r="H34" s="346">
        <v>43353</v>
      </c>
      <c r="I34" s="347"/>
      <c r="J34" s="201"/>
      <c r="K34" s="202"/>
      <c r="L34" s="202"/>
    </row>
    <row r="35" spans="1:12" ht="47.25" x14ac:dyDescent="0.25">
      <c r="A35" s="319" t="s">
        <v>464</v>
      </c>
      <c r="B35" s="320" t="s">
        <v>463</v>
      </c>
      <c r="C35" s="315">
        <v>43444</v>
      </c>
      <c r="D35" s="315">
        <v>43444</v>
      </c>
      <c r="E35" s="346"/>
      <c r="F35" s="346"/>
      <c r="G35" s="346">
        <v>43444</v>
      </c>
      <c r="H35" s="346">
        <v>43444</v>
      </c>
      <c r="I35" s="347"/>
      <c r="J35" s="201"/>
      <c r="K35" s="202"/>
      <c r="L35" s="202"/>
    </row>
    <row r="36" spans="1:12" ht="63" x14ac:dyDescent="0.25">
      <c r="A36" s="319" t="s">
        <v>466</v>
      </c>
      <c r="B36" s="320" t="s">
        <v>465</v>
      </c>
      <c r="C36" s="315" t="s">
        <v>587</v>
      </c>
      <c r="D36" s="315" t="s">
        <v>587</v>
      </c>
      <c r="E36" s="346" t="s">
        <v>587</v>
      </c>
      <c r="F36" s="346" t="s">
        <v>587</v>
      </c>
      <c r="G36" s="346" t="s">
        <v>587</v>
      </c>
      <c r="H36" s="346" t="s">
        <v>587</v>
      </c>
      <c r="I36" s="347"/>
      <c r="J36" s="204"/>
      <c r="K36" s="204"/>
      <c r="L36" s="202"/>
    </row>
    <row r="37" spans="1:12" ht="31.5" x14ac:dyDescent="0.25">
      <c r="A37" s="319" t="s">
        <v>467</v>
      </c>
      <c r="B37" s="320" t="s">
        <v>189</v>
      </c>
      <c r="C37" s="315">
        <v>43459</v>
      </c>
      <c r="D37" s="315">
        <v>43459</v>
      </c>
      <c r="E37" s="346"/>
      <c r="F37" s="346"/>
      <c r="G37" s="346">
        <v>43459</v>
      </c>
      <c r="H37" s="346">
        <v>43459</v>
      </c>
      <c r="I37" s="347"/>
      <c r="J37" s="204"/>
      <c r="K37" s="204"/>
      <c r="L37" s="202"/>
    </row>
    <row r="38" spans="1:12" ht="31.5" x14ac:dyDescent="0.25">
      <c r="A38" s="319" t="s">
        <v>469</v>
      </c>
      <c r="B38" s="320" t="s">
        <v>468</v>
      </c>
      <c r="C38" s="315" t="s">
        <v>587</v>
      </c>
      <c r="D38" s="315" t="s">
        <v>587</v>
      </c>
      <c r="E38" s="346" t="s">
        <v>587</v>
      </c>
      <c r="F38" s="346" t="s">
        <v>587</v>
      </c>
      <c r="G38" s="346" t="s">
        <v>587</v>
      </c>
      <c r="H38" s="346" t="s">
        <v>587</v>
      </c>
      <c r="I38" s="347"/>
      <c r="J38" s="205"/>
      <c r="K38" s="202"/>
      <c r="L38" s="202"/>
    </row>
    <row r="39" spans="1:12" ht="15.75" x14ac:dyDescent="0.25">
      <c r="A39" s="319" t="s">
        <v>470</v>
      </c>
      <c r="B39" s="320" t="s">
        <v>188</v>
      </c>
      <c r="C39" s="315">
        <v>43405</v>
      </c>
      <c r="D39" s="315">
        <v>43552</v>
      </c>
      <c r="E39" s="346"/>
      <c r="F39" s="346"/>
      <c r="G39" s="346">
        <v>43353</v>
      </c>
      <c r="H39" s="346">
        <v>43553</v>
      </c>
      <c r="I39" s="347"/>
      <c r="J39" s="205"/>
      <c r="K39" s="202"/>
      <c r="L39" s="202"/>
    </row>
    <row r="40" spans="1:12" ht="15.75" x14ac:dyDescent="0.25">
      <c r="A40" s="321" t="s">
        <v>606</v>
      </c>
      <c r="B40" s="322" t="s">
        <v>187</v>
      </c>
      <c r="C40" s="315"/>
      <c r="D40" s="315"/>
      <c r="E40" s="346"/>
      <c r="F40" s="346"/>
      <c r="G40" s="346"/>
      <c r="H40" s="346"/>
      <c r="I40" s="347"/>
      <c r="J40" s="202"/>
      <c r="K40" s="202"/>
      <c r="L40" s="202"/>
    </row>
    <row r="41" spans="1:12" ht="63" x14ac:dyDescent="0.25">
      <c r="A41" s="319" t="s">
        <v>472</v>
      </c>
      <c r="B41" s="320" t="s">
        <v>471</v>
      </c>
      <c r="C41" s="315">
        <v>43544</v>
      </c>
      <c r="D41" s="315">
        <v>43544</v>
      </c>
      <c r="E41" s="346"/>
      <c r="F41" s="346"/>
      <c r="G41" s="346">
        <v>43626</v>
      </c>
      <c r="H41" s="346">
        <v>43626</v>
      </c>
      <c r="I41" s="347"/>
      <c r="J41" s="202"/>
      <c r="K41" s="202"/>
      <c r="L41" s="202"/>
    </row>
    <row r="42" spans="1:12" ht="15.75" x14ac:dyDescent="0.25">
      <c r="A42" s="319" t="s">
        <v>474</v>
      </c>
      <c r="B42" s="320" t="s">
        <v>473</v>
      </c>
      <c r="C42" s="315">
        <v>43565</v>
      </c>
      <c r="D42" s="315">
        <v>43565</v>
      </c>
      <c r="E42" s="346"/>
      <c r="F42" s="346"/>
      <c r="G42" s="346">
        <v>43565</v>
      </c>
      <c r="H42" s="346">
        <v>43565</v>
      </c>
      <c r="I42" s="347"/>
      <c r="J42" s="202"/>
      <c r="K42" s="202"/>
      <c r="L42" s="202"/>
    </row>
    <row r="43" spans="1:12" ht="47.25" x14ac:dyDescent="0.25">
      <c r="A43" s="319" t="s">
        <v>607</v>
      </c>
      <c r="B43" s="322" t="s">
        <v>475</v>
      </c>
      <c r="C43" s="315"/>
      <c r="D43" s="315"/>
      <c r="E43" s="346"/>
      <c r="F43" s="346"/>
      <c r="G43" s="346"/>
      <c r="H43" s="346"/>
      <c r="I43" s="347"/>
      <c r="J43" s="202"/>
      <c r="K43" s="202"/>
      <c r="L43" s="202"/>
    </row>
    <row r="44" spans="1:12" ht="31.5" x14ac:dyDescent="0.25">
      <c r="A44" s="319" t="s">
        <v>477</v>
      </c>
      <c r="B44" s="320" t="s">
        <v>476</v>
      </c>
      <c r="C44" s="315">
        <v>43553</v>
      </c>
      <c r="D44" s="315">
        <v>44071</v>
      </c>
      <c r="E44" s="346"/>
      <c r="F44" s="346"/>
      <c r="G44" s="346">
        <v>43705</v>
      </c>
      <c r="H44" s="315">
        <v>44071</v>
      </c>
      <c r="I44" s="347"/>
      <c r="J44" s="202"/>
      <c r="K44" s="202"/>
      <c r="L44" s="202"/>
    </row>
    <row r="45" spans="1:12" ht="15.75" x14ac:dyDescent="0.25">
      <c r="A45" s="319" t="s">
        <v>478</v>
      </c>
      <c r="B45" s="320" t="s">
        <v>186</v>
      </c>
      <c r="C45" s="315">
        <v>43577</v>
      </c>
      <c r="D45" s="315">
        <v>44005</v>
      </c>
      <c r="E45" s="346"/>
      <c r="F45" s="346"/>
      <c r="G45" s="346">
        <v>43819</v>
      </c>
      <c r="H45" s="346">
        <v>44056</v>
      </c>
      <c r="I45" s="347"/>
      <c r="J45" s="202"/>
      <c r="K45" s="202"/>
      <c r="L45" s="202"/>
    </row>
    <row r="46" spans="1:12" ht="15.75" x14ac:dyDescent="0.25">
      <c r="A46" s="319" t="s">
        <v>480</v>
      </c>
      <c r="B46" s="320" t="s">
        <v>479</v>
      </c>
      <c r="C46" s="315">
        <v>43584</v>
      </c>
      <c r="D46" s="315">
        <v>44071</v>
      </c>
      <c r="E46" s="346"/>
      <c r="F46" s="346"/>
      <c r="G46" s="346">
        <v>43819</v>
      </c>
      <c r="H46" s="346">
        <v>44084</v>
      </c>
      <c r="I46" s="347"/>
      <c r="J46" s="202"/>
      <c r="K46" s="202"/>
      <c r="L46" s="202"/>
    </row>
    <row r="47" spans="1:12" ht="78.75" x14ac:dyDescent="0.25">
      <c r="A47" s="319" t="s">
        <v>482</v>
      </c>
      <c r="B47" s="320" t="s">
        <v>481</v>
      </c>
      <c r="C47" s="315" t="s">
        <v>587</v>
      </c>
      <c r="D47" s="315" t="s">
        <v>587</v>
      </c>
      <c r="E47" s="346" t="s">
        <v>587</v>
      </c>
      <c r="F47" s="346" t="s">
        <v>587</v>
      </c>
      <c r="G47" s="346" t="s">
        <v>587</v>
      </c>
      <c r="H47" s="346" t="s">
        <v>587</v>
      </c>
      <c r="I47" s="347"/>
      <c r="J47" s="202"/>
      <c r="K47" s="202"/>
      <c r="L47" s="202"/>
    </row>
    <row r="48" spans="1:12" ht="157.5" x14ac:dyDescent="0.25">
      <c r="A48" s="319" t="s">
        <v>484</v>
      </c>
      <c r="B48" s="320" t="s">
        <v>483</v>
      </c>
      <c r="C48" s="315" t="s">
        <v>587</v>
      </c>
      <c r="D48" s="315" t="s">
        <v>587</v>
      </c>
      <c r="E48" s="346" t="s">
        <v>587</v>
      </c>
      <c r="F48" s="346" t="s">
        <v>587</v>
      </c>
      <c r="G48" s="346" t="s">
        <v>587</v>
      </c>
      <c r="H48" s="346" t="s">
        <v>587</v>
      </c>
      <c r="I48" s="347"/>
      <c r="J48" s="202"/>
      <c r="K48" s="202"/>
      <c r="L48" s="202"/>
    </row>
    <row r="49" spans="1:12" ht="15.75" x14ac:dyDescent="0.25">
      <c r="A49" s="319" t="s">
        <v>608</v>
      </c>
      <c r="B49" s="320" t="s">
        <v>485</v>
      </c>
      <c r="C49" s="315">
        <v>44075</v>
      </c>
      <c r="D49" s="315">
        <v>44116</v>
      </c>
      <c r="E49" s="346"/>
      <c r="F49" s="346"/>
      <c r="G49" s="346">
        <v>44084</v>
      </c>
      <c r="H49" s="346">
        <v>44116</v>
      </c>
      <c r="I49" s="347"/>
      <c r="J49" s="202"/>
      <c r="K49" s="202"/>
      <c r="L49" s="202"/>
    </row>
    <row r="50" spans="1:12" ht="31.5" x14ac:dyDescent="0.25">
      <c r="A50" s="319" t="s">
        <v>609</v>
      </c>
      <c r="B50" s="322" t="s">
        <v>185</v>
      </c>
      <c r="C50" s="315"/>
      <c r="D50" s="315"/>
      <c r="E50" s="346"/>
      <c r="F50" s="346"/>
      <c r="G50" s="346"/>
      <c r="H50" s="346"/>
      <c r="I50" s="347"/>
      <c r="J50" s="202"/>
      <c r="K50" s="202"/>
      <c r="L50" s="202"/>
    </row>
    <row r="51" spans="1:12" ht="31.5" x14ac:dyDescent="0.25">
      <c r="A51" s="319" t="s">
        <v>610</v>
      </c>
      <c r="B51" s="320" t="s">
        <v>184</v>
      </c>
      <c r="C51" s="315" t="s">
        <v>587</v>
      </c>
      <c r="D51" s="315" t="s">
        <v>587</v>
      </c>
      <c r="E51" s="346"/>
      <c r="F51" s="346"/>
      <c r="G51" s="346">
        <v>44116</v>
      </c>
      <c r="H51" s="346">
        <v>44165</v>
      </c>
      <c r="I51" s="347"/>
      <c r="J51" s="202"/>
      <c r="K51" s="202"/>
      <c r="L51" s="202"/>
    </row>
    <row r="52" spans="1:12" ht="78.75" x14ac:dyDescent="0.25">
      <c r="A52" s="321" t="s">
        <v>487</v>
      </c>
      <c r="B52" s="323" t="s">
        <v>486</v>
      </c>
      <c r="C52" s="315">
        <v>44119</v>
      </c>
      <c r="D52" s="315">
        <v>44119</v>
      </c>
      <c r="E52" s="346"/>
      <c r="F52" s="346"/>
      <c r="G52" s="346">
        <v>44185</v>
      </c>
      <c r="H52" s="346">
        <v>44185</v>
      </c>
      <c r="I52" s="347"/>
      <c r="J52" s="202"/>
      <c r="K52" s="202"/>
      <c r="L52" s="202"/>
    </row>
    <row r="53" spans="1:12" ht="63" x14ac:dyDescent="0.25">
      <c r="A53" s="319" t="s">
        <v>489</v>
      </c>
      <c r="B53" s="320" t="s">
        <v>488</v>
      </c>
      <c r="C53" s="315" t="s">
        <v>587</v>
      </c>
      <c r="D53" s="315" t="s">
        <v>587</v>
      </c>
      <c r="E53" s="346" t="s">
        <v>587</v>
      </c>
      <c r="F53" s="346" t="s">
        <v>587</v>
      </c>
      <c r="G53" s="346" t="s">
        <v>587</v>
      </c>
      <c r="H53" s="346" t="s">
        <v>587</v>
      </c>
      <c r="I53" s="347"/>
      <c r="J53" s="202"/>
      <c r="K53" s="202"/>
      <c r="L53" s="202"/>
    </row>
    <row r="54" spans="1:12" ht="63" x14ac:dyDescent="0.25">
      <c r="A54" s="319" t="s">
        <v>491</v>
      </c>
      <c r="B54" s="320" t="s">
        <v>490</v>
      </c>
      <c r="C54" s="315" t="s">
        <v>587</v>
      </c>
      <c r="D54" s="315" t="s">
        <v>587</v>
      </c>
      <c r="E54" s="346" t="s">
        <v>587</v>
      </c>
      <c r="F54" s="346" t="s">
        <v>587</v>
      </c>
      <c r="G54" s="346" t="s">
        <v>587</v>
      </c>
      <c r="H54" s="346" t="s">
        <v>587</v>
      </c>
      <c r="I54" s="347"/>
      <c r="J54" s="202"/>
      <c r="K54" s="202"/>
      <c r="L54" s="202"/>
    </row>
    <row r="55" spans="1:12" ht="31.5" x14ac:dyDescent="0.25">
      <c r="A55" s="319" t="s">
        <v>493</v>
      </c>
      <c r="B55" s="320" t="s">
        <v>492</v>
      </c>
      <c r="C55" s="315">
        <v>44155</v>
      </c>
      <c r="D55" s="315">
        <v>44155</v>
      </c>
      <c r="E55" s="346"/>
      <c r="F55" s="346"/>
      <c r="G55" s="346">
        <v>44185</v>
      </c>
      <c r="H55" s="346">
        <v>44185</v>
      </c>
      <c r="I55" s="347"/>
      <c r="J55" s="202"/>
      <c r="K55" s="202"/>
      <c r="L55" s="202"/>
    </row>
    <row r="56" spans="1:12" ht="31.5" x14ac:dyDescent="0.25">
      <c r="A56" s="319" t="s">
        <v>611</v>
      </c>
      <c r="B56" s="320" t="s">
        <v>494</v>
      </c>
      <c r="C56" s="315" t="s">
        <v>587</v>
      </c>
      <c r="D56" s="315" t="s">
        <v>587</v>
      </c>
      <c r="E56" s="346" t="s">
        <v>587</v>
      </c>
      <c r="F56" s="346" t="s">
        <v>587</v>
      </c>
      <c r="G56" s="346" t="s">
        <v>587</v>
      </c>
      <c r="H56" s="346" t="s">
        <v>587</v>
      </c>
      <c r="I56" s="347"/>
      <c r="J56" s="202"/>
      <c r="K56" s="202"/>
      <c r="L56" s="202"/>
    </row>
  </sheetData>
  <mergeCells count="23">
    <mergeCell ref="C23:H23"/>
    <mergeCell ref="I23:I25"/>
    <mergeCell ref="J23:J25"/>
    <mergeCell ref="K23:K25"/>
    <mergeCell ref="L23:L25"/>
    <mergeCell ref="C24:D24"/>
    <mergeCell ref="E24:F24"/>
    <mergeCell ref="G24:H24"/>
    <mergeCell ref="A8:L8"/>
    <mergeCell ref="A11:L11"/>
    <mergeCell ref="A5:L5"/>
    <mergeCell ref="A7:L7"/>
    <mergeCell ref="A9:L9"/>
    <mergeCell ref="A10:L10"/>
    <mergeCell ref="A12:L12"/>
    <mergeCell ref="B22:I22"/>
    <mergeCell ref="A23:A25"/>
    <mergeCell ref="B23:B25"/>
    <mergeCell ref="A14:L14"/>
    <mergeCell ref="A13:L13"/>
    <mergeCell ref="A15:L15"/>
    <mergeCell ref="A16:L16"/>
    <mergeCell ref="A19:L19"/>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2018-05-08T11:11:15Z</dcterms:modified>
</cp:coreProperties>
</file>