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факт" sheetId="15" r:id="rId10"/>
    <sheet name="6.2. Паспорт фин осв ввод" sheetId="29" state="hidden"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30" i="15" l="1"/>
  <c r="O24" i="15"/>
  <c r="M30" i="15"/>
  <c r="M24" i="15"/>
  <c r="B33" i="26"/>
  <c r="B113" i="26"/>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C51" i="7"/>
  <c r="C50" i="7"/>
  <c r="L30" i="15"/>
  <c r="K24" i="29"/>
  <c r="D24" i="29"/>
  <c r="P64" i="29"/>
  <c r="L64" i="29"/>
  <c r="J64" i="29"/>
  <c r="I64" i="29"/>
  <c r="H64" i="29"/>
  <c r="G64" i="29"/>
  <c r="C64" i="29"/>
  <c r="P63" i="29"/>
  <c r="L63" i="29"/>
  <c r="J63" i="29"/>
  <c r="I63" i="29"/>
  <c r="H63" i="29"/>
  <c r="G63" i="29"/>
  <c r="C63" i="29"/>
  <c r="P62" i="29"/>
  <c r="L62" i="29"/>
  <c r="J62" i="29"/>
  <c r="K62" i="29"/>
  <c r="I62" i="29"/>
  <c r="H62" i="29"/>
  <c r="G62" i="29"/>
  <c r="C62" i="29"/>
  <c r="D62" i="29"/>
  <c r="E62" i="29"/>
  <c r="F62" i="29"/>
  <c r="P61" i="29"/>
  <c r="L61" i="29"/>
  <c r="J61" i="29"/>
  <c r="I61" i="29"/>
  <c r="H61" i="29"/>
  <c r="G61" i="29"/>
  <c r="C61" i="29"/>
  <c r="P60" i="29"/>
  <c r="L60" i="29"/>
  <c r="J60" i="29"/>
  <c r="I60" i="29"/>
  <c r="H60" i="29"/>
  <c r="G60" i="29"/>
  <c r="C60" i="29"/>
  <c r="P59" i="29"/>
  <c r="L59" i="29"/>
  <c r="J59" i="29"/>
  <c r="I59" i="29"/>
  <c r="H59" i="29"/>
  <c r="G59" i="29"/>
  <c r="C59" i="29"/>
  <c r="P58" i="29"/>
  <c r="L58" i="29"/>
  <c r="J58" i="29"/>
  <c r="K58" i="29"/>
  <c r="I58" i="29"/>
  <c r="H58" i="29"/>
  <c r="G58" i="29"/>
  <c r="C58" i="29"/>
  <c r="P57" i="29"/>
  <c r="L57" i="29"/>
  <c r="J57" i="29"/>
  <c r="I57" i="29"/>
  <c r="H57" i="29"/>
  <c r="G57" i="29"/>
  <c r="C57" i="29"/>
  <c r="P56" i="29"/>
  <c r="L56" i="29"/>
  <c r="J56" i="29"/>
  <c r="I56" i="29"/>
  <c r="H56" i="29"/>
  <c r="G56" i="29"/>
  <c r="C56" i="29"/>
  <c r="P55" i="29"/>
  <c r="L55" i="29"/>
  <c r="AF55" i="29"/>
  <c r="J55" i="29"/>
  <c r="I55" i="29"/>
  <c r="H55" i="29"/>
  <c r="G55" i="29"/>
  <c r="C55" i="29"/>
  <c r="P54" i="29"/>
  <c r="L54" i="29"/>
  <c r="J54" i="29"/>
  <c r="K54" i="29"/>
  <c r="I54" i="29"/>
  <c r="H54" i="29"/>
  <c r="G54" i="29"/>
  <c r="C54" i="29"/>
  <c r="D54" i="29"/>
  <c r="E54" i="29"/>
  <c r="F54" i="29"/>
  <c r="P53" i="29"/>
  <c r="L53" i="29"/>
  <c r="J53" i="29"/>
  <c r="I53" i="29"/>
  <c r="H53" i="29"/>
  <c r="G53" i="29"/>
  <c r="C53" i="29"/>
  <c r="P52" i="29"/>
  <c r="L52" i="29"/>
  <c r="J52" i="29"/>
  <c r="I52" i="29"/>
  <c r="H52" i="29"/>
  <c r="G52" i="29"/>
  <c r="C52" i="29"/>
  <c r="P51" i="29"/>
  <c r="L51" i="29"/>
  <c r="J51" i="29"/>
  <c r="I51" i="29"/>
  <c r="H51" i="29"/>
  <c r="G51" i="29"/>
  <c r="C51" i="29"/>
  <c r="P50" i="29"/>
  <c r="L50" i="29"/>
  <c r="J50" i="29"/>
  <c r="K50" i="29"/>
  <c r="I50" i="29"/>
  <c r="H50" i="29"/>
  <c r="G50" i="29"/>
  <c r="C50" i="29"/>
  <c r="D50" i="29"/>
  <c r="E50" i="29"/>
  <c r="F50" i="29"/>
  <c r="P49" i="29"/>
  <c r="L49" i="29"/>
  <c r="J49" i="29"/>
  <c r="I49" i="29"/>
  <c r="H49" i="29"/>
  <c r="G49" i="29"/>
  <c r="C49" i="29"/>
  <c r="P48" i="29"/>
  <c r="L48" i="29"/>
  <c r="J48" i="29"/>
  <c r="I48" i="29"/>
  <c r="H48" i="29"/>
  <c r="G48" i="29"/>
  <c r="C48" i="29"/>
  <c r="P47" i="29"/>
  <c r="L47" i="29"/>
  <c r="J47" i="29"/>
  <c r="I47" i="29"/>
  <c r="H47" i="29"/>
  <c r="G47" i="29"/>
  <c r="C47" i="29"/>
  <c r="P46" i="29"/>
  <c r="L46" i="29"/>
  <c r="J46" i="29"/>
  <c r="K46" i="29"/>
  <c r="I46" i="29"/>
  <c r="H46" i="29"/>
  <c r="G46" i="29"/>
  <c r="C46" i="29"/>
  <c r="P45" i="29"/>
  <c r="L45" i="29"/>
  <c r="J45" i="29"/>
  <c r="I45" i="29"/>
  <c r="H45" i="29"/>
  <c r="G45" i="29"/>
  <c r="C45" i="29"/>
  <c r="P44" i="29"/>
  <c r="L44" i="29"/>
  <c r="J44" i="29"/>
  <c r="I44" i="29"/>
  <c r="H44" i="29"/>
  <c r="G44" i="29"/>
  <c r="C44" i="29"/>
  <c r="P43" i="29"/>
  <c r="L43" i="29"/>
  <c r="J43" i="29"/>
  <c r="I43" i="29"/>
  <c r="H43" i="29"/>
  <c r="G43" i="29"/>
  <c r="C43" i="29"/>
  <c r="P42" i="29"/>
  <c r="L42" i="29"/>
  <c r="J42" i="29"/>
  <c r="I42" i="29"/>
  <c r="H42" i="29"/>
  <c r="G42" i="29"/>
  <c r="C42" i="29"/>
  <c r="D42" i="29"/>
  <c r="E42" i="29"/>
  <c r="F42" i="29"/>
  <c r="P41" i="29"/>
  <c r="L41" i="29"/>
  <c r="J41" i="29"/>
  <c r="I41" i="29"/>
  <c r="H41" i="29"/>
  <c r="G41" i="29"/>
  <c r="C41" i="29"/>
  <c r="P40" i="29"/>
  <c r="L40" i="29"/>
  <c r="J40" i="29"/>
  <c r="I40" i="29"/>
  <c r="H40" i="29"/>
  <c r="G40" i="29"/>
  <c r="C40" i="29"/>
  <c r="P39" i="29"/>
  <c r="L39" i="29"/>
  <c r="AF39" i="29"/>
  <c r="J39" i="29"/>
  <c r="I39" i="29"/>
  <c r="H39" i="29"/>
  <c r="G39" i="29"/>
  <c r="C39" i="29"/>
  <c r="P38" i="29"/>
  <c r="L38" i="29"/>
  <c r="J38" i="29"/>
  <c r="K38" i="29"/>
  <c r="I38" i="29"/>
  <c r="H38" i="29"/>
  <c r="G38" i="29"/>
  <c r="C38" i="29"/>
  <c r="D38" i="29"/>
  <c r="E38" i="29"/>
  <c r="F38" i="29"/>
  <c r="P37" i="29"/>
  <c r="L37" i="29"/>
  <c r="J37" i="29"/>
  <c r="I37" i="29"/>
  <c r="H37" i="29"/>
  <c r="G37" i="29"/>
  <c r="C37" i="29"/>
  <c r="P36" i="29"/>
  <c r="L36" i="29"/>
  <c r="J36" i="29"/>
  <c r="I36" i="29"/>
  <c r="H36" i="29"/>
  <c r="G36" i="29"/>
  <c r="C36" i="29"/>
  <c r="P35" i="29"/>
  <c r="L35" i="29"/>
  <c r="J35" i="29"/>
  <c r="I35" i="29"/>
  <c r="H35" i="29"/>
  <c r="G35" i="29"/>
  <c r="C35" i="29"/>
  <c r="P34" i="29"/>
  <c r="L34" i="29"/>
  <c r="I34" i="29"/>
  <c r="H34" i="29"/>
  <c r="G34" i="29"/>
  <c r="C34" i="29"/>
  <c r="E34" i="29"/>
  <c r="P33" i="29"/>
  <c r="L33" i="29"/>
  <c r="I33" i="29"/>
  <c r="H33" i="29"/>
  <c r="G33" i="29"/>
  <c r="C33" i="29"/>
  <c r="P32" i="29"/>
  <c r="L32" i="29"/>
  <c r="I32" i="29"/>
  <c r="H32" i="29"/>
  <c r="G32" i="29"/>
  <c r="C32" i="29"/>
  <c r="P31" i="29"/>
  <c r="L31" i="29"/>
  <c r="J31" i="29"/>
  <c r="I31" i="29"/>
  <c r="H31" i="29"/>
  <c r="G31" i="29"/>
  <c r="C31" i="29"/>
  <c r="P30" i="29"/>
  <c r="L30" i="29"/>
  <c r="I30" i="29"/>
  <c r="H30" i="29"/>
  <c r="G30" i="29"/>
  <c r="C30" i="29"/>
  <c r="P29" i="29"/>
  <c r="L29" i="29"/>
  <c r="J29" i="29"/>
  <c r="I29" i="29"/>
  <c r="H29" i="29"/>
  <c r="G29" i="29"/>
  <c r="C29" i="29"/>
  <c r="P28" i="29"/>
  <c r="L28" i="29"/>
  <c r="J28" i="29"/>
  <c r="I28" i="29"/>
  <c r="E28" i="29"/>
  <c r="F28" i="29"/>
  <c r="H28" i="29"/>
  <c r="G28" i="29"/>
  <c r="C28" i="29"/>
  <c r="P27" i="29"/>
  <c r="L27" i="29"/>
  <c r="J27" i="29"/>
  <c r="I27" i="29"/>
  <c r="H27" i="29"/>
  <c r="G27" i="29"/>
  <c r="C27" i="29"/>
  <c r="P26" i="29"/>
  <c r="L26" i="29"/>
  <c r="J26" i="29"/>
  <c r="I26" i="29"/>
  <c r="H26" i="29"/>
  <c r="G26" i="29"/>
  <c r="C26" i="29"/>
  <c r="D26" i="29"/>
  <c r="E26" i="29"/>
  <c r="F26" i="29"/>
  <c r="P25" i="29"/>
  <c r="L25" i="29"/>
  <c r="J25" i="29"/>
  <c r="I25" i="29"/>
  <c r="H25" i="29"/>
  <c r="G25" i="29"/>
  <c r="C25" i="29"/>
  <c r="P24" i="29"/>
  <c r="L24" i="29"/>
  <c r="J24" i="29"/>
  <c r="H24" i="29"/>
  <c r="G24" i="29"/>
  <c r="C24" i="29"/>
  <c r="K64" i="29"/>
  <c r="D64" i="29"/>
  <c r="E64" i="29"/>
  <c r="F64" i="29"/>
  <c r="K63" i="29"/>
  <c r="D63" i="29"/>
  <c r="K61" i="29"/>
  <c r="AF61" i="29"/>
  <c r="D61" i="29"/>
  <c r="K60" i="29"/>
  <c r="D60" i="29"/>
  <c r="K59" i="29"/>
  <c r="D59" i="29"/>
  <c r="D58" i="29"/>
  <c r="E58" i="29"/>
  <c r="F58" i="29"/>
  <c r="K57" i="29"/>
  <c r="AF57" i="29"/>
  <c r="D57" i="29"/>
  <c r="E57" i="29"/>
  <c r="F57" i="29"/>
  <c r="K56" i="29"/>
  <c r="D56" i="29"/>
  <c r="D55" i="29"/>
  <c r="E55" i="29"/>
  <c r="F55" i="29"/>
  <c r="K53" i="29"/>
  <c r="AF53" i="29"/>
  <c r="D53" i="29"/>
  <c r="K52" i="29"/>
  <c r="D52" i="29"/>
  <c r="D51" i="29"/>
  <c r="K49" i="29"/>
  <c r="AF49" i="29"/>
  <c r="D49" i="29"/>
  <c r="K48" i="29"/>
  <c r="D48" i="29"/>
  <c r="K47" i="29"/>
  <c r="D47" i="29"/>
  <c r="D46" i="29"/>
  <c r="E46" i="29"/>
  <c r="F46" i="29"/>
  <c r="K45" i="29"/>
  <c r="AF45" i="29"/>
  <c r="D45" i="29"/>
  <c r="E45" i="29"/>
  <c r="F45" i="29"/>
  <c r="K44" i="29"/>
  <c r="D44" i="29"/>
  <c r="D43" i="29"/>
  <c r="K42" i="29"/>
  <c r="K41" i="29"/>
  <c r="AF41" i="29"/>
  <c r="D41" i="29"/>
  <c r="K40" i="29"/>
  <c r="D40" i="29"/>
  <c r="E40" i="29"/>
  <c r="F40" i="29"/>
  <c r="D39" i="29"/>
  <c r="E39" i="29"/>
  <c r="F39" i="29"/>
  <c r="AF38" i="29"/>
  <c r="K37" i="29"/>
  <c r="AF37" i="29"/>
  <c r="D37" i="29"/>
  <c r="K36" i="29"/>
  <c r="D36" i="29"/>
  <c r="D35" i="29"/>
  <c r="E35" i="29"/>
  <c r="F35" i="29"/>
  <c r="E32" i="29"/>
  <c r="AF29" i="29"/>
  <c r="D29" i="29"/>
  <c r="D27" i="29"/>
  <c r="E27" i="29"/>
  <c r="F27" i="29"/>
  <c r="AF26" i="29"/>
  <c r="D25" i="29"/>
  <c r="AC24" i="29"/>
  <c r="AB24" i="29"/>
  <c r="Y24" i="29"/>
  <c r="X24" i="29"/>
  <c r="U24" i="29"/>
  <c r="T24" i="29"/>
  <c r="S24" i="29"/>
  <c r="R24" i="29"/>
  <c r="Q24" i="29"/>
  <c r="O24" i="29"/>
  <c r="N24" i="29"/>
  <c r="M24" i="29"/>
  <c r="F32" i="29"/>
  <c r="K32" i="29"/>
  <c r="F34" i="29"/>
  <c r="K34" i="29"/>
  <c r="E31" i="29"/>
  <c r="E30" i="29"/>
  <c r="F30" i="29"/>
  <c r="E25" i="29"/>
  <c r="F25" i="29"/>
  <c r="E29" i="29"/>
  <c r="F29" i="29"/>
  <c r="E33" i="29"/>
  <c r="E43" i="29"/>
  <c r="F43" i="29"/>
  <c r="E48" i="29"/>
  <c r="F48" i="29"/>
  <c r="E53" i="29"/>
  <c r="F53" i="29"/>
  <c r="E41" i="29"/>
  <c r="F41" i="29"/>
  <c r="E51" i="29"/>
  <c r="F51" i="29"/>
  <c r="E56" i="29"/>
  <c r="F56" i="29"/>
  <c r="E63" i="29"/>
  <c r="F63" i="29"/>
  <c r="E47" i="29"/>
  <c r="F47" i="29"/>
  <c r="E49" i="29"/>
  <c r="F49" i="29"/>
  <c r="E59" i="29"/>
  <c r="F59" i="29"/>
  <c r="E61" i="29"/>
  <c r="F61" i="29"/>
  <c r="AF27" i="29"/>
  <c r="AF31" i="29"/>
  <c r="E37" i="29"/>
  <c r="F37" i="29"/>
  <c r="AF42" i="29"/>
  <c r="AF50" i="29"/>
  <c r="AF58" i="29"/>
  <c r="AF35" i="29"/>
  <c r="E36" i="29"/>
  <c r="F36" i="29"/>
  <c r="AF25" i="29"/>
  <c r="AF43" i="29"/>
  <c r="E44" i="29"/>
  <c r="F44" i="29"/>
  <c r="AF46" i="29"/>
  <c r="AF51" i="29"/>
  <c r="E52" i="29"/>
  <c r="F52" i="29"/>
  <c r="AF54" i="29"/>
  <c r="E60" i="29"/>
  <c r="F60" i="29"/>
  <c r="AF62" i="29"/>
  <c r="AF47" i="29"/>
  <c r="AF59" i="29"/>
  <c r="AF63" i="29"/>
  <c r="AF24" i="29"/>
  <c r="AF28" i="29"/>
  <c r="K35" i="29"/>
  <c r="AF36" i="29"/>
  <c r="K39" i="29"/>
  <c r="AF40" i="29"/>
  <c r="K43" i="29"/>
  <c r="AF44" i="29"/>
  <c r="AF48" i="29"/>
  <c r="K51" i="29"/>
  <c r="AF52" i="29"/>
  <c r="K55" i="29"/>
  <c r="AF56" i="29"/>
  <c r="AF60" i="29"/>
  <c r="AF64" i="29"/>
  <c r="N27" i="15"/>
  <c r="AC27" i="15"/>
  <c r="N26" i="15"/>
  <c r="N25" i="15"/>
  <c r="AC25" i="15"/>
  <c r="AC26" i="15"/>
  <c r="AC28" i="15"/>
  <c r="AC29" i="15"/>
  <c r="R30"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33" i="29"/>
  <c r="K33" i="29"/>
  <c r="F31" i="29"/>
  <c r="K31" i="29"/>
  <c r="N24" i="15"/>
  <c r="AC24" i="15"/>
  <c r="I24" i="29"/>
  <c r="E24" i="29"/>
  <c r="F24" i="29"/>
  <c r="P57" i="15"/>
  <c r="P56" i="15"/>
  <c r="P55" i="15"/>
  <c r="P50" i="15"/>
  <c r="P49" i="15"/>
  <c r="P48" i="15"/>
  <c r="P47" i="15"/>
  <c r="P46" i="15"/>
  <c r="P44" i="15"/>
  <c r="P42" i="15"/>
  <c r="P41" i="15"/>
  <c r="P40" i="15"/>
  <c r="P39" i="15"/>
  <c r="P38" i="15"/>
  <c r="D26" i="5"/>
  <c r="J23" i="12"/>
  <c r="H23" i="12"/>
  <c r="S23" i="12"/>
  <c r="A15" i="28"/>
  <c r="A12" i="28"/>
  <c r="A9" i="28"/>
  <c r="A5" i="28"/>
  <c r="E53" i="15"/>
  <c r="F53" i="15"/>
  <c r="C45" i="15"/>
  <c r="E45" i="15"/>
  <c r="F45" i="15"/>
  <c r="E37" i="15"/>
  <c r="F37" i="15"/>
  <c r="P37" i="15"/>
  <c r="AB37" i="15"/>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P24" i="15"/>
  <c r="Q24" i="15"/>
  <c r="R24" i="15"/>
  <c r="S24" i="15"/>
  <c r="T24" i="15"/>
  <c r="U24" i="15"/>
  <c r="V24" i="15"/>
  <c r="W24" i="15"/>
  <c r="X24" i="15"/>
  <c r="Y24" i="15"/>
  <c r="Y30" i="15"/>
  <c r="X30" i="15"/>
  <c r="W30" i="15"/>
  <c r="V30" i="15"/>
  <c r="U30" i="15"/>
  <c r="T30" i="15"/>
  <c r="S30" i="15"/>
  <c r="Q30" i="15"/>
  <c r="K30" i="15"/>
  <c r="I30" i="15"/>
  <c r="H30" i="15"/>
  <c r="G30" i="15"/>
  <c r="E25" i="15"/>
  <c r="F25" i="15"/>
  <c r="L25" i="15"/>
  <c r="E26" i="15"/>
  <c r="F26" i="15"/>
  <c r="L26" i="15"/>
  <c r="AB26" i="15"/>
  <c r="E27" i="15"/>
  <c r="F27" i="15"/>
  <c r="L27" i="15"/>
  <c r="AB27" i="15"/>
  <c r="E29" i="15"/>
  <c r="F29" i="15"/>
  <c r="L29" i="15"/>
  <c r="AB29" i="15"/>
  <c r="C34" i="15"/>
  <c r="E34" i="15"/>
  <c r="F34" i="15"/>
  <c r="C33" i="15"/>
  <c r="E33" i="15"/>
  <c r="F33" i="15"/>
  <c r="C32" i="15"/>
  <c r="E32" i="15"/>
  <c r="F32" i="15"/>
  <c r="C31" i="15"/>
  <c r="E31" i="15"/>
  <c r="F31" i="15"/>
  <c r="C54" i="15"/>
  <c r="G26" i="5"/>
  <c r="F30" i="15"/>
  <c r="L31" i="15"/>
  <c r="AB25" i="15"/>
  <c r="L24" i="15"/>
  <c r="AB24" i="15"/>
  <c r="C48" i="7"/>
  <c r="P45" i="15"/>
  <c r="AB45" i="15"/>
  <c r="C30" i="15"/>
  <c r="E30" i="15"/>
  <c r="P53" i="15"/>
  <c r="AB53" i="15"/>
  <c r="B76" i="26"/>
  <c r="B72" i="26"/>
  <c r="E54" i="15"/>
  <c r="F54" i="15"/>
  <c r="P54" i="15"/>
  <c r="AB54" i="15"/>
  <c r="C52" i="15"/>
  <c r="E52" i="15"/>
  <c r="F52" i="15"/>
  <c r="C28" i="15"/>
  <c r="AB31" i="15"/>
  <c r="C45" i="7"/>
  <c r="P52" i="15"/>
  <c r="AB52" i="15"/>
  <c r="C24" i="15"/>
  <c r="E28" i="15"/>
  <c r="F28" i="15"/>
  <c r="F24" i="15"/>
  <c r="E24" i="15"/>
  <c r="AC23" i="15"/>
  <c r="A12" i="26"/>
  <c r="B119" i="26"/>
  <c r="B117" i="26"/>
  <c r="B67" i="26"/>
  <c r="B63" i="26"/>
  <c r="B59" i="26"/>
  <c r="B55" i="26"/>
  <c r="B84" i="26"/>
  <c r="B80" i="26"/>
  <c r="B22" i="26"/>
  <c r="A15" i="26"/>
  <c r="B21" i="26"/>
  <c r="A9" i="26"/>
  <c r="A5" i="26"/>
  <c r="B34" i="26"/>
  <c r="B118" i="26"/>
  <c r="B116" i="26"/>
  <c r="B108" i="26"/>
  <c r="B104" i="26"/>
  <c r="B100" i="26"/>
  <c r="B96" i="26"/>
  <c r="B92" i="26"/>
  <c r="B88" i="26"/>
  <c r="B70" i="26"/>
  <c r="B115" i="26"/>
  <c r="B53" i="26"/>
  <c r="B50" i="26"/>
  <c r="B46" i="26"/>
  <c r="B42" i="26"/>
  <c r="B38" i="26"/>
  <c r="B32" i="26"/>
  <c r="B30" i="26"/>
  <c r="B111" i="26"/>
  <c r="A14" i="12"/>
  <c r="A11" i="12"/>
  <c r="A8" i="12"/>
  <c r="A4" i="12"/>
  <c r="A15" i="10"/>
  <c r="A12" i="10"/>
  <c r="A9" i="10"/>
  <c r="A5" i="10"/>
  <c r="A15" i="5"/>
  <c r="A12" i="5"/>
  <c r="A9" i="5"/>
  <c r="A5" i="5"/>
  <c r="A14" i="15"/>
  <c r="A11" i="15"/>
  <c r="A8" i="15"/>
  <c r="A4" i="15"/>
  <c r="A15" i="16"/>
  <c r="A14" i="29"/>
  <c r="A12" i="16"/>
  <c r="A11" i="29"/>
  <c r="A9" i="16"/>
  <c r="A8" i="29"/>
  <c r="A5" i="16"/>
  <c r="A4" i="29"/>
  <c r="A14" i="17"/>
  <c r="A11" i="17"/>
  <c r="A8" i="17"/>
  <c r="A4" i="17"/>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J30" i="29"/>
  <c r="AF30" i="29"/>
  <c r="AB30" i="15"/>
  <c r="C49" i="7"/>
  <c r="P33" i="15"/>
  <c r="L33" i="15"/>
  <c r="AB33" i="15"/>
  <c r="P32" i="15"/>
  <c r="P34" i="15"/>
  <c r="J34" i="29"/>
  <c r="AF34" i="29"/>
  <c r="J33" i="29"/>
  <c r="AF33" i="29"/>
  <c r="L32" i="15"/>
  <c r="J32" i="29"/>
  <c r="AF32" i="29"/>
  <c r="L34" i="15"/>
  <c r="AB34" i="15"/>
  <c r="AB32" i="15"/>
</calcChain>
</file>

<file path=xl/sharedStrings.xml><?xml version="1.0" encoding="utf-8"?>
<sst xmlns="http://schemas.openxmlformats.org/spreadsheetml/2006/main" count="1389" uniqueCount="630">
  <si>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</si>
  <si>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</si>
  <si>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</si>
  <si>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</si>
  <si>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</si>
  <si>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</si>
  <si>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</si>
  <si>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</si>
  <si>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</si>
  <si>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</si>
  <si>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</si>
  <si>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</si>
  <si>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</si>
  <si>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</si>
  <si>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</si>
  <si>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</si>
  <si>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</si>
  <si>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</si>
  <si>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</si>
  <si>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</si>
  <si>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</si>
  <si>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</si>
  <si>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</si>
  <si>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</si>
  <si>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</si>
  <si>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</si>
  <si>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</si>
  <si>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</si>
  <si>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</si>
  <si>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</si>
  <si>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</si>
  <si>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</si>
  <si>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</si>
  <si>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</si>
  <si>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</si>
  <si>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</si>
  <si>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</si>
  <si>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</si>
  <si>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</si>
  <si>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</si>
  <si>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</si>
  <si>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</si>
  <si>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</si>
  <si>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</si>
  <si>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</si>
  <si>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</si>
  <si>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</si>
  <si>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</si>
  <si>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</si>
  <si>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</si>
  <si>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</si>
  <si>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</si>
  <si>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</si>
  <si>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</si>
  <si>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</si>
  <si>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</si>
  <si>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</si>
  <si>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</si>
  <si>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</si>
  <si>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</si>
  <si>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</si>
  <si>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</si>
  <si>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</si>
  <si>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</si>
  <si>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</si>
  <si>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</si>
  <si>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</si>
  <si>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</si>
  <si>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</si>
  <si>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</si>
  <si>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</si>
  <si>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</si>
  <si>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</si>
  <si>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</si>
  <si>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</si>
  <si>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</si>
  <si>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</si>
  <si>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</si>
  <si>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</si>
  <si>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</si>
  <si>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</si>
  <si>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</si>
  <si>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</si>
  <si>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</si>
  <si>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</si>
  <si>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</si>
  <si>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</si>
  <si>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</si>
  <si>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</si>
  <si>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</si>
  <si>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</si>
  <si>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</si>
  <si>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</si>
  <si>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</si>
  <si>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</si>
  <si>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</si>
  <si>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</si>
  <si>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</si>
  <si>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</si>
  <si>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</si>
  <si>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</si>
  <si>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</si>
  <si>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</si>
  <si>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</si>
  <si>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</si>
  <si>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</si>
  <si>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</si>
  <si>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</si>
  <si>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</si>
  <si>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</si>
  <si>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</si>
  <si>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</si>
  <si>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</si>
  <si>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</si>
  <si>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</si>
  <si>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</si>
  <si>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</si>
  <si>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</si>
  <si>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</si>
  <si>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</si>
  <si>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</si>
  <si>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</si>
  <si>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</si>
  <si>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</si>
  <si>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</si>
  <si>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</si>
  <si>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</si>
  <si>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</si>
  <si>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</si>
  <si>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</si>
  <si>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</si>
  <si>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</si>
  <si>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</si>
  <si>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</si>
  <si>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</si>
  <si>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</si>
  <si>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</si>
  <si>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</si>
  <si>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</si>
  <si>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</si>
  <si>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</si>
  <si>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</si>
  <si>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</si>
  <si>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</si>
  <si>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</si>
  <si>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</si>
  <si>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</si>
  <si>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</si>
  <si>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</si>
  <si>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</si>
  <si>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</si>
  <si>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</si>
  <si>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</si>
  <si>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</si>
  <si>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</si>
  <si>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</si>
  <si>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</si>
  <si>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</si>
  <si>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</si>
  <si>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</si>
  <si>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</si>
  <si>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</si>
  <si>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</si>
  <si>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</si>
  <si>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</si>
  <si>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</si>
  <si>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</si>
  <si>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</si>
  <si>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</si>
  <si>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</si>
  <si>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</si>
  <si>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</si>
  <si>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</si>
  <si>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</si>
  <si>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</si>
  <si>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</si>
  <si>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</si>
  <si>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</si>
  <si>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</si>
  <si>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</si>
  <si>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</si>
  <si>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</si>
  <si>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</si>
  <si>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</si>
  <si>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</si>
  <si>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</si>
  <si>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</si>
  <si>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</si>
  <si>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</si>
  <si>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</si>
  <si>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</si>
  <si>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</si>
  <si>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</si>
  <si>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</si>
  <si>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</si>
  <si>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</si>
  <si>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</si>
  <si>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</si>
  <si>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</si>
  <si>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</si>
  <si>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</si>
  <si>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</si>
  <si>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</si>
  <si>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</si>
  <si>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</si>
  <si>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</si>
  <si>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</si>
  <si>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</si>
  <si>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</si>
  <si>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</si>
  <si>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</si>
  <si>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</si>
  <si>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</si>
  <si>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</si>
  <si>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</si>
  <si>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</si>
  <si>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</si>
  <si>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</si>
  <si>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</si>
  <si>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</si>
  <si>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</si>
  <si>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</si>
  <si>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</si>
  <si>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</si>
  <si>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</si>
  <si>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</si>
  <si>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</si>
  <si>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</si>
  <si>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</si>
  <si>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</si>
  <si>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</si>
  <si>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</si>
  <si>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</si>
  <si>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</si>
  <si>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</si>
  <si>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</si>
  <si>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</si>
  <si>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</si>
  <si>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</si>
  <si>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</si>
  <si>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</si>
  <si>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</si>
  <si>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</si>
  <si>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</si>
  <si>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</si>
  <si>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</si>
  <si>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</si>
  <si>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</si>
  <si>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</si>
  <si>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</si>
  <si>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</si>
  <si>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</si>
  <si>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</si>
  <si>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</si>
  <si>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</si>
  <si>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</si>
  <si>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</si>
  <si>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</si>
  <si>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</si>
  <si>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</si>
  <si>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</si>
  <si>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</si>
  <si>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</si>
  <si>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</si>
  <si>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</si>
  <si>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</si>
  <si>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</si>
  <si>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</si>
  <si>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</si>
  <si>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</si>
  <si>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</si>
  <si>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</si>
  <si>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</si>
  <si>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</si>
  <si>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</si>
  <si>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</si>
  <si>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</si>
  <si>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</si>
  <si>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</si>
  <si>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</si>
  <si>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</si>
  <si>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</si>
  <si>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</si>
  <si>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</si>
  <si>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</si>
  <si>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</si>
  <si>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</si>
  <si>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</si>
  <si>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</si>
  <si>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</si>
  <si>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</si>
  <si>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</si>
  <si>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</si>
  <si>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</si>
  <si>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</si>
  <si>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</si>
  <si>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</si>
  <si>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</si>
  <si>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</si>
  <si>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</si>
  <si>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</si>
  <si>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</si>
  <si>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</si>
  <si>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</si>
  <si>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</si>
  <si>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</si>
  <si>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</si>
  <si>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</si>
  <si>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</si>
  <si>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</si>
  <si>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</si>
  <si>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</si>
  <si>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</si>
  <si>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</si>
  <si>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</si>
  <si>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</si>
  <si>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</si>
  <si>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</si>
  <si>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</si>
  <si>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</si>
  <si>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</si>
  <si>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</si>
  <si>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</si>
  <si>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</si>
  <si>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</si>
  <si>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</si>
  <si>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</si>
  <si>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</si>
  <si>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</si>
  <si>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</si>
  <si>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</si>
  <si>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</si>
  <si>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</si>
  <si>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</si>
  <si>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</si>
  <si>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</si>
  <si>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</si>
  <si>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</si>
  <si>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</si>
  <si>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</si>
  <si>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</si>
  <si>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</si>
  <si>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</si>
  <si>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</si>
  <si>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</si>
  <si>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</si>
  <si>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</si>
  <si>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</si>
  <si>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</si>
  <si>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</si>
  <si>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</si>
  <si>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</si>
  <si>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</si>
  <si>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</si>
  <si>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</si>
  <si>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</si>
  <si>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</si>
  <si>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</si>
  <si>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</si>
  <si>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</si>
  <si>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</si>
  <si>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</si>
  <si>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</si>
  <si>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</si>
  <si>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</si>
  <si>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</si>
  <si>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</si>
  <si>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</si>
  <si>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</si>
  <si>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</si>
  <si>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</si>
  <si>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</si>
  <si>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</si>
  <si>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</si>
  <si>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</si>
  <si>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</si>
  <si>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</si>
  <si>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</si>
  <si>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</si>
  <si>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</si>
  <si>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</si>
  <si>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</si>
  <si>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</si>
  <si>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</si>
  <si>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</si>
  <si>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</si>
  <si>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</si>
  <si>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</si>
  <si>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</si>
  <si>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</si>
  <si>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</si>
  <si>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</si>
  <si>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</si>
  <si>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</si>
  <si>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</si>
  <si>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</si>
  <si>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</si>
  <si>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</si>
  <si>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</si>
  <si>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</si>
  <si>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</si>
  <si>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</si>
  <si>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</si>
  <si>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</si>
  <si>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</si>
  <si>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</si>
  <si>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</si>
  <si>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</si>
  <si>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</si>
  <si>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</si>
  <si>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</si>
  <si>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</si>
  <si>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</si>
  <si>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</si>
  <si>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</si>
  <si>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</si>
  <si>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</si>
  <si>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</si>
  <si>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</si>
  <si>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</si>
  <si>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</si>
  <si>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</si>
  <si>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</si>
  <si>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</si>
  <si>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</si>
  <si>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</si>
  <si>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</si>
  <si>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</si>
  <si>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</si>
  <si>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</si>
  <si>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</si>
  <si>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</si>
  <si>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</si>
  <si>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</si>
  <si>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</si>
  <si>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</si>
  <si>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</si>
  <si>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</si>
  <si>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</si>
  <si>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</si>
  <si>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</si>
  <si>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</si>
  <si>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</si>
  <si>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</si>
  <si>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ПС 110 кВ Храброво</t>
  </si>
  <si>
    <t>Силовой трансформатор 110 кВ</t>
  </si>
  <si>
    <t>Т-1, Т-2</t>
  </si>
  <si>
    <t>D-12P</t>
  </si>
  <si>
    <t>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</si>
  <si>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47,012Мвт</t>
  </si>
  <si>
    <t>НД</t>
  </si>
  <si>
    <t>по состоянию на 01.01.2015 года</t>
  </si>
  <si>
    <t>ТДН</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</si>
  <si>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</si>
  <si>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</si>
  <si>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 xml:space="preserve">Конечным результатом реализации инвестиционного проекта является подключение пяти распределительных пунктов (РП) для присоединения индустриального парка "Храброво" с максимальной мощностью 39 МВт
</t>
  </si>
  <si>
    <t>десять точек присоединения: контактные соединения выключателей (В) в ячейках КЛ 15 кВ (ЗРУ 15 кВ ПС 110 кВ Храброво (п. 1.2) – новые РП 15 кВ (п. 1.7)</t>
  </si>
  <si>
    <t>строительство ПС 110/10 кВ "Храброво" (ОРУ 110 кВ, КРУ 15 кВ, два трансформатора 110/15 кВ мощностью 40 МВА),</t>
  </si>
  <si>
    <t>2019 год</t>
  </si>
  <si>
    <t>2020 год</t>
  </si>
  <si>
    <t>80 МВА (80 МВА)</t>
  </si>
  <si>
    <t>от «__» _____ 2015 г. №___</t>
  </si>
  <si>
    <t>Строительство ПС 110 кВ "Храброво" (с установкой 2-х трансформаторов 110/15 кВ и РУ 15 кВ)</t>
  </si>
  <si>
    <t>ЗРУ 15 кВ</t>
  </si>
  <si>
    <t>Центр проектных экспертиз   договор   82/СМ  от  15/08/16   в ценах 2016 года с НДС, млн. руб.</t>
  </si>
  <si>
    <t>Центр проектных экспертиз    договор   106 от 15/08/16   в ценах 2016 года с НДС, млн. руб.</t>
  </si>
  <si>
    <t>Строительство  ПС 110 кВ  80 МВА</t>
  </si>
  <si>
    <t>Сметная стоимость проекта в ценах  2 кв. 2016 года с НДС, млн. руб.</t>
  </si>
  <si>
    <t>Год раскрытия информации: 2017 год</t>
  </si>
  <si>
    <t>Технологическое присоединение энергопринимающих устройств потребителей свыше 150 кВт</t>
  </si>
  <si>
    <t>Строительство ПС 110 кВ  80 МВА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</si>
  <si>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</si>
  <si>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</si>
  <si>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</si>
  <si>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</si>
  <si>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</si>
  <si>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</si>
  <si>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</si>
  <si>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</si>
  <si>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</si>
  <si>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</si>
  <si>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</si>
  <si>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</si>
  <si>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</si>
  <si>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</si>
  <si>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</si>
  <si>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</si>
  <si>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</si>
  <si>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</si>
  <si>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</si>
  <si>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</si>
  <si>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</si>
  <si>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</si>
  <si>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</si>
  <si>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</si>
  <si>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</si>
  <si>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</si>
  <si>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</si>
  <si>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</si>
  <si>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</si>
  <si>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</si>
  <si>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</si>
  <si>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</si>
  <si>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</si>
  <si>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</si>
  <si>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</si>
  <si>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</si>
  <si>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</si>
  <si>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</si>
  <si>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</si>
  <si>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</si>
  <si>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</si>
  <si>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</si>
  <si>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«___»___________ 2016 года</t>
  </si>
  <si>
    <t>М.П.</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</si>
  <si>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</si>
  <si>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</si>
  <si>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</si>
  <si>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</si>
  <si>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</si>
  <si>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</si>
  <si>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</si>
  <si>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</si>
  <si>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</si>
  <si>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</si>
  <si>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</si>
  <si>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</si>
  <si>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</si>
  <si>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</si>
  <si>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</si>
  <si>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</si>
  <si>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</si>
  <si>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</si>
  <si>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</si>
  <si>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</si>
  <si>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</si>
  <si>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</si>
  <si>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</si>
  <si>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</si>
  <si>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</si>
  <si>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</si>
  <si>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</si>
  <si>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</si>
  <si>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</si>
  <si>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</si>
  <si>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</si>
  <si>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</si>
  <si>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</si>
  <si>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</si>
  <si>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</si>
  <si>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</si>
  <si>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</si>
  <si>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</si>
  <si>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</si>
  <si>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</si>
  <si>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</si>
  <si>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</si>
  <si>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</si>
  <si>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</si>
  <si>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</si>
  <si>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</si>
  <si>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</si>
  <si>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</si>
  <si>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</si>
  <si>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</si>
  <si>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</si>
  <si>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</si>
  <si>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</si>
  <si>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</si>
  <si>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</si>
  <si>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</si>
  <si>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</si>
  <si>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</si>
  <si>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</si>
  <si>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</si>
  <si>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</si>
  <si>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Н_16-0255</t>
  </si>
  <si>
    <t>427/01/16 от 04.05.2017</t>
  </si>
  <si>
    <t>В КС...</t>
  </si>
  <si>
    <t>15 кВ</t>
  </si>
  <si>
    <t xml:space="preserve">1.1	Построить ОРУ-110 кВ новой ПС 110/15 (10) кВ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110 кВ Храброво). 
, 1.2	Выполнить строительные и монтажные работы по установке на 
ПС 110 кВ Храброво двух трансформаторов 110/15кВ мощностью по 40 МВА. Предусмотреть установку нового комплектного ЗРУ-15 кВ (на четыре секции) в бетонном корпусе с четырьмя вводными, двумя секционными, двадцатью линейными ячейками с вакуумными выключателями и с ячейками под ТН 15 кВ и ДГК по одной на каждой секции. После расчета емкостных токов (п.1.7) определить мощность, тип ТН, ТСН и ДГК. 
, 1.3	Выполнить проектные и монтажные работы по разрезанию ВЛ 110 кВ 
О-27 Муромская – Северная 330 (Л-119) и строительству 2-х цепной ЛЭП 110 кВ (ориентировочно длиной 2х8 км) от ВЛ 110 кВ О-27 Муромская – Северная 330 
(Л-119) до I и II секций ОРУ 110 кВ ПС 110 кВ Храброво (п. 1.1) с использованием провода АС сечением не менее 240 кв. мм. 
, 1.4	Выполнить реконструкцию ВЛ 110 кВ О-27 Муромская – Северная 330 (Л-119) с заменой провода АС-120 на провод сечением АС-240 (протяженностью ориентировочно 16,5 км). ,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 </t>
  </si>
  <si>
    <t>Акционерное общество "Янтарьэнерго" ДЗО  ПАО "Россети"</t>
  </si>
  <si>
    <r>
      <t>Другое</t>
    </r>
    <r>
      <rPr>
        <vertAlign val="superscript"/>
        <sz val="12"/>
        <color rgb="FF000000"/>
        <rFont val="Times New Roman"/>
        <family val="1"/>
        <charset val="204"/>
      </rPr>
      <t>3)</t>
    </r>
    <r>
      <rPr>
        <sz val="12"/>
        <color rgb="FF000000"/>
        <rFont val="Times New Roman"/>
        <family val="1"/>
        <charset val="204"/>
      </rPr>
      <t>, шт.</t>
    </r>
  </si>
  <si>
    <t>34 шт.</t>
  </si>
  <si>
    <t>АО "Янтарьэнерго"/ДУКИП</t>
  </si>
  <si>
    <t>СМР</t>
  </si>
  <si>
    <t>Выполнение строительно-монтажных работ, пуско-наладочных работ, поставку материально-технических ресурсов и оборудования по объектам: «Строительство ПС 110 кВ «Храброво» (с установкой 2-х трансформаторов 110/15 кВ и РУ 15 кВ)», «Строительство ПС 110 кВ «Индустриальная» с заходами»</t>
  </si>
  <si>
    <t>ПСД</t>
  </si>
  <si>
    <t>ВЗ</t>
  </si>
  <si>
    <t>ООК ЕП</t>
  </si>
  <si>
    <t>"Сетьстрой" ЗАО</t>
  </si>
  <si>
    <t>51994</t>
  </si>
  <si>
    <t>b2b-mrsk.ru</t>
  </si>
  <si>
    <t>Проведены преддоговорные переговоры. Стоимость работ снижена до 812600 тыс. руб. без НДС</t>
  </si>
  <si>
    <t>"АЛЬЯНССЕТЬСТРОЙ" АО</t>
  </si>
  <si>
    <t>"КАПШИН" ООО</t>
  </si>
  <si>
    <t>"БЭСК Инжиниринг" ООО</t>
  </si>
  <si>
    <t>3.6.</t>
  </si>
  <si>
    <t xml:space="preserve">4.1. </t>
  </si>
  <si>
    <t>4.6.</t>
  </si>
  <si>
    <t>I с 15 кВ, II с 15 кВ 34 яч.</t>
  </si>
  <si>
    <t>3,12 млн.руб./МВА</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</si>
  <si>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</si>
  <si>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</si>
  <si>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</si>
  <si>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</si>
  <si>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</si>
  <si>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</si>
  <si>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</si>
  <si>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</si>
  <si>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</si>
  <si>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</si>
  <si>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</si>
  <si>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</si>
  <si>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</si>
  <si>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</si>
  <si>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</si>
  <si>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</si>
  <si>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</si>
  <si>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заключение ГЭ 39-1-4-0099-16 от 16.12.2016</t>
  </si>
  <si>
    <t>Зеленоградский  городской округ</t>
  </si>
  <si>
    <t>объект не относиться к ЕНЭС</t>
  </si>
  <si>
    <t>Мероприятия соответсвуют схеме и программе развития Калининградской области с 2018-2022 гг.</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</si>
  <si>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2018-2022 гг.</t>
  </si>
  <si>
    <t>С</t>
  </si>
  <si>
    <t>2018</t>
  </si>
  <si>
    <t>новое строительство</t>
  </si>
  <si>
    <t>Силовые трансформаторы 110/10 кВ 2х40 МВА</t>
  </si>
  <si>
    <t>ЗАО "Сетьстрой" договор № 290 от 18.04.2017 в ценах 2017 года с НДС, млн. руб.</t>
  </si>
  <si>
    <t>СМР ЗАО "Сетьстрой" договор № 290 от 18.04.2017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</si>
</sst>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249977111117893"/>
      <name val="Times New Roman"/>
      <family val="1"/>
      <charset val="204"/>
    </font>
    <font>
      <sz val="10"/>
      <color theme="0" tint="-0.249977111117893"/>
      <name val="Arial Cyr"/>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u/>
      <sz val="12"/>
      <color theme="1"/>
      <name val="Times New Roman"/>
      <family val="1"/>
      <charset val="204"/>
    </font>
    <font>
      <sz val="16"/>
      <color rgb="FF3366FF"/>
      <name val="Times New Roman"/>
      <family val="1"/>
      <charset val="204"/>
    </font>
    <font>
      <sz val="10"/>
      <color theme="0" tint="-4.9989318521683403E-2"/>
      <name val="Times New Roman"/>
      <family val="1"/>
      <charset val="204"/>
    </font>
    <font>
      <sz val="11"/>
      <color theme="0" tint="-0.249977111117893"/>
      <name val="Times New Roman"/>
      <family val="1"/>
      <charset val="204"/>
    </font>
    <font>
      <sz val="10"/>
      <name val="Arial Cyr"/>
      <family val="2"/>
      <charset val="204"/>
    </font>
    <font>
      <vertAlign val="superscript"/>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medium">
        <color indexed="64"/>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2"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2"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8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2"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cellStyleXfs>
  <cellXfs count="44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3"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4"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4" fillId="0" borderId="2" xfId="45" applyFont="1" applyFill="1" applyBorder="1" applyAlignment="1">
      <alignment horizontal="left"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0" fillId="0" borderId="10"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7" fillId="0" borderId="0" xfId="2" applyFont="1" applyFill="1" applyAlignment="1">
      <alignment vertical="center"/>
    </xf>
    <xf numFmtId="0" fontId="46" fillId="0" borderId="0" xfId="2" applyFont="1" applyFill="1" applyAlignment="1"/>
    <xf numFmtId="0" fontId="10" fillId="0" borderId="0" xfId="2" applyFont="1" applyBorder="1" applyAlignment="1"/>
    <xf numFmtId="0" fontId="10" fillId="0" borderId="0" xfId="2" applyFont="1" applyAlignment="1">
      <alignment horizontal="right"/>
    </xf>
    <xf numFmtId="0" fontId="41" fillId="0" borderId="1" xfId="45" applyFont="1" applyFill="1" applyBorder="1" applyAlignment="1">
      <alignment horizontal="left" vertical="center" wrapText="1"/>
    </xf>
    <xf numFmtId="0" fontId="40"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3" fillId="0" borderId="0" xfId="62" applyFont="1" applyBorder="1" applyAlignment="1">
      <alignment horizontal="left"/>
    </xf>
    <xf numFmtId="0" fontId="40" fillId="0" borderId="1" xfId="62" applyFont="1" applyBorder="1" applyAlignment="1">
      <alignment horizontal="center" vertical="top"/>
    </xf>
    <xf numFmtId="0" fontId="38" fillId="0" borderId="0" xfId="2" applyFont="1" applyFill="1"/>
    <xf numFmtId="2" fontId="47"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26" xfId="2" applyFont="1" applyFill="1" applyBorder="1" applyAlignment="1">
      <alignment horizontal="justify"/>
    </xf>
    <xf numFmtId="0" fontId="38" fillId="0" borderId="26" xfId="2" applyFont="1" applyFill="1" applyBorder="1" applyAlignment="1">
      <alignment horizontal="justify"/>
    </xf>
    <xf numFmtId="0" fontId="38" fillId="0" borderId="27" xfId="2" applyFont="1" applyFill="1" applyBorder="1" applyAlignment="1">
      <alignment horizontal="justify"/>
    </xf>
    <xf numFmtId="0" fontId="39" fillId="0" borderId="26" xfId="2" applyFont="1" applyFill="1" applyBorder="1" applyAlignment="1">
      <alignment vertical="top" wrapText="1"/>
    </xf>
    <xf numFmtId="0" fontId="39" fillId="0" borderId="28" xfId="2" applyFont="1" applyFill="1" applyBorder="1" applyAlignment="1">
      <alignment vertical="top" wrapText="1"/>
    </xf>
    <xf numFmtId="0" fontId="39" fillId="0" borderId="27" xfId="2" applyFont="1" applyFill="1" applyBorder="1" applyAlignment="1">
      <alignment vertical="top" wrapText="1"/>
    </xf>
    <xf numFmtId="0" fontId="38" fillId="0" borderId="26" xfId="2" applyFont="1" applyFill="1" applyBorder="1" applyAlignment="1">
      <alignment horizontal="justify"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8" fillId="0" borderId="30" xfId="2" applyFont="1" applyFill="1" applyBorder="1" applyAlignment="1">
      <alignment vertical="top" wrapText="1"/>
    </xf>
    <xf numFmtId="0" fontId="38" fillId="0" borderId="28" xfId="2" applyFont="1" applyFill="1" applyBorder="1" applyAlignment="1">
      <alignment vertical="top" wrapText="1"/>
    </xf>
    <xf numFmtId="0" fontId="39" fillId="0" borderId="28" xfId="2" applyFont="1" applyFill="1" applyBorder="1" applyAlignment="1">
      <alignment horizontal="justify" vertical="top" wrapText="1"/>
    </xf>
    <xf numFmtId="0" fontId="39" fillId="0" borderId="26" xfId="2" applyFont="1" applyFill="1" applyBorder="1" applyAlignment="1">
      <alignment horizontal="justify" vertical="top" wrapText="1"/>
    </xf>
    <xf numFmtId="0" fontId="38" fillId="0" borderId="31" xfId="2" quotePrefix="1" applyFont="1" applyFill="1" applyBorder="1" applyAlignment="1">
      <alignment horizontal="justify" vertical="top" wrapText="1"/>
    </xf>
    <xf numFmtId="0" fontId="38" fillId="0" borderId="32" xfId="2" applyFont="1" applyFill="1" applyBorder="1" applyAlignment="1">
      <alignment horizontal="justify" vertical="top" wrapText="1"/>
    </xf>
    <xf numFmtId="0" fontId="38" fillId="0" borderId="31" xfId="2" applyFont="1" applyFill="1" applyBorder="1" applyAlignment="1">
      <alignment vertical="top" wrapText="1"/>
    </xf>
    <xf numFmtId="0" fontId="39" fillId="0" borderId="27" xfId="2" applyFont="1" applyFill="1" applyBorder="1" applyAlignment="1">
      <alignment horizontal="left" vertical="center" wrapText="1"/>
    </xf>
    <xf numFmtId="0" fontId="38" fillId="0" borderId="31" xfId="2" applyFont="1" applyFill="1" applyBorder="1" applyAlignment="1">
      <alignment horizontal="justify" vertical="top" wrapText="1"/>
    </xf>
    <xf numFmtId="0" fontId="39" fillId="0" borderId="27" xfId="2" applyFont="1" applyFill="1" applyBorder="1" applyAlignment="1">
      <alignment horizontal="center" vertical="center" wrapText="1"/>
    </xf>
    <xf numFmtId="0" fontId="38" fillId="0" borderId="28"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6" fillId="0" borderId="0" xfId="2" applyFont="1" applyFill="1" applyAlignment="1">
      <alignment horizontal="center"/>
    </xf>
    <xf numFmtId="0" fontId="40"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6" fillId="0" borderId="0" xfId="67" applyFont="1" applyFill="1" applyAlignment="1">
      <alignment vertical="center"/>
    </xf>
    <xf numFmtId="3" fontId="35" fillId="0" borderId="34" xfId="67" applyNumberFormat="1" applyFont="1" applyFill="1" applyBorder="1" applyAlignment="1">
      <alignment vertical="center"/>
    </xf>
    <xf numFmtId="3" fontId="35" fillId="0" borderId="36" xfId="67" applyNumberFormat="1" applyFont="1" applyFill="1" applyBorder="1" applyAlignment="1">
      <alignment vertical="center"/>
    </xf>
    <xf numFmtId="0" fontId="36" fillId="0" borderId="0" xfId="67" applyFont="1" applyFill="1" applyAlignment="1">
      <alignment vertical="center"/>
    </xf>
    <xf numFmtId="3" fontId="35" fillId="0" borderId="37" xfId="67" applyNumberFormat="1" applyFont="1" applyFill="1" applyBorder="1" applyAlignment="1">
      <alignment vertical="center"/>
    </xf>
    <xf numFmtId="10" fontId="35" fillId="0" borderId="37" xfId="67" applyNumberFormat="1" applyFont="1" applyFill="1" applyBorder="1" applyAlignment="1">
      <alignment vertical="center"/>
    </xf>
    <xf numFmtId="9" fontId="35" fillId="0" borderId="39" xfId="67" applyNumberFormat="1" applyFont="1" applyFill="1" applyBorder="1" applyAlignment="1">
      <alignment vertical="center"/>
    </xf>
    <xf numFmtId="3" fontId="35" fillId="0" borderId="33" xfId="67" applyNumberFormat="1" applyFont="1" applyFill="1" applyBorder="1" applyAlignment="1">
      <alignment vertical="center"/>
    </xf>
    <xf numFmtId="10" fontId="35" fillId="0" borderId="40" xfId="67" applyNumberFormat="1" applyFont="1" applyFill="1" applyBorder="1" applyAlignment="1">
      <alignment vertical="center"/>
    </xf>
    <xf numFmtId="10" fontId="35" fillId="0" borderId="35" xfId="67" applyNumberFormat="1" applyFont="1" applyFill="1" applyBorder="1" applyAlignment="1">
      <alignment vertical="center"/>
    </xf>
    <xf numFmtId="1" fontId="6" fillId="0" borderId="25" xfId="67" applyNumberFormat="1" applyFont="1" applyFill="1" applyBorder="1" applyAlignment="1">
      <alignment horizontal="center" vertical="center"/>
    </xf>
    <xf numFmtId="10" fontId="35" fillId="0" borderId="1" xfId="67" applyNumberFormat="1" applyFont="1" applyFill="1" applyBorder="1" applyAlignment="1">
      <alignment vertical="center"/>
    </xf>
    <xf numFmtId="3" fontId="35" fillId="0" borderId="24" xfId="67" applyNumberFormat="1" applyFont="1" applyFill="1" applyBorder="1" applyAlignment="1">
      <alignment vertical="center"/>
    </xf>
    <xf numFmtId="0" fontId="6" fillId="0" borderId="0" xfId="67" applyFont="1" applyFill="1" applyAlignment="1">
      <alignment horizontal="right" vertical="center"/>
    </xf>
    <xf numFmtId="172" fontId="6" fillId="0" borderId="0" xfId="67" applyNumberFormat="1" applyFont="1" applyFill="1" applyAlignment="1">
      <alignment vertical="center"/>
    </xf>
    <xf numFmtId="0" fontId="2" fillId="0" borderId="1" xfId="1" applyBorder="1" applyAlignment="1">
      <alignment vertical="center"/>
    </xf>
    <xf numFmtId="9" fontId="2" fillId="0" borderId="1" xfId="68" applyFont="1" applyBorder="1" applyAlignment="1">
      <alignment vertical="center"/>
    </xf>
    <xf numFmtId="173" fontId="38" fillId="0" borderId="26" xfId="2" applyNumberFormat="1" applyFont="1" applyFill="1" applyBorder="1" applyAlignment="1">
      <alignment horizontal="justify" vertical="top" wrapText="1"/>
    </xf>
    <xf numFmtId="0" fontId="38" fillId="24" borderId="26" xfId="2" applyFont="1" applyFill="1" applyBorder="1" applyAlignment="1">
      <alignment horizontal="justify" vertical="top" wrapText="1"/>
    </xf>
    <xf numFmtId="173" fontId="38" fillId="24" borderId="26" xfId="2" applyNumberFormat="1" applyFont="1" applyFill="1" applyBorder="1" applyAlignment="1">
      <alignment horizontal="justify" vertical="top" wrapText="1"/>
    </xf>
    <xf numFmtId="10" fontId="38" fillId="0" borderId="26" xfId="2" applyNumberFormat="1" applyFont="1" applyFill="1" applyBorder="1" applyAlignment="1">
      <alignment horizontal="justify" vertical="top" wrapText="1"/>
    </xf>
    <xf numFmtId="10" fontId="38" fillId="0" borderId="32" xfId="2" applyNumberFormat="1" applyFont="1" applyFill="1" applyBorder="1" applyAlignment="1">
      <alignment horizontal="justify" vertical="top" wrapText="1"/>
    </xf>
    <xf numFmtId="173" fontId="40" fillId="0" borderId="35" xfId="62" applyNumberFormat="1" applyFont="1" applyFill="1" applyBorder="1" applyAlignment="1">
      <alignment horizontal="left" vertical="center"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40"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40" fillId="0" borderId="1" xfId="62" applyNumberFormat="1" applyFont="1" applyFill="1" applyBorder="1" applyAlignment="1" applyProtection="1">
      <alignment horizontal="center" vertical="center" wrapText="1"/>
      <protection locked="0"/>
    </xf>
    <xf numFmtId="0" fontId="40" fillId="0" borderId="1" xfId="2" applyFont="1" applyFill="1" applyBorder="1" applyAlignment="1">
      <alignment horizontal="center" vertical="center" wrapText="1"/>
    </xf>
    <xf numFmtId="0" fontId="40" fillId="0" borderId="10" xfId="2" applyFont="1" applyFill="1" applyBorder="1" applyAlignment="1">
      <alignment horizontal="center" vertical="center" wrapText="1"/>
    </xf>
    <xf numFmtId="174" fontId="37" fillId="0" borderId="1" xfId="2" applyNumberFormat="1" applyFont="1" applyFill="1" applyBorder="1" applyAlignment="1">
      <alignment horizontal="center" vertical="center" wrapText="1"/>
    </xf>
    <xf numFmtId="0" fontId="3" fillId="0" borderId="0" xfId="1" applyFont="1" applyAlignment="1">
      <alignment horizontal="center" vertical="center"/>
    </xf>
    <xf numFmtId="0" fontId="40" fillId="0" borderId="1" xfId="2" applyFont="1" applyFill="1" applyBorder="1" applyAlignment="1">
      <alignment horizontal="center" vertical="center" wrapText="1"/>
    </xf>
    <xf numFmtId="0" fontId="57" fillId="0" borderId="0" xfId="62" applyFont="1" applyFill="1" applyBorder="1"/>
    <xf numFmtId="0" fontId="54" fillId="0" borderId="0" xfId="62" applyFont="1" applyFill="1"/>
    <xf numFmtId="0" fontId="57" fillId="0" borderId="0" xfId="62" applyFont="1" applyFill="1"/>
    <xf numFmtId="0" fontId="58" fillId="0" borderId="0" xfId="1" applyFont="1"/>
    <xf numFmtId="0" fontId="40"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54" fillId="0" borderId="0" xfId="62" applyFont="1" applyFill="1" applyBorder="1"/>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8" fillId="0" borderId="29" xfId="2" applyFont="1" applyFill="1" applyBorder="1" applyAlignment="1">
      <alignment horizontal="left" vertical="center" wrapText="1"/>
    </xf>
    <xf numFmtId="4" fontId="38" fillId="0" borderId="26" xfId="2" applyNumberFormat="1" applyFont="1" applyFill="1" applyBorder="1" applyAlignment="1">
      <alignment horizontal="justify" vertical="top" wrapText="1"/>
    </xf>
    <xf numFmtId="0" fontId="38" fillId="0" borderId="26" xfId="2" applyFont="1" applyFill="1" applyBorder="1" applyAlignment="1">
      <alignment horizontal="justify" vertical="center"/>
    </xf>
    <xf numFmtId="0" fontId="40" fillId="0" borderId="0" xfId="0" applyFont="1" applyFill="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38" fillId="0" borderId="27" xfId="2" applyFont="1" applyFill="1" applyBorder="1" applyAlignment="1">
      <alignment horizontal="left" vertical="top" wrapText="1"/>
    </xf>
    <xf numFmtId="0" fontId="14" fillId="0" borderId="0" xfId="1" applyFont="1" applyFill="1"/>
    <xf numFmtId="0" fontId="66" fillId="0" borderId="0" xfId="1" applyFont="1" applyAlignment="1">
      <alignment horizontal="left" vertical="center"/>
    </xf>
    <xf numFmtId="0" fontId="14" fillId="0" borderId="0" xfId="1" applyFont="1" applyBorder="1"/>
    <xf numFmtId="0" fontId="65" fillId="0" borderId="0" xfId="1" applyFont="1"/>
    <xf numFmtId="0" fontId="46" fillId="0" borderId="0" xfId="1" applyFont="1" applyAlignment="1">
      <alignment vertical="center"/>
    </xf>
    <xf numFmtId="0" fontId="11" fillId="0" borderId="0" xfId="1" applyFont="1" applyFill="1" applyBorder="1" applyAlignment="1">
      <alignment horizontal="center" vertical="center"/>
    </xf>
    <xf numFmtId="0" fontId="69"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68" fillId="0" borderId="0" xfId="1" applyFont="1" applyAlignment="1">
      <alignmen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65" fillId="0" borderId="0" xfId="1" applyFont="1" applyBorder="1"/>
    <xf numFmtId="0" fontId="40"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70" fillId="0" borderId="1" xfId="1" applyFont="1" applyBorder="1" applyAlignment="1">
      <alignment horizontal="center" vertical="center"/>
    </xf>
    <xf numFmtId="0" fontId="70" fillId="0" borderId="4" xfId="1" applyFont="1" applyBorder="1" applyAlignment="1">
      <alignment horizontal="center" vertical="center"/>
    </xf>
    <xf numFmtId="0" fontId="71" fillId="0" borderId="1" xfId="1" applyFont="1" applyBorder="1"/>
    <xf numFmtId="0" fontId="71" fillId="0" borderId="0" xfId="1" applyFont="1" applyBorder="1"/>
    <xf numFmtId="0" fontId="71" fillId="0" borderId="0" xfId="1" applyFont="1"/>
    <xf numFmtId="0" fontId="46"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72" fillId="0" borderId="0" xfId="0" applyFont="1"/>
    <xf numFmtId="0" fontId="11" fillId="0" borderId="0" xfId="1" applyFont="1" applyFill="1" applyBorder="1" applyAlignment="1">
      <alignment vertical="center"/>
    </xf>
    <xf numFmtId="0" fontId="38" fillId="0" borderId="0" xfId="49" applyFont="1" applyAlignment="1"/>
    <xf numFmtId="0" fontId="38" fillId="0" borderId="0" xfId="49" applyFont="1" applyFill="1" applyAlignment="1"/>
    <xf numFmtId="0" fontId="39"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72" fillId="0" borderId="1" xfId="0" applyFont="1" applyBorder="1" applyAlignment="1">
      <alignment wrapText="1"/>
    </xf>
    <xf numFmtId="0" fontId="72" fillId="0" borderId="1" xfId="0" applyFont="1" applyFill="1" applyBorder="1" applyAlignment="1">
      <alignment wrapText="1"/>
    </xf>
    <xf numFmtId="0" fontId="72" fillId="0" borderId="1" xfId="0" applyFont="1" applyBorder="1" applyAlignment="1">
      <alignment horizontal="center" vertical="center"/>
    </xf>
    <xf numFmtId="0" fontId="72" fillId="0" borderId="1" xfId="0" applyFont="1" applyBorder="1"/>
    <xf numFmtId="0" fontId="72" fillId="0" borderId="1" xfId="0" applyFont="1" applyFill="1" applyBorder="1" applyAlignment="1">
      <alignment horizontal="center" vertical="center"/>
    </xf>
    <xf numFmtId="0" fontId="72" fillId="0" borderId="3" xfId="0" applyFont="1" applyFill="1" applyBorder="1" applyAlignment="1">
      <alignment horizontal="center" vertical="center"/>
    </xf>
    <xf numFmtId="0" fontId="72" fillId="0" borderId="1" xfId="0" applyFont="1" applyBorder="1" applyAlignment="1">
      <alignment horizontal="center" wrapText="1"/>
    </xf>
    <xf numFmtId="0" fontId="72" fillId="0" borderId="1" xfId="0" applyFont="1" applyFill="1" applyBorder="1" applyAlignment="1">
      <alignment vertical="center"/>
    </xf>
    <xf numFmtId="0" fontId="70" fillId="0" borderId="0" xfId="0" applyFont="1"/>
    <xf numFmtId="49" fontId="10" fillId="0" borderId="1" xfId="1" applyNumberFormat="1" applyFont="1" applyBorder="1" applyAlignment="1">
      <alignment horizontal="center" vertical="center"/>
    </xf>
    <xf numFmtId="49" fontId="10" fillId="0" borderId="4" xfId="1" applyNumberFormat="1" applyFont="1" applyBorder="1" applyAlignment="1">
      <alignment vertical="center"/>
    </xf>
    <xf numFmtId="164" fontId="11" fillId="0" borderId="1" xfId="1" applyNumberFormat="1" applyFont="1" applyBorder="1" applyAlignment="1">
      <alignment horizontal="center" vertical="center"/>
    </xf>
    <xf numFmtId="1" fontId="38" fillId="0" borderId="0" xfId="49" applyNumberFormat="1" applyFont="1"/>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1" fontId="80" fillId="0" borderId="1" xfId="49" applyNumberFormat="1" applyFont="1" applyBorder="1" applyAlignment="1">
      <alignment horizontal="center" vertical="center"/>
    </xf>
    <xf numFmtId="0" fontId="80" fillId="0" borderId="1" xfId="49" applyFont="1" applyBorder="1" applyAlignment="1">
      <alignment horizontal="center" vertical="center"/>
    </xf>
    <xf numFmtId="0" fontId="80"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4"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67" applyFont="1" applyFill="1" applyBorder="1" applyAlignment="1">
      <alignment vertical="center"/>
    </xf>
    <xf numFmtId="0" fontId="56" fillId="0" borderId="0" xfId="62" applyFont="1" applyFill="1" applyBorder="1"/>
    <xf numFmtId="2" fontId="81" fillId="0" borderId="0" xfId="67" applyNumberFormat="1" applyFont="1" applyFill="1" applyAlignment="1">
      <alignment horizontal="right" vertical="center"/>
    </xf>
    <xf numFmtId="0" fontId="82" fillId="0" borderId="0" xfId="67" applyFont="1" applyFill="1" applyAlignment="1">
      <alignment vertical="center"/>
    </xf>
    <xf numFmtId="0" fontId="36" fillId="0" borderId="0" xfId="67" applyFont="1" applyFill="1" applyBorder="1" applyAlignment="1">
      <alignment vertical="center"/>
    </xf>
    <xf numFmtId="4" fontId="53" fillId="0" borderId="1" xfId="67" applyNumberFormat="1" applyFont="1" applyFill="1" applyBorder="1" applyAlignment="1">
      <alignment horizontal="center" vertical="center"/>
    </xf>
    <xf numFmtId="4" fontId="83" fillId="0" borderId="5" xfId="67" applyNumberFormat="1" applyFont="1" applyFill="1" applyBorder="1" applyAlignment="1">
      <alignment horizontal="center" vertical="center"/>
    </xf>
    <xf numFmtId="3" fontId="53" fillId="0" borderId="1" xfId="67" applyNumberFormat="1" applyFont="1" applyFill="1" applyBorder="1" applyAlignment="1">
      <alignment horizontal="center" vertical="center"/>
    </xf>
    <xf numFmtId="3" fontId="83" fillId="0" borderId="5" xfId="67" applyNumberFormat="1" applyFont="1" applyFill="1" applyBorder="1" applyAlignment="1">
      <alignment horizontal="center" vertical="center"/>
    </xf>
    <xf numFmtId="0" fontId="53" fillId="0" borderId="1" xfId="67" applyFont="1" applyFill="1" applyBorder="1" applyAlignment="1">
      <alignment horizontal="center" vertical="center"/>
    </xf>
    <xf numFmtId="0" fontId="83" fillId="0" borderId="5" xfId="67" applyFont="1" applyFill="1" applyBorder="1" applyAlignment="1">
      <alignment horizontal="center" vertical="center"/>
    </xf>
    <xf numFmtId="10" fontId="35" fillId="0" borderId="38" xfId="67" applyNumberFormat="1" applyFont="1" applyFill="1" applyBorder="1" applyAlignment="1">
      <alignment vertical="center"/>
    </xf>
    <xf numFmtId="0" fontId="55" fillId="0" borderId="0" xfId="67" applyFont="1" applyFill="1" applyBorder="1" applyAlignment="1">
      <alignment vertical="center"/>
    </xf>
    <xf numFmtId="3" fontId="35" fillId="0" borderId="1" xfId="67" applyNumberFormat="1" applyFont="1" applyFill="1" applyBorder="1" applyAlignment="1">
      <alignment vertical="center"/>
    </xf>
    <xf numFmtId="3" fontId="55" fillId="0" borderId="0" xfId="67" applyNumberFormat="1" applyFont="1" applyFill="1" applyBorder="1" applyAlignment="1">
      <alignment horizontal="center" vertical="center"/>
    </xf>
    <xf numFmtId="3"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67" fontId="84" fillId="0" borderId="0" xfId="67" applyNumberFormat="1" applyFont="1" applyFill="1" applyBorder="1" applyAlignment="1">
      <alignment horizontal="center" vertical="center"/>
    </xf>
    <xf numFmtId="169" fontId="35" fillId="0" borderId="1" xfId="67" applyNumberFormat="1" applyFont="1" applyFill="1" applyBorder="1" applyAlignment="1">
      <alignment horizontal="center" vertical="center"/>
    </xf>
    <xf numFmtId="170" fontId="36" fillId="0" borderId="1" xfId="67" applyNumberFormat="1" applyFont="1" applyFill="1" applyBorder="1" applyAlignment="1">
      <alignment vertical="center"/>
    </xf>
    <xf numFmtId="171" fontId="36" fillId="0" borderId="1" xfId="67" applyNumberFormat="1" applyFont="1" applyFill="1" applyBorder="1" applyAlignment="1">
      <alignment vertical="center"/>
    </xf>
    <xf numFmtId="171" fontId="36" fillId="0" borderId="24" xfId="67" applyNumberFormat="1" applyFont="1" applyFill="1" applyBorder="1" applyAlignment="1">
      <alignment vertical="center"/>
    </xf>
    <xf numFmtId="0" fontId="6" fillId="0" borderId="43" xfId="67" applyFont="1" applyFill="1" applyBorder="1" applyAlignment="1">
      <alignment vertical="center"/>
    </xf>
    <xf numFmtId="0" fontId="36" fillId="0" borderId="0" xfId="67" applyFont="1" applyFill="1" applyBorder="1" applyAlignment="1">
      <alignment horizontal="center" vertical="center"/>
    </xf>
    <xf numFmtId="0" fontId="52" fillId="0" borderId="0" xfId="67" applyFont="1" applyFill="1" applyBorder="1" applyAlignment="1">
      <alignment horizontal="left" vertical="center"/>
    </xf>
    <xf numFmtId="0" fontId="53" fillId="0" borderId="0" xfId="67" applyFont="1" applyFill="1" applyBorder="1" applyAlignment="1">
      <alignment vertical="center"/>
    </xf>
    <xf numFmtId="0" fontId="6" fillId="0" borderId="34" xfId="67" applyFont="1" applyFill="1" applyBorder="1" applyAlignment="1">
      <alignment vertical="center"/>
    </xf>
    <xf numFmtId="0" fontId="6" fillId="0" borderId="36" xfId="67" applyFont="1" applyFill="1" applyBorder="1" applyAlignment="1">
      <alignment vertical="center"/>
    </xf>
    <xf numFmtId="0" fontId="6" fillId="0" borderId="37" xfId="67" applyFont="1" applyFill="1" applyBorder="1" applyAlignment="1">
      <alignment vertical="center"/>
    </xf>
    <xf numFmtId="0" fontId="6" fillId="0" borderId="39" xfId="67" applyFont="1" applyFill="1" applyBorder="1" applyAlignment="1">
      <alignment vertical="center"/>
    </xf>
    <xf numFmtId="0" fontId="6" fillId="0" borderId="44" xfId="67" applyFont="1" applyFill="1" applyBorder="1" applyAlignment="1">
      <alignment vertical="center"/>
    </xf>
    <xf numFmtId="0" fontId="6" fillId="0" borderId="7" xfId="67" applyFont="1" applyFill="1" applyBorder="1" applyAlignment="1">
      <alignment vertical="center"/>
    </xf>
    <xf numFmtId="0" fontId="6" fillId="0" borderId="23" xfId="67" applyFont="1" applyFill="1" applyBorder="1" applyAlignment="1">
      <alignment vertical="center"/>
    </xf>
    <xf numFmtId="0" fontId="6" fillId="0" borderId="41" xfId="67" applyFont="1" applyFill="1" applyBorder="1" applyAlignment="1">
      <alignment horizontal="left" vertical="center"/>
    </xf>
    <xf numFmtId="0" fontId="6" fillId="0" borderId="3" xfId="67" applyFont="1" applyFill="1" applyBorder="1" applyAlignment="1">
      <alignment vertical="center"/>
    </xf>
    <xf numFmtId="0" fontId="6" fillId="0" borderId="42" xfId="67" applyFont="1" applyFill="1" applyBorder="1" applyAlignment="1">
      <alignment vertical="center"/>
    </xf>
    <xf numFmtId="0" fontId="36" fillId="0" borderId="41" xfId="67" applyFont="1" applyFill="1" applyBorder="1" applyAlignment="1">
      <alignment vertical="center"/>
    </xf>
    <xf numFmtId="0" fontId="36" fillId="0" borderId="3" xfId="67" applyFont="1" applyFill="1" applyBorder="1" applyAlignment="1">
      <alignment vertical="center"/>
    </xf>
    <xf numFmtId="0" fontId="6" fillId="0" borderId="3" xfId="67" applyFont="1" applyFill="1" applyBorder="1" applyAlignment="1">
      <alignment horizontal="left" vertical="center"/>
    </xf>
    <xf numFmtId="0" fontId="36" fillId="0" borderId="3" xfId="67" applyFont="1" applyFill="1" applyBorder="1" applyAlignment="1">
      <alignment horizontal="left" vertical="center"/>
    </xf>
    <xf numFmtId="0" fontId="36" fillId="0" borderId="42" xfId="67" applyFont="1" applyFill="1" applyBorder="1" applyAlignment="1">
      <alignment horizontal="left" vertical="center"/>
    </xf>
    <xf numFmtId="0" fontId="6" fillId="0" borderId="3" xfId="67" applyFont="1" applyFill="1" applyBorder="1" applyAlignment="1">
      <alignment horizontal="left" vertical="center" wrapText="1"/>
    </xf>
    <xf numFmtId="0" fontId="36" fillId="0" borderId="42" xfId="67" applyFont="1" applyFill="1" applyBorder="1" applyAlignment="1">
      <alignment vertical="center"/>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40" fillId="0" borderId="1" xfId="2" applyNumberFormat="1" applyFont="1" applyFill="1" applyBorder="1" applyAlignment="1">
      <alignment horizontal="right" vertical="center" wrapText="1" shrinkToFit="1"/>
    </xf>
    <xf numFmtId="0" fontId="40" fillId="0" borderId="1" xfId="2" applyNumberFormat="1" applyFont="1" applyFill="1" applyBorder="1" applyAlignment="1">
      <alignment horizontal="center" vertical="top" wrapText="1" shrinkToFit="1"/>
    </xf>
    <xf numFmtId="0" fontId="40" fillId="0" borderId="1" xfId="2" applyFont="1" applyFill="1" applyBorder="1" applyAlignment="1">
      <alignment horizontal="center" vertical="center" wrapText="1" shrinkToFit="1"/>
    </xf>
    <xf numFmtId="2" fontId="46" fillId="0" borderId="1" xfId="1" applyNumberFormat="1" applyFont="1" applyBorder="1" applyAlignment="1">
      <alignment horizontal="center" vertical="center"/>
    </xf>
    <xf numFmtId="2" fontId="11" fillId="0" borderId="1" xfId="1" applyNumberFormat="1" applyFont="1" applyBorder="1" applyAlignment="1">
      <alignment horizontal="center" vertical="center"/>
    </xf>
    <xf numFmtId="0" fontId="38" fillId="25" borderId="26" xfId="2" applyFont="1" applyFill="1" applyBorder="1" applyAlignment="1">
      <alignment horizontal="justify" vertical="top" wrapText="1"/>
    </xf>
    <xf numFmtId="4" fontId="38" fillId="25" borderId="26"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40" fillId="0" borderId="1" xfId="2" applyNumberFormat="1" applyFont="1" applyBorder="1" applyAlignment="1">
      <alignment horizontal="center" vertical="top" wrapText="1" shrinkToFit="1"/>
    </xf>
    <xf numFmtId="0" fontId="40"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40" fillId="0" borderId="1" xfId="2" applyNumberFormat="1" applyFont="1" applyBorder="1" applyAlignment="1">
      <alignment horizontal="center" vertical="top" wrapText="1" shrinkToFit="1"/>
    </xf>
    <xf numFmtId="0" fontId="43"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14" fontId="43" fillId="26" borderId="1" xfId="0" applyNumberFormat="1" applyFont="1" applyFill="1" applyBorder="1" applyAlignment="1">
      <alignment horizontal="center" vertical="center" wrapText="1"/>
    </xf>
    <xf numFmtId="0" fontId="40"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0" fillId="0" borderId="0" xfId="2" applyFont="1" applyFill="1" applyBorder="1" applyAlignment="1">
      <alignment horizontal="left"/>
    </xf>
    <xf numFmtId="0" fontId="68"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40"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40" fillId="0" borderId="1" xfId="45" applyFont="1" applyFill="1" applyBorder="1" applyAlignment="1">
      <alignment horizontal="left" vertical="center" wrapText="1"/>
    </xf>
    <xf numFmtId="174" fontId="4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3" fillId="26" borderId="1" xfId="3" applyNumberFormat="1" applyFont="1" applyFill="1" applyBorder="1" applyAlignment="1">
      <alignment horizontal="center" vertical="center" wrapText="1"/>
    </xf>
    <xf numFmtId="0" fontId="43" fillId="26" borderId="1" xfId="3"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6"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6"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2" xfId="62" applyFont="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68" fillId="0" borderId="0" xfId="1" applyFont="1" applyAlignment="1">
      <alignment horizontal="center" vertical="center"/>
    </xf>
    <xf numFmtId="0" fontId="10" fillId="0" borderId="20" xfId="62" applyFont="1" applyBorder="1" applyAlignment="1">
      <alignment horizontal="left"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67" fillId="0" borderId="0" xfId="1" applyFont="1" applyAlignment="1">
      <alignment horizontal="center" vertical="center" wrapText="1"/>
    </xf>
    <xf numFmtId="0" fontId="38" fillId="0" borderId="0" xfId="49" applyFont="1" applyFill="1" applyAlignment="1">
      <alignment horizontal="center"/>
    </xf>
    <xf numFmtId="0" fontId="39"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8"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6" fillId="0" borderId="0" xfId="1" applyFont="1" applyAlignment="1">
      <alignment horizontal="center" vertical="center" wrapText="1"/>
    </xf>
    <xf numFmtId="0" fontId="6" fillId="0" borderId="0" xfId="67" applyFont="1" applyFill="1" applyBorder="1" applyAlignment="1">
      <alignment horizontal="left" vertical="center" wrapText="1"/>
    </xf>
    <xf numFmtId="0" fontId="40" fillId="0" borderId="0" xfId="50" applyFont="1" applyFill="1" applyAlignment="1">
      <alignment horizontal="center" vertical="center"/>
    </xf>
    <xf numFmtId="0" fontId="53" fillId="0" borderId="4" xfId="67" applyFont="1" applyFill="1" applyBorder="1" applyAlignment="1">
      <alignment horizontal="center" vertical="center"/>
    </xf>
    <xf numFmtId="0" fontId="53" fillId="0" borderId="7" xfId="67" applyFont="1" applyFill="1" applyBorder="1" applyAlignment="1">
      <alignment horizontal="center" vertical="center"/>
    </xf>
    <xf numFmtId="0" fontId="53" fillId="0" borderId="3" xfId="67" applyFont="1" applyFill="1" applyBorder="1" applyAlignment="1">
      <alignment horizontal="center" vertical="center"/>
    </xf>
    <xf numFmtId="0" fontId="6" fillId="0" borderId="0" xfId="62" applyFont="1" applyFill="1" applyBorder="1" applyAlignment="1">
      <alignment horizontal="left" vertical="center" wrapText="1"/>
    </xf>
    <xf numFmtId="0" fontId="40" fillId="0" borderId="1" xfId="2" applyFont="1" applyFill="1" applyBorder="1" applyAlignment="1">
      <alignment horizontal="center" vertical="center" wrapText="1" shrinkToFit="1"/>
    </xf>
    <xf numFmtId="0" fontId="40" fillId="0" borderId="1" xfId="2" applyNumberFormat="1" applyFont="1" applyFill="1" applyBorder="1" applyAlignment="1">
      <alignment horizontal="center" vertical="center" wrapText="1" shrinkToFit="1"/>
    </xf>
    <xf numFmtId="0" fontId="40" fillId="0" borderId="10" xfId="2" applyNumberFormat="1" applyFont="1" applyFill="1" applyBorder="1" applyAlignment="1">
      <alignment horizontal="center" vertical="center" wrapText="1" shrinkToFit="1"/>
    </xf>
    <xf numFmtId="0" fontId="40" fillId="0" borderId="6" xfId="2" applyNumberFormat="1" applyFont="1" applyFill="1" applyBorder="1" applyAlignment="1">
      <alignment horizontal="center" vertical="center" wrapText="1" shrinkToFit="1"/>
    </xf>
    <xf numFmtId="0" fontId="40" fillId="0" borderId="2" xfId="2" applyNumberFormat="1" applyFont="1" applyFill="1" applyBorder="1" applyAlignment="1">
      <alignment horizontal="center" vertical="center" wrapText="1" shrinkToFi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7" xfId="52" applyFont="1" applyFill="1" applyBorder="1" applyAlignment="1">
      <alignment horizontal="center" vertical="center"/>
    </xf>
    <xf numFmtId="0" fontId="10" fillId="0" borderId="0" xfId="2" applyFont="1" applyFill="1" applyBorder="1" applyAlignment="1">
      <alignment horizontal="left"/>
    </xf>
    <xf numFmtId="0" fontId="50" fillId="0" borderId="0" xfId="0" applyFont="1" applyFill="1" applyAlignment="1">
      <alignment horizontal="center" vertical="center"/>
    </xf>
    <xf numFmtId="0" fontId="51" fillId="0" borderId="0" xfId="1" applyFont="1" applyAlignment="1">
      <alignment horizontal="center" vertical="center"/>
    </xf>
    <xf numFmtId="0" fontId="51" fillId="0" borderId="0" xfId="1" applyFont="1" applyAlignment="1">
      <alignment horizontal="center" vertical="center" wrapText="1"/>
    </xf>
    <xf numFmtId="0" fontId="10" fillId="0" borderId="0" xfId="2" applyFont="1" applyFill="1" applyAlignment="1">
      <alignment horizontal="center"/>
    </xf>
    <xf numFmtId="0" fontId="40" fillId="0" borderId="1" xfId="2" applyFont="1" applyBorder="1" applyAlignment="1">
      <alignment horizontal="center" vertical="center"/>
    </xf>
    <xf numFmtId="0" fontId="40" fillId="0" borderId="0" xfId="2" applyFont="1" applyFill="1" applyAlignment="1">
      <alignment horizontal="center"/>
    </xf>
    <xf numFmtId="0" fontId="40"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79"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1" fontId="40" fillId="0" borderId="10" xfId="49" applyNumberFormat="1" applyFont="1" applyFill="1" applyBorder="1" applyAlignment="1">
      <alignment horizontal="center" vertical="center" wrapText="1"/>
    </xf>
    <xf numFmtId="1" fontId="40" fillId="0" borderId="6" xfId="49" applyNumberFormat="1" applyFont="1" applyFill="1" applyBorder="1" applyAlignment="1">
      <alignment horizontal="center" vertical="center" wrapText="1"/>
    </xf>
    <xf numFmtId="1" fontId="40" fillId="0" borderId="2" xfId="49" applyNumberFormat="1"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9" fillId="0" borderId="0" xfId="2" applyFont="1" applyFill="1" applyAlignment="1">
      <alignment horizontal="center" wrapText="1"/>
    </xf>
    <xf numFmtId="0" fontId="39" fillId="0" borderId="0" xfId="2" applyFont="1" applyFill="1" applyAlignment="1">
      <alignment horizontal="center"/>
    </xf>
    <xf numFmtId="0" fontId="38" fillId="0" borderId="27" xfId="2" applyFont="1" applyFill="1" applyBorder="1" applyAlignment="1">
      <alignment horizontal="left" vertical="top" wrapText="1"/>
    </xf>
    <xf numFmtId="0" fontId="38" fillId="0" borderId="30" xfId="2" applyFont="1" applyFill="1" applyBorder="1" applyAlignment="1">
      <alignment horizontal="left" vertical="top" wrapText="1"/>
    </xf>
    <xf numFmtId="0" fontId="38" fillId="0" borderId="28" xfId="2" applyFont="1" applyFill="1" applyBorder="1" applyAlignment="1">
      <alignment horizontal="left" vertical="top" wrapText="1"/>
    </xf>
    <xf numFmtId="0" fontId="46" fillId="0" borderId="0" xfId="2" applyFont="1" applyFill="1" applyAlignment="1">
      <alignment horizontal="center"/>
    </xf>
  </cellXfs>
  <cellStyles count="12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7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2422864"/>
        <c:axId val="688927840"/>
      </c:lineChart>
      <c:catAx>
        <c:axId val="702422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8927840"/>
        <c:crosses val="autoZero"/>
        <c:auto val="1"/>
        <c:lblAlgn val="ctr"/>
        <c:lblOffset val="100"/>
        <c:noMultiLvlLbl val="0"/>
      </c:catAx>
      <c:valAx>
        <c:axId val="688927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422864"/>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1120140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27" t="s">
        <v>468</v>
      </c>
      <c r="B5" s="327"/>
      <c r="C5" s="327"/>
      <c r="D5" s="111"/>
      <c r="E5" s="111"/>
      <c r="F5" s="111"/>
      <c r="G5" s="111"/>
      <c r="H5" s="111"/>
      <c r="I5" s="111"/>
      <c r="J5" s="111"/>
    </row>
    <row r="6" spans="1:22" s="11" customFormat="1" ht="18.75" x14ac:dyDescent="0.3">
      <c r="A6" s="16"/>
      <c r="F6" s="15"/>
      <c r="G6" s="15"/>
      <c r="H6" s="14"/>
    </row>
    <row r="7" spans="1:22" s="11" customFormat="1" ht="18.75" x14ac:dyDescent="0.2">
      <c r="A7" s="331" t="s">
        <v>7</v>
      </c>
      <c r="B7" s="331"/>
      <c r="C7" s="33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34" t="s">
        <v>581</v>
      </c>
      <c r="B9" s="334"/>
      <c r="C9" s="334"/>
      <c r="D9" s="7"/>
      <c r="E9" s="7"/>
      <c r="F9" s="7"/>
      <c r="G9" s="7"/>
      <c r="H9" s="7"/>
      <c r="I9" s="12"/>
      <c r="J9" s="12"/>
      <c r="K9" s="12"/>
      <c r="L9" s="12"/>
      <c r="M9" s="12"/>
      <c r="N9" s="12"/>
      <c r="O9" s="12"/>
      <c r="P9" s="12"/>
      <c r="Q9" s="12"/>
      <c r="R9" s="12"/>
      <c r="S9" s="12"/>
      <c r="T9" s="12"/>
      <c r="U9" s="12"/>
      <c r="V9" s="12"/>
    </row>
    <row r="10" spans="1:22" s="11" customFormat="1" ht="18.75" x14ac:dyDescent="0.2">
      <c r="A10" s="328" t="s">
        <v>6</v>
      </c>
      <c r="B10" s="328"/>
      <c r="C10" s="32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32" t="s">
        <v>576</v>
      </c>
      <c r="B12" s="332"/>
      <c r="C12" s="332"/>
      <c r="D12" s="7"/>
      <c r="E12" s="7"/>
      <c r="F12" s="7"/>
      <c r="G12" s="7"/>
      <c r="H12" s="7"/>
      <c r="I12" s="12"/>
      <c r="J12" s="12"/>
      <c r="K12" s="12"/>
      <c r="L12" s="12"/>
      <c r="M12" s="12"/>
      <c r="N12" s="12"/>
      <c r="O12" s="12"/>
      <c r="P12" s="12"/>
      <c r="Q12" s="12"/>
      <c r="R12" s="12"/>
      <c r="S12" s="12"/>
      <c r="T12" s="12"/>
      <c r="U12" s="12"/>
      <c r="V12" s="12"/>
    </row>
    <row r="13" spans="1:22" s="11" customFormat="1" ht="18.75" x14ac:dyDescent="0.2">
      <c r="A13" s="328" t="s">
        <v>5</v>
      </c>
      <c r="B13" s="328"/>
      <c r="C13" s="32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33" t="s">
        <v>462</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28" t="s">
        <v>4</v>
      </c>
      <c r="B16" s="328"/>
      <c r="C16" s="32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9" t="s">
        <v>411</v>
      </c>
      <c r="B18" s="330"/>
      <c r="C18" s="33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469</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603</v>
      </c>
      <c r="C23" s="30" t="s">
        <v>602</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24"/>
      <c r="B24" s="325"/>
      <c r="C24" s="326"/>
      <c r="D24" s="23"/>
      <c r="E24" s="23"/>
      <c r="F24" s="23"/>
      <c r="G24" s="23"/>
      <c r="H24" s="23"/>
      <c r="I24" s="22"/>
      <c r="J24" s="22"/>
      <c r="K24" s="22"/>
      <c r="L24" s="22"/>
      <c r="M24" s="22"/>
      <c r="N24" s="22"/>
      <c r="O24" s="22"/>
      <c r="P24" s="22"/>
      <c r="Q24" s="22"/>
      <c r="R24" s="22"/>
      <c r="S24" s="22"/>
      <c r="T24" s="21"/>
      <c r="U24" s="21"/>
      <c r="V24" s="21"/>
    </row>
    <row r="25" spans="1:22" s="166" customFormat="1" ht="58.5" customHeight="1" x14ac:dyDescent="0.2">
      <c r="A25" s="19" t="s">
        <v>60</v>
      </c>
      <c r="B25" s="109" t="s">
        <v>360</v>
      </c>
      <c r="C25" s="25" t="s">
        <v>426</v>
      </c>
      <c r="D25" s="164"/>
      <c r="E25" s="164"/>
      <c r="F25" s="164"/>
      <c r="G25" s="164"/>
      <c r="H25" s="163"/>
      <c r="I25" s="163"/>
      <c r="J25" s="163"/>
      <c r="K25" s="163"/>
      <c r="L25" s="163"/>
      <c r="M25" s="163"/>
      <c r="N25" s="163"/>
      <c r="O25" s="163"/>
      <c r="P25" s="163"/>
      <c r="Q25" s="163"/>
      <c r="R25" s="163"/>
      <c r="S25" s="165"/>
      <c r="T25" s="165"/>
      <c r="U25" s="165"/>
      <c r="V25" s="165"/>
    </row>
    <row r="26" spans="1:22" s="166" customFormat="1" ht="42.75" customHeight="1" x14ac:dyDescent="0.2">
      <c r="A26" s="19" t="s">
        <v>59</v>
      </c>
      <c r="B26" s="109" t="s">
        <v>72</v>
      </c>
      <c r="C26" s="25" t="s">
        <v>427</v>
      </c>
      <c r="D26" s="164"/>
      <c r="E26" s="164"/>
      <c r="F26" s="164"/>
      <c r="G26" s="164"/>
      <c r="H26" s="163"/>
      <c r="I26" s="163"/>
      <c r="J26" s="163"/>
      <c r="K26" s="163"/>
      <c r="L26" s="163"/>
      <c r="M26" s="163"/>
      <c r="N26" s="163"/>
      <c r="O26" s="163"/>
      <c r="P26" s="163"/>
      <c r="Q26" s="163"/>
      <c r="R26" s="163"/>
      <c r="S26" s="165"/>
      <c r="T26" s="165"/>
      <c r="U26" s="165"/>
      <c r="V26" s="165"/>
    </row>
    <row r="27" spans="1:22" s="166" customFormat="1" ht="51.75" customHeight="1" x14ac:dyDescent="0.2">
      <c r="A27" s="19" t="s">
        <v>57</v>
      </c>
      <c r="B27" s="109" t="s">
        <v>71</v>
      </c>
      <c r="C27" s="25" t="s">
        <v>620</v>
      </c>
      <c r="D27" s="164"/>
      <c r="E27" s="164"/>
      <c r="F27" s="164"/>
      <c r="G27" s="164"/>
      <c r="H27" s="163"/>
      <c r="I27" s="163"/>
      <c r="J27" s="163"/>
      <c r="K27" s="163"/>
      <c r="L27" s="163"/>
      <c r="M27" s="163"/>
      <c r="N27" s="163"/>
      <c r="O27" s="163"/>
      <c r="P27" s="163"/>
      <c r="Q27" s="163"/>
      <c r="R27" s="163"/>
      <c r="S27" s="165"/>
      <c r="T27" s="165"/>
      <c r="U27" s="165"/>
      <c r="V27" s="165"/>
    </row>
    <row r="28" spans="1:22" s="166" customFormat="1" ht="42.75" customHeight="1" x14ac:dyDescent="0.2">
      <c r="A28" s="19" t="s">
        <v>56</v>
      </c>
      <c r="B28" s="109" t="s">
        <v>361</v>
      </c>
      <c r="C28" s="25" t="s">
        <v>440</v>
      </c>
      <c r="D28" s="164"/>
      <c r="E28" s="164"/>
      <c r="F28" s="164"/>
      <c r="G28" s="164"/>
      <c r="H28" s="163"/>
      <c r="I28" s="163"/>
      <c r="J28" s="163"/>
      <c r="K28" s="163"/>
      <c r="L28" s="163"/>
      <c r="M28" s="163"/>
      <c r="N28" s="163"/>
      <c r="O28" s="163"/>
      <c r="P28" s="163"/>
      <c r="Q28" s="163"/>
      <c r="R28" s="163"/>
      <c r="S28" s="165"/>
      <c r="T28" s="165"/>
      <c r="U28" s="165"/>
      <c r="V28" s="165"/>
    </row>
    <row r="29" spans="1:22" s="166" customFormat="1" ht="51.75" customHeight="1" x14ac:dyDescent="0.2">
      <c r="A29" s="19" t="s">
        <v>54</v>
      </c>
      <c r="B29" s="109" t="s">
        <v>362</v>
      </c>
      <c r="C29" s="25" t="s">
        <v>440</v>
      </c>
      <c r="D29" s="164"/>
      <c r="E29" s="164"/>
      <c r="F29" s="164"/>
      <c r="G29" s="164"/>
      <c r="H29" s="163"/>
      <c r="I29" s="163"/>
      <c r="J29" s="163"/>
      <c r="K29" s="163"/>
      <c r="L29" s="163"/>
      <c r="M29" s="163"/>
      <c r="N29" s="163"/>
      <c r="O29" s="163"/>
      <c r="P29" s="163"/>
      <c r="Q29" s="163"/>
      <c r="R29" s="163"/>
      <c r="S29" s="165"/>
      <c r="T29" s="165"/>
      <c r="U29" s="165"/>
      <c r="V29" s="165"/>
    </row>
    <row r="30" spans="1:22" s="166" customFormat="1" ht="51.75" customHeight="1" x14ac:dyDescent="0.2">
      <c r="A30" s="19" t="s">
        <v>52</v>
      </c>
      <c r="B30" s="109" t="s">
        <v>363</v>
      </c>
      <c r="C30" s="25" t="s">
        <v>440</v>
      </c>
      <c r="D30" s="164"/>
      <c r="E30" s="164"/>
      <c r="F30" s="164"/>
      <c r="G30" s="164"/>
      <c r="H30" s="163"/>
      <c r="I30" s="163"/>
      <c r="J30" s="163"/>
      <c r="K30" s="163"/>
      <c r="L30" s="163"/>
      <c r="M30" s="163"/>
      <c r="N30" s="163"/>
      <c r="O30" s="163"/>
      <c r="P30" s="163"/>
      <c r="Q30" s="163"/>
      <c r="R30" s="163"/>
      <c r="S30" s="165"/>
      <c r="T30" s="165"/>
      <c r="U30" s="165"/>
      <c r="V30" s="165"/>
    </row>
    <row r="31" spans="1:22" s="166" customFormat="1" ht="51.75" customHeight="1" x14ac:dyDescent="0.2">
      <c r="A31" s="19" t="s">
        <v>70</v>
      </c>
      <c r="B31" s="109" t="s">
        <v>364</v>
      </c>
      <c r="C31" s="25" t="s">
        <v>441</v>
      </c>
      <c r="D31" s="164"/>
      <c r="E31" s="164"/>
      <c r="F31" s="164"/>
      <c r="G31" s="164"/>
      <c r="H31" s="163"/>
      <c r="I31" s="163"/>
      <c r="J31" s="163"/>
      <c r="K31" s="163"/>
      <c r="L31" s="163"/>
      <c r="M31" s="163"/>
      <c r="N31" s="163"/>
      <c r="O31" s="163"/>
      <c r="P31" s="163"/>
      <c r="Q31" s="163"/>
      <c r="R31" s="163"/>
      <c r="S31" s="165"/>
      <c r="T31" s="165"/>
      <c r="U31" s="165"/>
      <c r="V31" s="165"/>
    </row>
    <row r="32" spans="1:22" s="166" customFormat="1" ht="51.75" customHeight="1" x14ac:dyDescent="0.2">
      <c r="A32" s="19" t="s">
        <v>68</v>
      </c>
      <c r="B32" s="109" t="s">
        <v>365</v>
      </c>
      <c r="C32" s="25" t="s">
        <v>441</v>
      </c>
      <c r="D32" s="164"/>
      <c r="E32" s="164"/>
      <c r="F32" s="164"/>
      <c r="G32" s="164"/>
      <c r="H32" s="163"/>
      <c r="I32" s="163"/>
      <c r="J32" s="163"/>
      <c r="K32" s="163"/>
      <c r="L32" s="163"/>
      <c r="M32" s="163"/>
      <c r="N32" s="163"/>
      <c r="O32" s="163"/>
      <c r="P32" s="163"/>
      <c r="Q32" s="163"/>
      <c r="R32" s="163"/>
      <c r="S32" s="165"/>
      <c r="T32" s="165"/>
      <c r="U32" s="165"/>
      <c r="V32" s="165"/>
    </row>
    <row r="33" spans="1:22" s="166" customFormat="1" ht="101.25" customHeight="1" x14ac:dyDescent="0.2">
      <c r="A33" s="19" t="s">
        <v>67</v>
      </c>
      <c r="B33" s="109" t="s">
        <v>366</v>
      </c>
      <c r="C33" s="109" t="s">
        <v>441</v>
      </c>
      <c r="D33" s="164"/>
      <c r="E33" s="164"/>
      <c r="F33" s="164"/>
      <c r="G33" s="164"/>
      <c r="H33" s="163"/>
      <c r="I33" s="163"/>
      <c r="J33" s="163"/>
      <c r="K33" s="163"/>
      <c r="L33" s="163"/>
      <c r="M33" s="163"/>
      <c r="N33" s="163"/>
      <c r="O33" s="163"/>
      <c r="P33" s="163"/>
      <c r="Q33" s="163"/>
      <c r="R33" s="163"/>
      <c r="S33" s="165"/>
      <c r="T33" s="165"/>
      <c r="U33" s="165"/>
      <c r="V33" s="165"/>
    </row>
    <row r="34" spans="1:22" ht="111" customHeight="1" x14ac:dyDescent="0.25">
      <c r="A34" s="19" t="s">
        <v>380</v>
      </c>
      <c r="B34" s="30" t="s">
        <v>367</v>
      </c>
      <c r="C34" s="20" t="s">
        <v>441</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370</v>
      </c>
      <c r="B35" s="30" t="s">
        <v>69</v>
      </c>
      <c r="C35" s="20" t="s">
        <v>440</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381</v>
      </c>
      <c r="B36" s="30" t="s">
        <v>368</v>
      </c>
      <c r="C36" s="20" t="s">
        <v>441</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371</v>
      </c>
      <c r="B37" s="30" t="s">
        <v>369</v>
      </c>
      <c r="C37" s="20" t="s">
        <v>441</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382</v>
      </c>
      <c r="B38" s="30" t="s">
        <v>209</v>
      </c>
      <c r="C38" s="20" t="s">
        <v>441</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24"/>
      <c r="B39" s="325"/>
      <c r="C39" s="326"/>
      <c r="D39" s="18"/>
      <c r="E39" s="18"/>
      <c r="F39" s="18"/>
      <c r="G39" s="18"/>
      <c r="H39" s="18"/>
      <c r="I39" s="18"/>
      <c r="J39" s="18"/>
      <c r="K39" s="18"/>
      <c r="L39" s="18"/>
      <c r="M39" s="18"/>
      <c r="N39" s="18"/>
      <c r="O39" s="18"/>
      <c r="P39" s="18"/>
      <c r="Q39" s="18"/>
      <c r="R39" s="18"/>
      <c r="S39" s="18"/>
      <c r="T39" s="18"/>
      <c r="U39" s="18"/>
      <c r="V39" s="18"/>
    </row>
    <row r="40" spans="1:22" ht="63" x14ac:dyDescent="0.25">
      <c r="A40" s="19" t="s">
        <v>372</v>
      </c>
      <c r="B40" s="30" t="s">
        <v>423</v>
      </c>
      <c r="C40" s="129" t="s">
        <v>470</v>
      </c>
      <c r="D40" s="18"/>
      <c r="E40" s="18"/>
      <c r="F40" s="18"/>
      <c r="G40" s="18"/>
      <c r="H40" s="18"/>
      <c r="I40" s="18"/>
      <c r="J40" s="18"/>
      <c r="K40" s="18"/>
      <c r="L40" s="18"/>
      <c r="M40" s="18"/>
      <c r="N40" s="18"/>
      <c r="O40" s="18"/>
      <c r="P40" s="18"/>
      <c r="Q40" s="18"/>
      <c r="R40" s="18"/>
      <c r="S40" s="18"/>
      <c r="T40" s="18"/>
      <c r="U40" s="18"/>
      <c r="V40" s="18"/>
    </row>
    <row r="41" spans="1:22" ht="105.75" customHeight="1" x14ac:dyDescent="0.25">
      <c r="A41" s="19" t="s">
        <v>383</v>
      </c>
      <c r="B41" s="30" t="s">
        <v>406</v>
      </c>
      <c r="C41" s="128" t="s">
        <v>622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373</v>
      </c>
      <c r="B42" s="30" t="s">
        <v>420</v>
      </c>
      <c r="C42" s="30" t="s">
        <v>448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386</v>
      </c>
      <c r="B43" s="30" t="s">
        <v>387</v>
      </c>
      <c r="C43" s="128" t="s">
        <v>621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374</v>
      </c>
      <c r="B44" s="30" t="s">
        <v>412</v>
      </c>
      <c r="C44" s="2" t="s">
        <v>449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407</v>
      </c>
      <c r="B45" s="30" t="s">
        <v>413</v>
      </c>
      <c r="C45" s="140">
        <f>47/50</f>
        <v>0.94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375</v>
      </c>
      <c r="B46" s="30" t="s">
        <v>414</v>
      </c>
      <c r="C46" s="2" t="s">
        <v>450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24"/>
      <c r="B47" s="325"/>
      <c r="C47" s="326"/>
      <c r="D47" s="18"/>
      <c r="E47" s="18"/>
      <c r="F47" s="18"/>
      <c r="G47" s="18"/>
      <c r="H47" s="18"/>
      <c r="I47" s="18"/>
      <c r="J47" s="18"/>
      <c r="K47" s="18"/>
      <c r="L47" s="18"/>
      <c r="M47" s="18"/>
      <c r="N47" s="18"/>
      <c r="O47" s="18"/>
      <c r="P47" s="18"/>
      <c r="Q47" s="18"/>
      <c r="R47" s="18"/>
      <c r="S47" s="18"/>
      <c r="T47" s="18"/>
      <c r="U47" s="18"/>
      <c r="V47" s="18"/>
    </row>
    <row r="48" spans="1:22" ht="75.75" customHeight="1" x14ac:dyDescent="0.25">
      <c r="A48" s="19" t="s">
        <v>408</v>
      </c>
      <c r="B48" s="30" t="s">
        <v>421</v>
      </c>
      <c r="C48" s="320" t="str">
        <f>CONCATENATE(ROUND('6.2. Паспорт фин осв ввод факт'!AB24,2)," млн.руб.")</f>
        <v>294,53 млн.руб.</v>
      </c>
      <c r="D48" s="18" t="s">
        <v>617</v>
      </c>
      <c r="E48" s="18"/>
      <c r="F48" s="18"/>
      <c r="G48" s="18"/>
      <c r="H48" s="18"/>
      <c r="I48" s="18"/>
      <c r="J48" s="18"/>
      <c r="K48" s="18"/>
      <c r="L48" s="18"/>
      <c r="M48" s="18"/>
      <c r="N48" s="18"/>
      <c r="O48" s="18"/>
      <c r="P48" s="18"/>
      <c r="Q48" s="18"/>
      <c r="R48" s="18"/>
      <c r="S48" s="18"/>
      <c r="T48" s="18"/>
      <c r="U48" s="18"/>
      <c r="V48" s="18"/>
    </row>
    <row r="49" spans="1:22" ht="71.25" customHeight="1" x14ac:dyDescent="0.25">
      <c r="A49" s="19" t="s">
        <v>376</v>
      </c>
      <c r="B49" s="30" t="s">
        <v>422</v>
      </c>
      <c r="C49" s="320" t="str">
        <f>CONCATENATE(ROUND('6.2. Паспорт фин осв ввод факт'!AB30,2)," млн.руб.")</f>
        <v>249,6 млн.руб.</v>
      </c>
      <c r="D49" s="18" t="s">
        <v>617</v>
      </c>
      <c r="E49" s="18"/>
      <c r="F49" s="18"/>
      <c r="G49" s="18"/>
      <c r="H49" s="18"/>
      <c r="I49" s="18"/>
      <c r="J49" s="18"/>
      <c r="K49" s="18"/>
      <c r="L49" s="18"/>
      <c r="M49" s="18"/>
      <c r="N49" s="18"/>
      <c r="O49" s="18"/>
      <c r="P49" s="18"/>
      <c r="Q49" s="18"/>
      <c r="R49" s="18"/>
      <c r="S49" s="18"/>
      <c r="T49" s="18"/>
      <c r="U49" s="18"/>
      <c r="V49" s="18"/>
    </row>
    <row r="50" spans="1:22" ht="75.75" hidden="1" customHeight="1" x14ac:dyDescent="0.25">
      <c r="A50" s="19" t="s">
        <v>408</v>
      </c>
      <c r="B50" s="30" t="s">
        <v>421</v>
      </c>
      <c r="C50" s="320" t="str">
        <f>CONCATENATE(ROUND('6.2. Паспорт фин осв ввод'!AG24,2)," млн.руб.")</f>
        <v>0 млн.руб.</v>
      </c>
      <c r="D50" s="18" t="s">
        <v>618</v>
      </c>
      <c r="E50" s="18"/>
      <c r="F50" s="18"/>
      <c r="G50" s="18"/>
      <c r="H50" s="18"/>
      <c r="I50" s="18"/>
      <c r="J50" s="18"/>
      <c r="K50" s="18"/>
      <c r="L50" s="18"/>
      <c r="M50" s="18"/>
      <c r="N50" s="18"/>
      <c r="O50" s="18"/>
      <c r="P50" s="18"/>
      <c r="Q50" s="18"/>
      <c r="R50" s="18"/>
      <c r="S50" s="18"/>
      <c r="T50" s="18"/>
      <c r="U50" s="18"/>
      <c r="V50" s="18"/>
    </row>
    <row r="51" spans="1:22" ht="71.25" hidden="1" customHeight="1" x14ac:dyDescent="0.25">
      <c r="A51" s="19" t="s">
        <v>376</v>
      </c>
      <c r="B51" s="30" t="s">
        <v>422</v>
      </c>
      <c r="C51" s="320" t="str">
        <f>CONCATENATE(ROUND('6.2. Паспорт фин осв ввод'!AG30,2)," млн.руб.")</f>
        <v>0 млн.руб.</v>
      </c>
      <c r="D51" s="18" t="s">
        <v>618</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S28" sqref="S2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44"/>
      <c r="B5" s="44"/>
      <c r="C5" s="44"/>
      <c r="D5" s="44"/>
      <c r="E5" s="44"/>
      <c r="F5" s="44"/>
      <c r="L5" s="44"/>
      <c r="M5" s="44"/>
      <c r="T5" s="44"/>
      <c r="U5" s="44"/>
      <c r="AC5" s="14"/>
    </row>
    <row r="6" spans="1:29" ht="18.75" x14ac:dyDescent="0.25">
      <c r="A6" s="331" t="s">
        <v>7</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328" t="s">
        <v>6</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05" t="str">
        <f>'1. паспорт местоположение'!A12:C12</f>
        <v>Н_16-0255</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328" t="s">
        <v>5</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06" t="str">
        <f>'1. паспорт местоположение'!A15:C15</f>
        <v>Строительство ПС 110 кВ "Храброво" (с установкой 2-х трансформаторов 110/15 кВ и РУ 15 кВ)</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328" t="s">
        <v>4</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09" t="s">
        <v>396</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398" t="s">
        <v>183</v>
      </c>
      <c r="B20" s="398" t="s">
        <v>182</v>
      </c>
      <c r="C20" s="393" t="s">
        <v>181</v>
      </c>
      <c r="D20" s="393"/>
      <c r="E20" s="408" t="s">
        <v>180</v>
      </c>
      <c r="F20" s="408"/>
      <c r="G20" s="398" t="s">
        <v>428</v>
      </c>
      <c r="H20" s="401" t="s">
        <v>429</v>
      </c>
      <c r="I20" s="402"/>
      <c r="J20" s="402"/>
      <c r="K20" s="402"/>
      <c r="L20" s="401" t="s">
        <v>430</v>
      </c>
      <c r="M20" s="402"/>
      <c r="N20" s="402"/>
      <c r="O20" s="402"/>
      <c r="P20" s="401" t="s">
        <v>431</v>
      </c>
      <c r="Q20" s="402"/>
      <c r="R20" s="402"/>
      <c r="S20" s="402"/>
      <c r="T20" s="401" t="s">
        <v>458</v>
      </c>
      <c r="U20" s="402"/>
      <c r="V20" s="402"/>
      <c r="W20" s="402"/>
      <c r="X20" s="401" t="s">
        <v>459</v>
      </c>
      <c r="Y20" s="402"/>
      <c r="Z20" s="402"/>
      <c r="AA20" s="402"/>
      <c r="AB20" s="410" t="s">
        <v>179</v>
      </c>
      <c r="AC20" s="410"/>
      <c r="AD20" s="65"/>
      <c r="AE20" s="65"/>
      <c r="AF20" s="65"/>
    </row>
    <row r="21" spans="1:32" ht="99.75" customHeight="1" x14ac:dyDescent="0.25">
      <c r="A21" s="399"/>
      <c r="B21" s="399"/>
      <c r="C21" s="393"/>
      <c r="D21" s="393"/>
      <c r="E21" s="408"/>
      <c r="F21" s="408"/>
      <c r="G21" s="399"/>
      <c r="H21" s="393" t="s">
        <v>2</v>
      </c>
      <c r="I21" s="393"/>
      <c r="J21" s="393" t="s">
        <v>9</v>
      </c>
      <c r="K21" s="393"/>
      <c r="L21" s="393" t="s">
        <v>2</v>
      </c>
      <c r="M21" s="393"/>
      <c r="N21" s="393" t="s">
        <v>9</v>
      </c>
      <c r="O21" s="393"/>
      <c r="P21" s="393" t="s">
        <v>2</v>
      </c>
      <c r="Q21" s="393"/>
      <c r="R21" s="393" t="s">
        <v>9</v>
      </c>
      <c r="S21" s="393"/>
      <c r="T21" s="393" t="s">
        <v>2</v>
      </c>
      <c r="U21" s="393"/>
      <c r="V21" s="393" t="s">
        <v>9</v>
      </c>
      <c r="W21" s="393"/>
      <c r="X21" s="393" t="s">
        <v>2</v>
      </c>
      <c r="Y21" s="393"/>
      <c r="Z21" s="393" t="s">
        <v>9</v>
      </c>
      <c r="AA21" s="393"/>
      <c r="AB21" s="410"/>
      <c r="AC21" s="410"/>
    </row>
    <row r="22" spans="1:32" ht="89.25" customHeight="1" x14ac:dyDescent="0.25">
      <c r="A22" s="400"/>
      <c r="B22" s="400"/>
      <c r="C22" s="62" t="s">
        <v>2</v>
      </c>
      <c r="D22" s="62" t="s">
        <v>178</v>
      </c>
      <c r="E22" s="64" t="s">
        <v>451</v>
      </c>
      <c r="F22" s="64" t="s">
        <v>512</v>
      </c>
      <c r="G22" s="400"/>
      <c r="H22" s="63" t="s">
        <v>377</v>
      </c>
      <c r="I22" s="63" t="s">
        <v>378</v>
      </c>
      <c r="J22" s="63" t="s">
        <v>377</v>
      </c>
      <c r="K22" s="63" t="s">
        <v>378</v>
      </c>
      <c r="L22" s="63" t="s">
        <v>377</v>
      </c>
      <c r="M22" s="63" t="s">
        <v>378</v>
      </c>
      <c r="N22" s="63" t="s">
        <v>377</v>
      </c>
      <c r="O22" s="63" t="s">
        <v>378</v>
      </c>
      <c r="P22" s="63" t="s">
        <v>377</v>
      </c>
      <c r="Q22" s="63" t="s">
        <v>378</v>
      </c>
      <c r="R22" s="63" t="s">
        <v>377</v>
      </c>
      <c r="S22" s="63" t="s">
        <v>378</v>
      </c>
      <c r="T22" s="63" t="s">
        <v>377</v>
      </c>
      <c r="U22" s="63" t="s">
        <v>378</v>
      </c>
      <c r="V22" s="63" t="s">
        <v>377</v>
      </c>
      <c r="W22" s="63" t="s">
        <v>378</v>
      </c>
      <c r="X22" s="63" t="s">
        <v>377</v>
      </c>
      <c r="Y22" s="63" t="s">
        <v>378</v>
      </c>
      <c r="Z22" s="63" t="s">
        <v>377</v>
      </c>
      <c r="AA22" s="63" t="s">
        <v>378</v>
      </c>
      <c r="AB22" s="62" t="s">
        <v>2</v>
      </c>
      <c r="AC22" s="146" t="s">
        <v>9</v>
      </c>
    </row>
    <row r="23" spans="1:32" ht="19.5" customHeight="1" x14ac:dyDescent="0.25">
      <c r="A23" s="55">
        <v>1</v>
      </c>
      <c r="B23" s="55">
        <v>2</v>
      </c>
      <c r="C23" s="55">
        <v>3</v>
      </c>
      <c r="D23" s="55">
        <v>4</v>
      </c>
      <c r="E23" s="55">
        <v>5</v>
      </c>
      <c r="F23" s="55">
        <v>6</v>
      </c>
      <c r="G23" s="105">
        <v>7</v>
      </c>
      <c r="H23" s="105">
        <v>8</v>
      </c>
      <c r="I23" s="105">
        <v>9</v>
      </c>
      <c r="J23" s="105">
        <v>10</v>
      </c>
      <c r="K23" s="105">
        <v>11</v>
      </c>
      <c r="L23" s="149">
        <v>12</v>
      </c>
      <c r="M23" s="149">
        <v>13</v>
      </c>
      <c r="N23" s="149">
        <v>14</v>
      </c>
      <c r="O23" s="149">
        <v>15</v>
      </c>
      <c r="P23" s="149">
        <v>16</v>
      </c>
      <c r="Q23" s="149">
        <v>17</v>
      </c>
      <c r="R23" s="149">
        <v>18</v>
      </c>
      <c r="S23" s="149">
        <v>19</v>
      </c>
      <c r="T23" s="105">
        <v>12</v>
      </c>
      <c r="U23" s="105">
        <v>13</v>
      </c>
      <c r="V23" s="105">
        <v>14</v>
      </c>
      <c r="W23" s="105">
        <v>15</v>
      </c>
      <c r="X23" s="105">
        <v>16</v>
      </c>
      <c r="Y23" s="105">
        <v>17</v>
      </c>
      <c r="Z23" s="105">
        <v>18</v>
      </c>
      <c r="AA23" s="105">
        <v>19</v>
      </c>
      <c r="AB23" s="105">
        <v>20</v>
      </c>
      <c r="AC23" s="145">
        <f t="shared" ref="AC23" si="0">AB23+1</f>
        <v>21</v>
      </c>
    </row>
    <row r="24" spans="1:32" ht="47.25" customHeight="1" x14ac:dyDescent="0.25">
      <c r="A24" s="60">
        <v>1</v>
      </c>
      <c r="B24" s="59" t="s">
        <v>177</v>
      </c>
      <c r="C24" s="141">
        <f>SUM(C25:C29)</f>
        <v>294.53059319620257</v>
      </c>
      <c r="D24" s="141">
        <v>0</v>
      </c>
      <c r="E24" s="141">
        <f>SUM(E25:E29)</f>
        <v>294.53059319620257</v>
      </c>
      <c r="F24" s="141">
        <f>SUM(F25:F29)</f>
        <v>293.97652119620255</v>
      </c>
      <c r="G24" s="141">
        <f t="shared" ref="G24" si="1">SUM(G25:G29)</f>
        <v>0</v>
      </c>
      <c r="H24" s="141">
        <f t="shared" ref="H24:L24" si="2">SUM(H25:H29)</f>
        <v>0.55407200000000001</v>
      </c>
      <c r="I24" s="141">
        <f t="shared" si="2"/>
        <v>0</v>
      </c>
      <c r="J24" s="141">
        <f t="shared" si="2"/>
        <v>0.55407200000000001</v>
      </c>
      <c r="K24" s="141">
        <f t="shared" si="2"/>
        <v>0</v>
      </c>
      <c r="L24" s="141">
        <f t="shared" si="2"/>
        <v>160.58748429999991</v>
      </c>
      <c r="M24" s="141">
        <f t="shared" ref="M24" si="3">SUM(M25:M29)</f>
        <v>0</v>
      </c>
      <c r="N24" s="141">
        <f t="shared" ref="N24:O24" si="4">SUM(N25:N29)</f>
        <v>134.10904273</v>
      </c>
      <c r="O24" s="141">
        <f t="shared" si="4"/>
        <v>0</v>
      </c>
      <c r="P24" s="141">
        <f t="shared" ref="P24:AA24" si="5">SUM(P25:P29)</f>
        <v>133.38903689620324</v>
      </c>
      <c r="Q24" s="141">
        <f t="shared" si="5"/>
        <v>0</v>
      </c>
      <c r="R24" s="141">
        <f t="shared" si="5"/>
        <v>1.5222119478</v>
      </c>
      <c r="S24" s="141">
        <f t="shared" si="5"/>
        <v>1.5222119478</v>
      </c>
      <c r="T24" s="141">
        <f t="shared" si="5"/>
        <v>0</v>
      </c>
      <c r="U24" s="141">
        <f t="shared" si="5"/>
        <v>0</v>
      </c>
      <c r="V24" s="141">
        <f t="shared" si="5"/>
        <v>0</v>
      </c>
      <c r="W24" s="141">
        <f t="shared" si="5"/>
        <v>0</v>
      </c>
      <c r="X24" s="141">
        <f t="shared" si="5"/>
        <v>0</v>
      </c>
      <c r="Y24" s="141">
        <f t="shared" si="5"/>
        <v>0</v>
      </c>
      <c r="Z24" s="141">
        <f t="shared" si="5"/>
        <v>0</v>
      </c>
      <c r="AA24" s="141">
        <f t="shared" si="5"/>
        <v>0</v>
      </c>
      <c r="AB24" s="147">
        <f t="shared" ref="AB24:AB64" si="6">SUM(H24,L24,P24,T24,X24)</f>
        <v>294.53059319620314</v>
      </c>
      <c r="AC24" s="147">
        <f>J24+N24+R24+V24+Z24</f>
        <v>136.18532667779999</v>
      </c>
    </row>
    <row r="25" spans="1:32" ht="24" customHeight="1" x14ac:dyDescent="0.25">
      <c r="A25" s="57" t="s">
        <v>176</v>
      </c>
      <c r="B25" s="33" t="s">
        <v>175</v>
      </c>
      <c r="C25" s="141">
        <v>0</v>
      </c>
      <c r="D25" s="141">
        <v>0</v>
      </c>
      <c r="E25" s="141">
        <f>C25</f>
        <v>0</v>
      </c>
      <c r="F25" s="141">
        <f>E25-G25-H25</f>
        <v>0</v>
      </c>
      <c r="G25" s="143">
        <v>0</v>
      </c>
      <c r="H25" s="143">
        <v>0</v>
      </c>
      <c r="I25" s="143">
        <v>0</v>
      </c>
      <c r="J25" s="143">
        <v>0</v>
      </c>
      <c r="K25" s="143">
        <v>0</v>
      </c>
      <c r="L25" s="143">
        <f>F25</f>
        <v>0</v>
      </c>
      <c r="M25" s="143">
        <v>0</v>
      </c>
      <c r="N25" s="143">
        <f t="shared" ref="N25:N27" si="7">F25</f>
        <v>0</v>
      </c>
      <c r="O25" s="143">
        <v>0</v>
      </c>
      <c r="P25" s="143">
        <v>0</v>
      </c>
      <c r="Q25" s="143">
        <v>0</v>
      </c>
      <c r="R25" s="143">
        <v>0</v>
      </c>
      <c r="S25" s="143">
        <v>0</v>
      </c>
      <c r="T25" s="143">
        <v>0</v>
      </c>
      <c r="U25" s="143">
        <v>0</v>
      </c>
      <c r="V25" s="143">
        <v>0</v>
      </c>
      <c r="W25" s="143">
        <v>0</v>
      </c>
      <c r="X25" s="143">
        <v>0</v>
      </c>
      <c r="Y25" s="143">
        <v>0</v>
      </c>
      <c r="Z25" s="143">
        <v>0</v>
      </c>
      <c r="AA25" s="143">
        <v>0</v>
      </c>
      <c r="AB25" s="147">
        <f t="shared" si="6"/>
        <v>0</v>
      </c>
      <c r="AC25" s="147">
        <f t="shared" ref="AC25:AC64" si="8">J25+N25+R25+V25+Z25</f>
        <v>0</v>
      </c>
    </row>
    <row r="26" spans="1:32" x14ac:dyDescent="0.25">
      <c r="A26" s="57" t="s">
        <v>174</v>
      </c>
      <c r="B26" s="33" t="s">
        <v>173</v>
      </c>
      <c r="C26" s="141">
        <v>0</v>
      </c>
      <c r="D26" s="141">
        <v>0</v>
      </c>
      <c r="E26" s="141">
        <f>C26</f>
        <v>0</v>
      </c>
      <c r="F26" s="141">
        <f>E26-G26-H26</f>
        <v>0</v>
      </c>
      <c r="G26" s="143">
        <v>0</v>
      </c>
      <c r="H26" s="143">
        <v>0</v>
      </c>
      <c r="I26" s="143">
        <v>0</v>
      </c>
      <c r="J26" s="143">
        <v>0</v>
      </c>
      <c r="K26" s="143">
        <v>0</v>
      </c>
      <c r="L26" s="143">
        <f>F26</f>
        <v>0</v>
      </c>
      <c r="M26" s="143">
        <v>0</v>
      </c>
      <c r="N26" s="143">
        <f t="shared" si="7"/>
        <v>0</v>
      </c>
      <c r="O26" s="143">
        <v>0</v>
      </c>
      <c r="P26" s="143">
        <v>0</v>
      </c>
      <c r="Q26" s="143">
        <v>0</v>
      </c>
      <c r="R26" s="143">
        <v>0</v>
      </c>
      <c r="S26" s="143">
        <v>0</v>
      </c>
      <c r="T26" s="143">
        <v>0</v>
      </c>
      <c r="U26" s="143">
        <v>0</v>
      </c>
      <c r="V26" s="143">
        <v>0</v>
      </c>
      <c r="W26" s="143">
        <v>0</v>
      </c>
      <c r="X26" s="143">
        <v>0</v>
      </c>
      <c r="Y26" s="143">
        <v>0</v>
      </c>
      <c r="Z26" s="143">
        <v>0</v>
      </c>
      <c r="AA26" s="143">
        <v>0</v>
      </c>
      <c r="AB26" s="147">
        <f t="shared" si="6"/>
        <v>0</v>
      </c>
      <c r="AC26" s="147">
        <f t="shared" si="8"/>
        <v>0</v>
      </c>
    </row>
    <row r="27" spans="1:32" ht="31.5" x14ac:dyDescent="0.25">
      <c r="A27" s="57" t="s">
        <v>172</v>
      </c>
      <c r="B27" s="33" t="s">
        <v>359</v>
      </c>
      <c r="C27" s="141">
        <v>0</v>
      </c>
      <c r="D27" s="141">
        <v>0</v>
      </c>
      <c r="E27" s="141">
        <f>C27</f>
        <v>0</v>
      </c>
      <c r="F27" s="141">
        <f>E27-G27-H27</f>
        <v>0</v>
      </c>
      <c r="G27" s="143">
        <v>0</v>
      </c>
      <c r="H27" s="143">
        <v>0</v>
      </c>
      <c r="I27" s="143">
        <v>0</v>
      </c>
      <c r="J27" s="143">
        <v>0</v>
      </c>
      <c r="K27" s="143">
        <v>0</v>
      </c>
      <c r="L27" s="143">
        <f>F27</f>
        <v>0</v>
      </c>
      <c r="M27" s="143">
        <v>0</v>
      </c>
      <c r="N27" s="143">
        <f t="shared" si="7"/>
        <v>0</v>
      </c>
      <c r="O27" s="143">
        <v>0</v>
      </c>
      <c r="P27" s="143">
        <v>0</v>
      </c>
      <c r="Q27" s="143">
        <v>0</v>
      </c>
      <c r="R27" s="143">
        <v>0</v>
      </c>
      <c r="S27" s="143">
        <v>0</v>
      </c>
      <c r="T27" s="143">
        <v>0</v>
      </c>
      <c r="U27" s="143">
        <v>0</v>
      </c>
      <c r="V27" s="143">
        <v>0</v>
      </c>
      <c r="W27" s="143">
        <v>0</v>
      </c>
      <c r="X27" s="143">
        <v>0</v>
      </c>
      <c r="Y27" s="143">
        <v>0</v>
      </c>
      <c r="Z27" s="143">
        <v>0</v>
      </c>
      <c r="AA27" s="143">
        <v>0</v>
      </c>
      <c r="AB27" s="147">
        <f t="shared" si="6"/>
        <v>0</v>
      </c>
      <c r="AC27" s="147">
        <f t="shared" si="8"/>
        <v>0</v>
      </c>
      <c r="AF27" s="142"/>
    </row>
    <row r="28" spans="1:32" x14ac:dyDescent="0.25">
      <c r="A28" s="57" t="s">
        <v>171</v>
      </c>
      <c r="B28" s="33" t="s">
        <v>170</v>
      </c>
      <c r="C28" s="141">
        <f>C30*1.18</f>
        <v>294.53059319620257</v>
      </c>
      <c r="D28" s="141">
        <v>0</v>
      </c>
      <c r="E28" s="141">
        <f>C28</f>
        <v>294.53059319620257</v>
      </c>
      <c r="F28" s="141">
        <f>E28-G28-H28</f>
        <v>293.97652119620255</v>
      </c>
      <c r="G28" s="143">
        <v>0</v>
      </c>
      <c r="H28" s="143">
        <v>0.55407200000000001</v>
      </c>
      <c r="I28" s="143">
        <v>0</v>
      </c>
      <c r="J28" s="143">
        <v>0.55407200000000001</v>
      </c>
      <c r="K28" s="143">
        <v>0</v>
      </c>
      <c r="L28" s="143">
        <v>160.58748429999991</v>
      </c>
      <c r="M28" s="143">
        <v>0</v>
      </c>
      <c r="N28" s="143">
        <v>134.10904273</v>
      </c>
      <c r="O28" s="143">
        <v>0</v>
      </c>
      <c r="P28" s="143">
        <v>133.38903689620324</v>
      </c>
      <c r="Q28" s="143">
        <v>0</v>
      </c>
      <c r="R28" s="143">
        <v>1.5222119478</v>
      </c>
      <c r="S28" s="143">
        <v>1.5222119478</v>
      </c>
      <c r="T28" s="143">
        <v>0</v>
      </c>
      <c r="U28" s="143">
        <v>0</v>
      </c>
      <c r="V28" s="143">
        <v>0</v>
      </c>
      <c r="W28" s="143">
        <v>0</v>
      </c>
      <c r="X28" s="143">
        <v>0</v>
      </c>
      <c r="Y28" s="143">
        <v>0</v>
      </c>
      <c r="Z28" s="143">
        <v>0</v>
      </c>
      <c r="AA28" s="143">
        <v>0</v>
      </c>
      <c r="AB28" s="147">
        <f t="shared" si="6"/>
        <v>294.53059319620314</v>
      </c>
      <c r="AC28" s="147">
        <f t="shared" si="8"/>
        <v>136.18532667779999</v>
      </c>
    </row>
    <row r="29" spans="1:32" x14ac:dyDescent="0.25">
      <c r="A29" s="57" t="s">
        <v>169</v>
      </c>
      <c r="B29" s="61" t="s">
        <v>168</v>
      </c>
      <c r="C29" s="141">
        <v>0</v>
      </c>
      <c r="D29" s="141">
        <v>0</v>
      </c>
      <c r="E29" s="141">
        <f>C29</f>
        <v>0</v>
      </c>
      <c r="F29" s="141">
        <f>E29-G29-H29</f>
        <v>0</v>
      </c>
      <c r="G29" s="143">
        <v>0</v>
      </c>
      <c r="H29" s="143">
        <v>0</v>
      </c>
      <c r="I29" s="143">
        <v>0</v>
      </c>
      <c r="J29" s="143">
        <v>0</v>
      </c>
      <c r="K29" s="143">
        <v>0</v>
      </c>
      <c r="L29" s="143">
        <f>F29</f>
        <v>0</v>
      </c>
      <c r="M29" s="143">
        <v>0</v>
      </c>
      <c r="N29" s="143">
        <v>0</v>
      </c>
      <c r="O29" s="143">
        <v>0</v>
      </c>
      <c r="P29" s="143">
        <v>0</v>
      </c>
      <c r="Q29" s="143">
        <v>0</v>
      </c>
      <c r="R29" s="143">
        <v>0</v>
      </c>
      <c r="S29" s="143">
        <v>0</v>
      </c>
      <c r="T29" s="143">
        <v>0</v>
      </c>
      <c r="U29" s="143">
        <v>0</v>
      </c>
      <c r="V29" s="143">
        <v>0</v>
      </c>
      <c r="W29" s="143">
        <v>0</v>
      </c>
      <c r="X29" s="143">
        <v>0</v>
      </c>
      <c r="Y29" s="143">
        <v>0</v>
      </c>
      <c r="Z29" s="143">
        <v>0</v>
      </c>
      <c r="AA29" s="143">
        <v>0</v>
      </c>
      <c r="AB29" s="147">
        <f t="shared" si="6"/>
        <v>0</v>
      </c>
      <c r="AC29" s="147">
        <f t="shared" si="8"/>
        <v>0</v>
      </c>
      <c r="AF29" s="142"/>
    </row>
    <row r="30" spans="1:32" ht="47.25" x14ac:dyDescent="0.25">
      <c r="A30" s="60" t="s">
        <v>61</v>
      </c>
      <c r="B30" s="59" t="s">
        <v>167</v>
      </c>
      <c r="C30" s="141">
        <f>SUM(C31:C34)</f>
        <v>249.60219762390051</v>
      </c>
      <c r="D30" s="141">
        <v>0</v>
      </c>
      <c r="E30" s="141">
        <f>SUM(E31:E34)</f>
        <v>249.60219762390051</v>
      </c>
      <c r="F30" s="141">
        <f>SUM(F31:F34)</f>
        <v>249.13264508152764</v>
      </c>
      <c r="G30" s="141">
        <f t="shared" ref="G30" si="9">SUM(G31:G34)</f>
        <v>0</v>
      </c>
      <c r="H30" s="141">
        <f>SUM(H31:H34)</f>
        <v>0.46955254237288102</v>
      </c>
      <c r="I30" s="141">
        <f>SUM(I31:I34)</f>
        <v>0</v>
      </c>
      <c r="J30" s="141">
        <f>SUM(J31:J34)</f>
        <v>0.46955254237288102</v>
      </c>
      <c r="K30" s="141">
        <f>SUM(K31:K34)</f>
        <v>0</v>
      </c>
      <c r="L30" s="141">
        <f>145.62859444541</f>
        <v>145.62859444540999</v>
      </c>
      <c r="M30" s="141">
        <f>SUM(M31:M34)</f>
        <v>0</v>
      </c>
      <c r="N30" s="141">
        <v>94.271501650000005</v>
      </c>
      <c r="O30" s="141">
        <f>SUM(O31:O34)</f>
        <v>0</v>
      </c>
      <c r="P30" s="141">
        <v>103.504050636118</v>
      </c>
      <c r="Q30" s="141">
        <f t="shared" ref="Q30:AA30" si="10">SUM(Q31:Q34)</f>
        <v>0</v>
      </c>
      <c r="R30" s="141">
        <f t="shared" si="10"/>
        <v>56.208122192542369</v>
      </c>
      <c r="S30" s="141">
        <f t="shared" si="10"/>
        <v>56.208122192542369</v>
      </c>
      <c r="T30" s="141">
        <f t="shared" si="10"/>
        <v>0</v>
      </c>
      <c r="U30" s="141">
        <f t="shared" si="10"/>
        <v>0</v>
      </c>
      <c r="V30" s="141">
        <f t="shared" si="10"/>
        <v>0</v>
      </c>
      <c r="W30" s="141">
        <f t="shared" si="10"/>
        <v>0</v>
      </c>
      <c r="X30" s="141">
        <f t="shared" si="10"/>
        <v>0</v>
      </c>
      <c r="Y30" s="141">
        <f t="shared" si="10"/>
        <v>0</v>
      </c>
      <c r="Z30" s="141">
        <f t="shared" si="10"/>
        <v>0</v>
      </c>
      <c r="AA30" s="141">
        <f t="shared" si="10"/>
        <v>0</v>
      </c>
      <c r="AB30" s="147">
        <f t="shared" si="6"/>
        <v>249.60219762390085</v>
      </c>
      <c r="AC30" s="147">
        <f t="shared" si="8"/>
        <v>150.94917638491526</v>
      </c>
      <c r="AE30" s="142"/>
    </row>
    <row r="31" spans="1:32" x14ac:dyDescent="0.25">
      <c r="A31" s="60" t="s">
        <v>166</v>
      </c>
      <c r="B31" s="33" t="s">
        <v>165</v>
      </c>
      <c r="C31" s="141">
        <f>4.7144209*1.41456447846*0.7</f>
        <v>4.6681966391545968</v>
      </c>
      <c r="D31" s="141">
        <v>0</v>
      </c>
      <c r="E31" s="141">
        <f>C31</f>
        <v>4.6681966391545968</v>
      </c>
      <c r="F31" s="141">
        <f>E31-G31-H31</f>
        <v>4.6681966391545968</v>
      </c>
      <c r="G31" s="143">
        <v>0</v>
      </c>
      <c r="H31" s="143">
        <v>0</v>
      </c>
      <c r="I31" s="143">
        <v>0</v>
      </c>
      <c r="J31" s="143">
        <v>0</v>
      </c>
      <c r="K31" s="143">
        <v>0</v>
      </c>
      <c r="L31" s="143">
        <f>F31</f>
        <v>4.6681966391545968</v>
      </c>
      <c r="M31" s="143">
        <v>0</v>
      </c>
      <c r="N31" s="143">
        <v>0</v>
      </c>
      <c r="O31" s="143">
        <v>0</v>
      </c>
      <c r="P31" s="143">
        <v>0</v>
      </c>
      <c r="Q31" s="143">
        <v>0</v>
      </c>
      <c r="R31" s="143">
        <v>0</v>
      </c>
      <c r="S31" s="143">
        <v>0</v>
      </c>
      <c r="T31" s="143">
        <v>0</v>
      </c>
      <c r="U31" s="143">
        <v>0</v>
      </c>
      <c r="V31" s="143">
        <v>0</v>
      </c>
      <c r="W31" s="143">
        <v>0</v>
      </c>
      <c r="X31" s="143">
        <v>0</v>
      </c>
      <c r="Y31" s="143">
        <v>0</v>
      </c>
      <c r="Z31" s="143">
        <v>0</v>
      </c>
      <c r="AA31" s="143">
        <v>0</v>
      </c>
      <c r="AB31" s="147">
        <f t="shared" si="6"/>
        <v>4.6681966391545968</v>
      </c>
      <c r="AC31" s="147">
        <f t="shared" si="8"/>
        <v>0</v>
      </c>
    </row>
    <row r="32" spans="1:32" ht="31.5" x14ac:dyDescent="0.25">
      <c r="A32" s="60" t="s">
        <v>164</v>
      </c>
      <c r="B32" s="33" t="s">
        <v>163</v>
      </c>
      <c r="C32" s="141">
        <f>22.591709*1.41456447846*0.7</f>
        <v>22.370200341373565</v>
      </c>
      <c r="D32" s="141">
        <v>0</v>
      </c>
      <c r="E32" s="141">
        <f>C32</f>
        <v>22.370200341373565</v>
      </c>
      <c r="F32" s="141">
        <f>E32-G32-H32</f>
        <v>22.370200341373565</v>
      </c>
      <c r="G32" s="143">
        <v>0</v>
      </c>
      <c r="H32" s="143">
        <v>0</v>
      </c>
      <c r="I32" s="143">
        <v>0</v>
      </c>
      <c r="J32" s="143">
        <v>0</v>
      </c>
      <c r="K32" s="143">
        <v>0</v>
      </c>
      <c r="L32" s="143">
        <f>F32-P32</f>
        <v>13.076330611391265</v>
      </c>
      <c r="M32" s="143">
        <v>0</v>
      </c>
      <c r="N32" s="143">
        <v>1.979398</v>
      </c>
      <c r="O32" s="143">
        <v>0</v>
      </c>
      <c r="P32" s="143">
        <f>F32*(P30/F30)</f>
        <v>9.2938697299822994</v>
      </c>
      <c r="Q32" s="143">
        <v>0</v>
      </c>
      <c r="R32" s="143">
        <v>3.4727839999999999</v>
      </c>
      <c r="S32" s="143">
        <v>3.4727839999999999</v>
      </c>
      <c r="T32" s="143">
        <v>0</v>
      </c>
      <c r="U32" s="143">
        <v>0</v>
      </c>
      <c r="V32" s="143">
        <v>0</v>
      </c>
      <c r="W32" s="143">
        <v>0</v>
      </c>
      <c r="X32" s="143">
        <v>0</v>
      </c>
      <c r="Y32" s="143">
        <v>0</v>
      </c>
      <c r="Z32" s="143">
        <v>0</v>
      </c>
      <c r="AA32" s="143">
        <v>0</v>
      </c>
      <c r="AB32" s="147">
        <f t="shared" si="6"/>
        <v>22.370200341373565</v>
      </c>
      <c r="AC32" s="147">
        <f t="shared" si="8"/>
        <v>5.4521819999999996</v>
      </c>
    </row>
    <row r="33" spans="1:29" x14ac:dyDescent="0.25">
      <c r="A33" s="60" t="s">
        <v>162</v>
      </c>
      <c r="B33" s="33" t="s">
        <v>161</v>
      </c>
      <c r="C33" s="144">
        <f>210.6058062*1.41456447846*0.7</f>
        <v>208.54084468556556</v>
      </c>
      <c r="D33" s="144">
        <v>0</v>
      </c>
      <c r="E33" s="141">
        <f>C33</f>
        <v>208.54084468556556</v>
      </c>
      <c r="F33" s="141">
        <f>E33-G33-H33</f>
        <v>208.54084468556556</v>
      </c>
      <c r="G33" s="143">
        <v>0</v>
      </c>
      <c r="H33" s="143">
        <v>0</v>
      </c>
      <c r="I33" s="143">
        <v>0</v>
      </c>
      <c r="J33" s="143">
        <v>0</v>
      </c>
      <c r="K33" s="143">
        <v>0</v>
      </c>
      <c r="L33" s="143">
        <f>F33-P33</f>
        <v>121.90096599375441</v>
      </c>
      <c r="M33" s="143">
        <v>0</v>
      </c>
      <c r="N33" s="143">
        <v>91.699434690000004</v>
      </c>
      <c r="O33" s="143">
        <v>0</v>
      </c>
      <c r="P33" s="143">
        <f>F33*(P30/F30)</f>
        <v>86.639878691811148</v>
      </c>
      <c r="Q33" s="143">
        <v>0</v>
      </c>
      <c r="R33" s="143">
        <v>50.891893000000003</v>
      </c>
      <c r="S33" s="143">
        <v>50.891893000000003</v>
      </c>
      <c r="T33" s="143">
        <v>0</v>
      </c>
      <c r="U33" s="143">
        <v>0</v>
      </c>
      <c r="V33" s="143">
        <v>0</v>
      </c>
      <c r="W33" s="143">
        <v>0</v>
      </c>
      <c r="X33" s="143">
        <v>0</v>
      </c>
      <c r="Y33" s="143">
        <v>0</v>
      </c>
      <c r="Z33" s="143">
        <v>0</v>
      </c>
      <c r="AA33" s="143">
        <v>0</v>
      </c>
      <c r="AB33" s="147">
        <f t="shared" si="6"/>
        <v>208.54084468556556</v>
      </c>
      <c r="AC33" s="147">
        <f t="shared" si="8"/>
        <v>142.59132769000001</v>
      </c>
    </row>
    <row r="34" spans="1:29" x14ac:dyDescent="0.25">
      <c r="A34" s="60" t="s">
        <v>160</v>
      </c>
      <c r="B34" s="33" t="s">
        <v>159</v>
      </c>
      <c r="C34" s="141">
        <f>14.1618106*1.41456447846*0.7</f>
        <v>14.022955957806809</v>
      </c>
      <c r="D34" s="141">
        <v>0</v>
      </c>
      <c r="E34" s="141">
        <f>C34</f>
        <v>14.022955957806809</v>
      </c>
      <c r="F34" s="141">
        <f>E34-G34-H34</f>
        <v>13.553403415433928</v>
      </c>
      <c r="G34" s="143">
        <v>0</v>
      </c>
      <c r="H34" s="143">
        <v>0.46955254237288102</v>
      </c>
      <c r="I34" s="143">
        <v>0</v>
      </c>
      <c r="J34" s="143">
        <v>0.46955254237288102</v>
      </c>
      <c r="K34" s="143">
        <v>0</v>
      </c>
      <c r="L34" s="143">
        <f>L30-L31-L32-L33</f>
        <v>5.9831012011097187</v>
      </c>
      <c r="M34" s="143">
        <v>0</v>
      </c>
      <c r="N34" s="143">
        <v>0.59266895999999991</v>
      </c>
      <c r="O34" s="143">
        <v>0</v>
      </c>
      <c r="P34" s="143">
        <f>P30-P31-P32-P33</f>
        <v>7.570302214324542</v>
      </c>
      <c r="Q34" s="143">
        <v>0</v>
      </c>
      <c r="R34" s="143">
        <v>1.84344519254237</v>
      </c>
      <c r="S34" s="143">
        <v>1.84344519254237</v>
      </c>
      <c r="T34" s="143">
        <v>0</v>
      </c>
      <c r="U34" s="143">
        <v>0</v>
      </c>
      <c r="V34" s="143">
        <v>0</v>
      </c>
      <c r="W34" s="143">
        <v>0</v>
      </c>
      <c r="X34" s="143">
        <v>0</v>
      </c>
      <c r="Y34" s="143">
        <v>0</v>
      </c>
      <c r="Z34" s="143">
        <v>0</v>
      </c>
      <c r="AA34" s="143">
        <v>0</v>
      </c>
      <c r="AB34" s="147">
        <f t="shared" si="6"/>
        <v>14.022955957807142</v>
      </c>
      <c r="AC34" s="147">
        <f t="shared" si="8"/>
        <v>2.9056666949152508</v>
      </c>
    </row>
    <row r="35" spans="1:29" ht="31.5" x14ac:dyDescent="0.25">
      <c r="A35" s="60" t="s">
        <v>60</v>
      </c>
      <c r="B35" s="59" t="s">
        <v>158</v>
      </c>
      <c r="C35" s="141">
        <v>0</v>
      </c>
      <c r="D35" s="141">
        <v>0</v>
      </c>
      <c r="E35" s="141">
        <v>0</v>
      </c>
      <c r="F35" s="141">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v>0</v>
      </c>
      <c r="AB35" s="147">
        <f t="shared" si="6"/>
        <v>0</v>
      </c>
      <c r="AC35" s="147">
        <f t="shared" si="8"/>
        <v>0</v>
      </c>
    </row>
    <row r="36" spans="1:29" ht="31.5" x14ac:dyDescent="0.25">
      <c r="A36" s="57" t="s">
        <v>157</v>
      </c>
      <c r="B36" s="56" t="s">
        <v>156</v>
      </c>
      <c r="C36" s="141">
        <v>0</v>
      </c>
      <c r="D36" s="141">
        <v>0</v>
      </c>
      <c r="E36" s="141">
        <v>0</v>
      </c>
      <c r="F36" s="141">
        <v>0</v>
      </c>
      <c r="G36" s="143">
        <v>0</v>
      </c>
      <c r="H36" s="143">
        <v>0</v>
      </c>
      <c r="I36" s="143">
        <v>0</v>
      </c>
      <c r="J36" s="143">
        <v>0</v>
      </c>
      <c r="K36" s="143">
        <v>0</v>
      </c>
      <c r="L36" s="143">
        <v>0</v>
      </c>
      <c r="M36" s="143">
        <v>0</v>
      </c>
      <c r="N36" s="143">
        <v>0</v>
      </c>
      <c r="O36" s="143">
        <v>0</v>
      </c>
      <c r="P36" s="143">
        <v>0</v>
      </c>
      <c r="Q36" s="143">
        <v>0</v>
      </c>
      <c r="R36" s="143">
        <v>0</v>
      </c>
      <c r="S36" s="143">
        <v>0</v>
      </c>
      <c r="T36" s="143">
        <v>0</v>
      </c>
      <c r="U36" s="143">
        <v>0</v>
      </c>
      <c r="V36" s="143">
        <v>0</v>
      </c>
      <c r="W36" s="143">
        <v>0</v>
      </c>
      <c r="X36" s="143">
        <v>0</v>
      </c>
      <c r="Y36" s="143">
        <v>0</v>
      </c>
      <c r="Z36" s="143">
        <v>0</v>
      </c>
      <c r="AA36" s="143">
        <v>0</v>
      </c>
      <c r="AB36" s="147">
        <f t="shared" si="6"/>
        <v>0</v>
      </c>
      <c r="AC36" s="147">
        <f t="shared" si="8"/>
        <v>0</v>
      </c>
    </row>
    <row r="37" spans="1:29" x14ac:dyDescent="0.25">
      <c r="A37" s="57" t="s">
        <v>155</v>
      </c>
      <c r="B37" s="56" t="s">
        <v>145</v>
      </c>
      <c r="C37" s="141">
        <v>80</v>
      </c>
      <c r="D37" s="141">
        <v>0</v>
      </c>
      <c r="E37" s="141">
        <f>C37</f>
        <v>80</v>
      </c>
      <c r="F37" s="141">
        <f>E37-G37-H37</f>
        <v>80</v>
      </c>
      <c r="G37" s="143">
        <v>0</v>
      </c>
      <c r="H37" s="143">
        <v>0</v>
      </c>
      <c r="I37" s="143">
        <v>0</v>
      </c>
      <c r="J37" s="143">
        <v>0</v>
      </c>
      <c r="K37" s="143">
        <v>0</v>
      </c>
      <c r="L37" s="143">
        <v>0</v>
      </c>
      <c r="M37" s="143">
        <v>0</v>
      </c>
      <c r="N37" s="143">
        <v>0</v>
      </c>
      <c r="O37" s="143">
        <v>0</v>
      </c>
      <c r="P37" s="143">
        <f t="shared" ref="P37:P42" si="11">F37</f>
        <v>80</v>
      </c>
      <c r="Q37" s="143">
        <v>0</v>
      </c>
      <c r="R37" s="143">
        <v>0</v>
      </c>
      <c r="S37" s="143">
        <v>0</v>
      </c>
      <c r="T37" s="143">
        <v>0</v>
      </c>
      <c r="U37" s="143">
        <v>0</v>
      </c>
      <c r="V37" s="143">
        <v>0</v>
      </c>
      <c r="W37" s="143">
        <v>0</v>
      </c>
      <c r="X37" s="143">
        <v>0</v>
      </c>
      <c r="Y37" s="143">
        <v>0</v>
      </c>
      <c r="Z37" s="143">
        <v>0</v>
      </c>
      <c r="AA37" s="143">
        <v>0</v>
      </c>
      <c r="AB37" s="147">
        <f t="shared" si="6"/>
        <v>80</v>
      </c>
      <c r="AC37" s="147">
        <f t="shared" si="8"/>
        <v>0</v>
      </c>
    </row>
    <row r="38" spans="1:29" x14ac:dyDescent="0.25">
      <c r="A38" s="57" t="s">
        <v>154</v>
      </c>
      <c r="B38" s="56" t="s">
        <v>143</v>
      </c>
      <c r="C38" s="141">
        <v>0</v>
      </c>
      <c r="D38" s="141">
        <v>0</v>
      </c>
      <c r="E38" s="141">
        <v>0</v>
      </c>
      <c r="F38" s="141">
        <v>0</v>
      </c>
      <c r="G38" s="143">
        <v>0</v>
      </c>
      <c r="H38" s="143">
        <v>0</v>
      </c>
      <c r="I38" s="143">
        <v>0</v>
      </c>
      <c r="J38" s="143">
        <v>0</v>
      </c>
      <c r="K38" s="143">
        <v>0</v>
      </c>
      <c r="L38" s="143">
        <v>0</v>
      </c>
      <c r="M38" s="143">
        <v>0</v>
      </c>
      <c r="N38" s="143">
        <v>0</v>
      </c>
      <c r="O38" s="143">
        <v>0</v>
      </c>
      <c r="P38" s="143">
        <f t="shared" si="11"/>
        <v>0</v>
      </c>
      <c r="Q38" s="143">
        <v>0</v>
      </c>
      <c r="R38" s="143">
        <v>0</v>
      </c>
      <c r="S38" s="143">
        <v>0</v>
      </c>
      <c r="T38" s="143">
        <v>0</v>
      </c>
      <c r="U38" s="143">
        <v>0</v>
      </c>
      <c r="V38" s="143">
        <v>0</v>
      </c>
      <c r="W38" s="143">
        <v>0</v>
      </c>
      <c r="X38" s="143">
        <v>0</v>
      </c>
      <c r="Y38" s="143">
        <v>0</v>
      </c>
      <c r="Z38" s="143">
        <v>0</v>
      </c>
      <c r="AA38" s="143">
        <v>0</v>
      </c>
      <c r="AB38" s="147">
        <f t="shared" si="6"/>
        <v>0</v>
      </c>
      <c r="AC38" s="147">
        <f t="shared" si="8"/>
        <v>0</v>
      </c>
    </row>
    <row r="39" spans="1:29" ht="31.5" x14ac:dyDescent="0.25">
      <c r="A39" s="57" t="s">
        <v>153</v>
      </c>
      <c r="B39" s="33" t="s">
        <v>141</v>
      </c>
      <c r="C39" s="141">
        <v>0</v>
      </c>
      <c r="D39" s="141">
        <v>0</v>
      </c>
      <c r="E39" s="141">
        <v>0</v>
      </c>
      <c r="F39" s="141">
        <v>0</v>
      </c>
      <c r="G39" s="143">
        <v>0</v>
      </c>
      <c r="H39" s="143">
        <v>0</v>
      </c>
      <c r="I39" s="143">
        <v>0</v>
      </c>
      <c r="J39" s="143">
        <v>0</v>
      </c>
      <c r="K39" s="143">
        <v>0</v>
      </c>
      <c r="L39" s="143">
        <v>0</v>
      </c>
      <c r="M39" s="143">
        <v>0</v>
      </c>
      <c r="N39" s="143">
        <v>0</v>
      </c>
      <c r="O39" s="143">
        <v>0</v>
      </c>
      <c r="P39" s="143">
        <f t="shared" si="11"/>
        <v>0</v>
      </c>
      <c r="Q39" s="143">
        <v>0</v>
      </c>
      <c r="R39" s="143">
        <v>0</v>
      </c>
      <c r="S39" s="143">
        <v>0</v>
      </c>
      <c r="T39" s="143">
        <v>0</v>
      </c>
      <c r="U39" s="143">
        <v>0</v>
      </c>
      <c r="V39" s="143">
        <v>0</v>
      </c>
      <c r="W39" s="143">
        <v>0</v>
      </c>
      <c r="X39" s="143">
        <v>0</v>
      </c>
      <c r="Y39" s="143">
        <v>0</v>
      </c>
      <c r="Z39" s="143">
        <v>0</v>
      </c>
      <c r="AA39" s="143">
        <v>0</v>
      </c>
      <c r="AB39" s="147">
        <f t="shared" si="6"/>
        <v>0</v>
      </c>
      <c r="AC39" s="147">
        <f t="shared" si="8"/>
        <v>0</v>
      </c>
    </row>
    <row r="40" spans="1:29" ht="31.5" x14ac:dyDescent="0.25">
      <c r="A40" s="57" t="s">
        <v>152</v>
      </c>
      <c r="B40" s="33" t="s">
        <v>139</v>
      </c>
      <c r="C40" s="141">
        <v>0</v>
      </c>
      <c r="D40" s="141">
        <v>0</v>
      </c>
      <c r="E40" s="141">
        <v>0</v>
      </c>
      <c r="F40" s="141">
        <v>0</v>
      </c>
      <c r="G40" s="143">
        <v>0</v>
      </c>
      <c r="H40" s="143">
        <v>0</v>
      </c>
      <c r="I40" s="143">
        <v>0</v>
      </c>
      <c r="J40" s="143">
        <v>0</v>
      </c>
      <c r="K40" s="143">
        <v>0</v>
      </c>
      <c r="L40" s="143">
        <v>0</v>
      </c>
      <c r="M40" s="143">
        <v>0</v>
      </c>
      <c r="N40" s="143">
        <v>0</v>
      </c>
      <c r="O40" s="143">
        <v>0</v>
      </c>
      <c r="P40" s="143">
        <f t="shared" si="11"/>
        <v>0</v>
      </c>
      <c r="Q40" s="143">
        <v>0</v>
      </c>
      <c r="R40" s="143">
        <v>0</v>
      </c>
      <c r="S40" s="143">
        <v>0</v>
      </c>
      <c r="T40" s="143">
        <v>0</v>
      </c>
      <c r="U40" s="143">
        <v>0</v>
      </c>
      <c r="V40" s="143">
        <v>0</v>
      </c>
      <c r="W40" s="143">
        <v>0</v>
      </c>
      <c r="X40" s="143">
        <v>0</v>
      </c>
      <c r="Y40" s="143">
        <v>0</v>
      </c>
      <c r="Z40" s="143">
        <v>0</v>
      </c>
      <c r="AA40" s="143">
        <v>0</v>
      </c>
      <c r="AB40" s="147">
        <f t="shared" si="6"/>
        <v>0</v>
      </c>
      <c r="AC40" s="147">
        <f t="shared" si="8"/>
        <v>0</v>
      </c>
    </row>
    <row r="41" spans="1:29" x14ac:dyDescent="0.25">
      <c r="A41" s="57" t="s">
        <v>151</v>
      </c>
      <c r="B41" s="33" t="s">
        <v>137</v>
      </c>
      <c r="C41" s="141">
        <v>0</v>
      </c>
      <c r="D41" s="141">
        <v>0</v>
      </c>
      <c r="E41" s="141">
        <v>0</v>
      </c>
      <c r="F41" s="141">
        <v>0</v>
      </c>
      <c r="G41" s="143">
        <v>0</v>
      </c>
      <c r="H41" s="143">
        <v>0</v>
      </c>
      <c r="I41" s="143">
        <v>0</v>
      </c>
      <c r="J41" s="143">
        <v>0</v>
      </c>
      <c r="K41" s="143">
        <v>0</v>
      </c>
      <c r="L41" s="143">
        <v>0</v>
      </c>
      <c r="M41" s="143">
        <v>0</v>
      </c>
      <c r="N41" s="143">
        <v>0</v>
      </c>
      <c r="O41" s="143">
        <v>0</v>
      </c>
      <c r="P41" s="143">
        <f t="shared" si="11"/>
        <v>0</v>
      </c>
      <c r="Q41" s="143">
        <v>0</v>
      </c>
      <c r="R41" s="143">
        <v>0</v>
      </c>
      <c r="S41" s="143">
        <v>0</v>
      </c>
      <c r="T41" s="143">
        <v>0</v>
      </c>
      <c r="U41" s="143">
        <v>0</v>
      </c>
      <c r="V41" s="143">
        <v>0</v>
      </c>
      <c r="W41" s="143">
        <v>0</v>
      </c>
      <c r="X41" s="143">
        <v>0</v>
      </c>
      <c r="Y41" s="143">
        <v>0</v>
      </c>
      <c r="Z41" s="143">
        <v>0</v>
      </c>
      <c r="AA41" s="143">
        <v>0</v>
      </c>
      <c r="AB41" s="147">
        <f t="shared" si="6"/>
        <v>0</v>
      </c>
      <c r="AC41" s="147">
        <f t="shared" si="8"/>
        <v>0</v>
      </c>
    </row>
    <row r="42" spans="1:29" ht="18.75" x14ac:dyDescent="0.25">
      <c r="A42" s="57" t="s">
        <v>150</v>
      </c>
      <c r="B42" s="56" t="s">
        <v>582</v>
      </c>
      <c r="C42" s="141">
        <v>34</v>
      </c>
      <c r="D42" s="141">
        <v>0</v>
      </c>
      <c r="E42" s="141">
        <v>34</v>
      </c>
      <c r="F42" s="141">
        <v>34</v>
      </c>
      <c r="G42" s="143">
        <v>0</v>
      </c>
      <c r="H42" s="143">
        <v>0</v>
      </c>
      <c r="I42" s="143">
        <v>0</v>
      </c>
      <c r="J42" s="143">
        <v>0</v>
      </c>
      <c r="K42" s="143">
        <v>0</v>
      </c>
      <c r="L42" s="143">
        <v>0</v>
      </c>
      <c r="M42" s="143">
        <v>0</v>
      </c>
      <c r="N42" s="143">
        <v>0</v>
      </c>
      <c r="O42" s="143">
        <v>0</v>
      </c>
      <c r="P42" s="143">
        <f t="shared" si="11"/>
        <v>34</v>
      </c>
      <c r="Q42" s="143">
        <v>0</v>
      </c>
      <c r="R42" s="143">
        <v>0</v>
      </c>
      <c r="S42" s="143">
        <v>0</v>
      </c>
      <c r="T42" s="143">
        <v>0</v>
      </c>
      <c r="U42" s="143">
        <v>0</v>
      </c>
      <c r="V42" s="143">
        <v>0</v>
      </c>
      <c r="W42" s="143">
        <v>0</v>
      </c>
      <c r="X42" s="143">
        <v>0</v>
      </c>
      <c r="Y42" s="143">
        <v>0</v>
      </c>
      <c r="Z42" s="143">
        <v>0</v>
      </c>
      <c r="AA42" s="143">
        <v>0</v>
      </c>
      <c r="AB42" s="147">
        <f t="shared" si="6"/>
        <v>34</v>
      </c>
      <c r="AC42" s="147">
        <f t="shared" si="8"/>
        <v>0</v>
      </c>
    </row>
    <row r="43" spans="1:29" x14ac:dyDescent="0.25">
      <c r="A43" s="60" t="s">
        <v>59</v>
      </c>
      <c r="B43" s="59" t="s">
        <v>149</v>
      </c>
      <c r="C43" s="141">
        <v>0</v>
      </c>
      <c r="D43" s="141">
        <v>0</v>
      </c>
      <c r="E43" s="141">
        <v>0</v>
      </c>
      <c r="F43" s="141">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v>0</v>
      </c>
      <c r="AB43" s="147">
        <f t="shared" si="6"/>
        <v>0</v>
      </c>
      <c r="AC43" s="147">
        <f t="shared" si="8"/>
        <v>0</v>
      </c>
    </row>
    <row r="44" spans="1:29" x14ac:dyDescent="0.25">
      <c r="A44" s="57" t="s">
        <v>148</v>
      </c>
      <c r="B44" s="33" t="s">
        <v>147</v>
      </c>
      <c r="C44" s="141">
        <v>0</v>
      </c>
      <c r="D44" s="141">
        <v>0</v>
      </c>
      <c r="E44" s="141">
        <v>0</v>
      </c>
      <c r="F44" s="141">
        <v>0</v>
      </c>
      <c r="G44" s="143">
        <v>0</v>
      </c>
      <c r="H44" s="143">
        <v>0</v>
      </c>
      <c r="I44" s="143">
        <v>0</v>
      </c>
      <c r="J44" s="143">
        <v>0</v>
      </c>
      <c r="K44" s="143">
        <v>0</v>
      </c>
      <c r="L44" s="143">
        <v>0</v>
      </c>
      <c r="M44" s="143">
        <v>0</v>
      </c>
      <c r="N44" s="143">
        <v>0</v>
      </c>
      <c r="O44" s="143">
        <v>0</v>
      </c>
      <c r="P44" s="143">
        <f t="shared" ref="P44:P50" si="12">F44</f>
        <v>0</v>
      </c>
      <c r="Q44" s="143">
        <v>0</v>
      </c>
      <c r="R44" s="143">
        <v>0</v>
      </c>
      <c r="S44" s="143">
        <v>0</v>
      </c>
      <c r="T44" s="143">
        <v>0</v>
      </c>
      <c r="U44" s="143">
        <v>0</v>
      </c>
      <c r="V44" s="143">
        <v>0</v>
      </c>
      <c r="W44" s="143">
        <v>0</v>
      </c>
      <c r="X44" s="143">
        <v>0</v>
      </c>
      <c r="Y44" s="143">
        <v>0</v>
      </c>
      <c r="Z44" s="143">
        <v>0</v>
      </c>
      <c r="AA44" s="143">
        <v>0</v>
      </c>
      <c r="AB44" s="147">
        <f t="shared" si="6"/>
        <v>0</v>
      </c>
      <c r="AC44" s="147">
        <f t="shared" si="8"/>
        <v>0</v>
      </c>
    </row>
    <row r="45" spans="1:29" x14ac:dyDescent="0.25">
      <c r="A45" s="57" t="s">
        <v>146</v>
      </c>
      <c r="B45" s="33" t="s">
        <v>145</v>
      </c>
      <c r="C45" s="141">
        <f>C37</f>
        <v>80</v>
      </c>
      <c r="D45" s="141">
        <v>0</v>
      </c>
      <c r="E45" s="141">
        <f>C45</f>
        <v>80</v>
      </c>
      <c r="F45" s="141">
        <f>E45-G45-H45</f>
        <v>80</v>
      </c>
      <c r="G45" s="143">
        <v>0</v>
      </c>
      <c r="H45" s="143">
        <v>0</v>
      </c>
      <c r="I45" s="143">
        <v>0</v>
      </c>
      <c r="J45" s="143">
        <v>0</v>
      </c>
      <c r="K45" s="143">
        <v>0</v>
      </c>
      <c r="L45" s="143">
        <v>0</v>
      </c>
      <c r="M45" s="143">
        <v>0</v>
      </c>
      <c r="N45" s="143">
        <v>0</v>
      </c>
      <c r="O45" s="143">
        <v>0</v>
      </c>
      <c r="P45" s="143">
        <f t="shared" si="12"/>
        <v>80</v>
      </c>
      <c r="Q45" s="143">
        <v>0</v>
      </c>
      <c r="R45" s="143">
        <v>0</v>
      </c>
      <c r="S45" s="143">
        <v>0</v>
      </c>
      <c r="T45" s="143">
        <v>0</v>
      </c>
      <c r="U45" s="143">
        <v>0</v>
      </c>
      <c r="V45" s="143">
        <v>0</v>
      </c>
      <c r="W45" s="143">
        <v>0</v>
      </c>
      <c r="X45" s="143">
        <v>0</v>
      </c>
      <c r="Y45" s="143">
        <v>0</v>
      </c>
      <c r="Z45" s="143">
        <v>0</v>
      </c>
      <c r="AA45" s="143">
        <v>0</v>
      </c>
      <c r="AB45" s="147">
        <f t="shared" si="6"/>
        <v>80</v>
      </c>
      <c r="AC45" s="147">
        <f t="shared" si="8"/>
        <v>0</v>
      </c>
    </row>
    <row r="46" spans="1:29" x14ac:dyDescent="0.25">
      <c r="A46" s="57" t="s">
        <v>144</v>
      </c>
      <c r="B46" s="33" t="s">
        <v>143</v>
      </c>
      <c r="C46" s="141">
        <v>0</v>
      </c>
      <c r="D46" s="141">
        <v>0</v>
      </c>
      <c r="E46" s="141">
        <v>0</v>
      </c>
      <c r="F46" s="141">
        <v>0</v>
      </c>
      <c r="G46" s="143">
        <v>0</v>
      </c>
      <c r="H46" s="143">
        <v>0</v>
      </c>
      <c r="I46" s="143">
        <v>0</v>
      </c>
      <c r="J46" s="143">
        <v>0</v>
      </c>
      <c r="K46" s="143">
        <v>0</v>
      </c>
      <c r="L46" s="143">
        <v>0</v>
      </c>
      <c r="M46" s="143">
        <v>0</v>
      </c>
      <c r="N46" s="143">
        <v>0</v>
      </c>
      <c r="O46" s="143">
        <v>0</v>
      </c>
      <c r="P46" s="143">
        <f t="shared" si="12"/>
        <v>0</v>
      </c>
      <c r="Q46" s="143">
        <v>0</v>
      </c>
      <c r="R46" s="143">
        <v>0</v>
      </c>
      <c r="S46" s="143">
        <v>0</v>
      </c>
      <c r="T46" s="143">
        <v>0</v>
      </c>
      <c r="U46" s="143">
        <v>0</v>
      </c>
      <c r="V46" s="143">
        <v>0</v>
      </c>
      <c r="W46" s="143">
        <v>0</v>
      </c>
      <c r="X46" s="143">
        <v>0</v>
      </c>
      <c r="Y46" s="143">
        <v>0</v>
      </c>
      <c r="Z46" s="143">
        <v>0</v>
      </c>
      <c r="AA46" s="143">
        <v>0</v>
      </c>
      <c r="AB46" s="147">
        <f t="shared" si="6"/>
        <v>0</v>
      </c>
      <c r="AC46" s="147">
        <f t="shared" si="8"/>
        <v>0</v>
      </c>
    </row>
    <row r="47" spans="1:29" ht="31.5" x14ac:dyDescent="0.25">
      <c r="A47" s="57" t="s">
        <v>142</v>
      </c>
      <c r="B47" s="33" t="s">
        <v>141</v>
      </c>
      <c r="C47" s="141">
        <v>0</v>
      </c>
      <c r="D47" s="141">
        <v>0</v>
      </c>
      <c r="E47" s="141">
        <v>0</v>
      </c>
      <c r="F47" s="141">
        <v>0</v>
      </c>
      <c r="G47" s="143">
        <v>0</v>
      </c>
      <c r="H47" s="143">
        <v>0</v>
      </c>
      <c r="I47" s="143">
        <v>0</v>
      </c>
      <c r="J47" s="143">
        <v>0</v>
      </c>
      <c r="K47" s="143">
        <v>0</v>
      </c>
      <c r="L47" s="143">
        <v>0</v>
      </c>
      <c r="M47" s="143">
        <v>0</v>
      </c>
      <c r="N47" s="143">
        <v>0</v>
      </c>
      <c r="O47" s="143">
        <v>0</v>
      </c>
      <c r="P47" s="143">
        <f t="shared" si="12"/>
        <v>0</v>
      </c>
      <c r="Q47" s="143">
        <v>0</v>
      </c>
      <c r="R47" s="143">
        <v>0</v>
      </c>
      <c r="S47" s="143">
        <v>0</v>
      </c>
      <c r="T47" s="143">
        <v>0</v>
      </c>
      <c r="U47" s="143">
        <v>0</v>
      </c>
      <c r="V47" s="143">
        <v>0</v>
      </c>
      <c r="W47" s="143">
        <v>0</v>
      </c>
      <c r="X47" s="143">
        <v>0</v>
      </c>
      <c r="Y47" s="143">
        <v>0</v>
      </c>
      <c r="Z47" s="143">
        <v>0</v>
      </c>
      <c r="AA47" s="143">
        <v>0</v>
      </c>
      <c r="AB47" s="147">
        <f t="shared" si="6"/>
        <v>0</v>
      </c>
      <c r="AC47" s="147">
        <f t="shared" si="8"/>
        <v>0</v>
      </c>
    </row>
    <row r="48" spans="1:29" ht="31.5" x14ac:dyDescent="0.25">
      <c r="A48" s="57" t="s">
        <v>140</v>
      </c>
      <c r="B48" s="33" t="s">
        <v>139</v>
      </c>
      <c r="C48" s="141">
        <v>0</v>
      </c>
      <c r="D48" s="141">
        <v>0</v>
      </c>
      <c r="E48" s="141">
        <v>0</v>
      </c>
      <c r="F48" s="141">
        <v>0</v>
      </c>
      <c r="G48" s="143">
        <v>0</v>
      </c>
      <c r="H48" s="143">
        <v>0</v>
      </c>
      <c r="I48" s="143">
        <v>0</v>
      </c>
      <c r="J48" s="143">
        <v>0</v>
      </c>
      <c r="K48" s="143">
        <v>0</v>
      </c>
      <c r="L48" s="143">
        <v>0</v>
      </c>
      <c r="M48" s="143">
        <v>0</v>
      </c>
      <c r="N48" s="143">
        <v>0</v>
      </c>
      <c r="O48" s="143">
        <v>0</v>
      </c>
      <c r="P48" s="143">
        <f t="shared" si="12"/>
        <v>0</v>
      </c>
      <c r="Q48" s="143">
        <v>0</v>
      </c>
      <c r="R48" s="143">
        <v>0</v>
      </c>
      <c r="S48" s="143">
        <v>0</v>
      </c>
      <c r="T48" s="143">
        <v>0</v>
      </c>
      <c r="U48" s="143">
        <v>0</v>
      </c>
      <c r="V48" s="143">
        <v>0</v>
      </c>
      <c r="W48" s="143">
        <v>0</v>
      </c>
      <c r="X48" s="143">
        <v>0</v>
      </c>
      <c r="Y48" s="143">
        <v>0</v>
      </c>
      <c r="Z48" s="143">
        <v>0</v>
      </c>
      <c r="AA48" s="143">
        <v>0</v>
      </c>
      <c r="AB48" s="147">
        <f t="shared" si="6"/>
        <v>0</v>
      </c>
      <c r="AC48" s="147">
        <f t="shared" si="8"/>
        <v>0</v>
      </c>
    </row>
    <row r="49" spans="1:29" x14ac:dyDescent="0.25">
      <c r="A49" s="57" t="s">
        <v>138</v>
      </c>
      <c r="B49" s="33" t="s">
        <v>137</v>
      </c>
      <c r="C49" s="141">
        <v>0</v>
      </c>
      <c r="D49" s="141">
        <v>0</v>
      </c>
      <c r="E49" s="141">
        <v>0</v>
      </c>
      <c r="F49" s="141">
        <v>0</v>
      </c>
      <c r="G49" s="143">
        <v>0</v>
      </c>
      <c r="H49" s="143">
        <v>0</v>
      </c>
      <c r="I49" s="143">
        <v>0</v>
      </c>
      <c r="J49" s="143">
        <v>0</v>
      </c>
      <c r="K49" s="143">
        <v>0</v>
      </c>
      <c r="L49" s="143">
        <v>0</v>
      </c>
      <c r="M49" s="143">
        <v>0</v>
      </c>
      <c r="N49" s="143">
        <v>0</v>
      </c>
      <c r="O49" s="143">
        <v>0</v>
      </c>
      <c r="P49" s="143">
        <f t="shared" si="12"/>
        <v>0</v>
      </c>
      <c r="Q49" s="143">
        <v>0</v>
      </c>
      <c r="R49" s="143">
        <v>0</v>
      </c>
      <c r="S49" s="143">
        <v>0</v>
      </c>
      <c r="T49" s="143">
        <v>0</v>
      </c>
      <c r="U49" s="143">
        <v>0</v>
      </c>
      <c r="V49" s="143">
        <v>0</v>
      </c>
      <c r="W49" s="143">
        <v>0</v>
      </c>
      <c r="X49" s="143">
        <v>0</v>
      </c>
      <c r="Y49" s="143">
        <v>0</v>
      </c>
      <c r="Z49" s="143">
        <v>0</v>
      </c>
      <c r="AA49" s="143">
        <v>0</v>
      </c>
      <c r="AB49" s="147">
        <f t="shared" si="6"/>
        <v>0</v>
      </c>
      <c r="AC49" s="147">
        <f t="shared" si="8"/>
        <v>0</v>
      </c>
    </row>
    <row r="50" spans="1:29" ht="18.75" x14ac:dyDescent="0.25">
      <c r="A50" s="57" t="s">
        <v>136</v>
      </c>
      <c r="B50" s="56" t="s">
        <v>582</v>
      </c>
      <c r="C50" s="141">
        <v>34</v>
      </c>
      <c r="D50" s="141">
        <v>0</v>
      </c>
      <c r="E50" s="141">
        <v>34</v>
      </c>
      <c r="F50" s="141">
        <v>34</v>
      </c>
      <c r="G50" s="143">
        <v>0</v>
      </c>
      <c r="H50" s="143">
        <v>0</v>
      </c>
      <c r="I50" s="143">
        <v>0</v>
      </c>
      <c r="J50" s="143">
        <v>0</v>
      </c>
      <c r="K50" s="143">
        <v>0</v>
      </c>
      <c r="L50" s="143">
        <v>0</v>
      </c>
      <c r="M50" s="143">
        <v>0</v>
      </c>
      <c r="N50" s="143">
        <v>0</v>
      </c>
      <c r="O50" s="143">
        <v>0</v>
      </c>
      <c r="P50" s="143">
        <f t="shared" si="12"/>
        <v>34</v>
      </c>
      <c r="Q50" s="143">
        <v>0</v>
      </c>
      <c r="R50" s="143">
        <v>0</v>
      </c>
      <c r="S50" s="143">
        <v>0</v>
      </c>
      <c r="T50" s="143">
        <v>0</v>
      </c>
      <c r="U50" s="143">
        <v>0</v>
      </c>
      <c r="V50" s="143">
        <v>0</v>
      </c>
      <c r="W50" s="143">
        <v>0</v>
      </c>
      <c r="X50" s="143">
        <v>0</v>
      </c>
      <c r="Y50" s="143">
        <v>0</v>
      </c>
      <c r="Z50" s="143">
        <v>0</v>
      </c>
      <c r="AA50" s="143">
        <v>0</v>
      </c>
      <c r="AB50" s="147">
        <f t="shared" si="6"/>
        <v>34</v>
      </c>
      <c r="AC50" s="147">
        <f t="shared" si="8"/>
        <v>0</v>
      </c>
    </row>
    <row r="51" spans="1:29" ht="35.25" customHeight="1" x14ac:dyDescent="0.25">
      <c r="A51" s="60" t="s">
        <v>57</v>
      </c>
      <c r="B51" s="59" t="s">
        <v>135</v>
      </c>
      <c r="C51" s="141">
        <v>0</v>
      </c>
      <c r="D51" s="141">
        <v>0</v>
      </c>
      <c r="E51" s="141">
        <v>0</v>
      </c>
      <c r="F51" s="141">
        <v>0</v>
      </c>
      <c r="G51" s="141">
        <v>0</v>
      </c>
      <c r="H51" s="141">
        <v>0</v>
      </c>
      <c r="I51" s="141">
        <v>0</v>
      </c>
      <c r="J51" s="141">
        <v>0</v>
      </c>
      <c r="K51" s="141">
        <v>0</v>
      </c>
      <c r="L51" s="141">
        <v>0</v>
      </c>
      <c r="M51" s="141">
        <v>0</v>
      </c>
      <c r="N51" s="141">
        <v>0</v>
      </c>
      <c r="O51" s="141">
        <v>0</v>
      </c>
      <c r="P51" s="141">
        <v>0</v>
      </c>
      <c r="Q51" s="141">
        <v>0</v>
      </c>
      <c r="R51" s="141">
        <v>0</v>
      </c>
      <c r="S51" s="141">
        <v>0</v>
      </c>
      <c r="T51" s="141">
        <v>0</v>
      </c>
      <c r="U51" s="141">
        <v>0</v>
      </c>
      <c r="V51" s="141">
        <v>0</v>
      </c>
      <c r="W51" s="141">
        <v>0</v>
      </c>
      <c r="X51" s="141">
        <v>0</v>
      </c>
      <c r="Y51" s="141">
        <v>0</v>
      </c>
      <c r="Z51" s="141">
        <v>0</v>
      </c>
      <c r="AA51" s="141">
        <v>0</v>
      </c>
      <c r="AB51" s="147">
        <f t="shared" si="6"/>
        <v>0</v>
      </c>
      <c r="AC51" s="147">
        <f t="shared" si="8"/>
        <v>0</v>
      </c>
    </row>
    <row r="52" spans="1:29" x14ac:dyDescent="0.25">
      <c r="A52" s="57" t="s">
        <v>134</v>
      </c>
      <c r="B52" s="33" t="s">
        <v>133</v>
      </c>
      <c r="C52" s="141">
        <f>C30</f>
        <v>249.60219762390051</v>
      </c>
      <c r="D52" s="141">
        <v>0</v>
      </c>
      <c r="E52" s="141">
        <f>C52</f>
        <v>249.60219762390051</v>
      </c>
      <c r="F52" s="141">
        <f>E52-G52-H52</f>
        <v>249.60219762390051</v>
      </c>
      <c r="G52" s="143">
        <v>0</v>
      </c>
      <c r="H52" s="143">
        <v>0</v>
      </c>
      <c r="I52" s="143">
        <v>0</v>
      </c>
      <c r="J52" s="143">
        <v>0</v>
      </c>
      <c r="K52" s="143">
        <v>0</v>
      </c>
      <c r="L52" s="143">
        <v>0</v>
      </c>
      <c r="M52" s="143">
        <v>0</v>
      </c>
      <c r="N52" s="143">
        <v>0</v>
      </c>
      <c r="O52" s="143">
        <v>0</v>
      </c>
      <c r="P52" s="143">
        <f t="shared" ref="P52:P57" si="13">F52</f>
        <v>249.60219762390051</v>
      </c>
      <c r="Q52" s="143">
        <v>0</v>
      </c>
      <c r="R52" s="143">
        <v>0</v>
      </c>
      <c r="S52" s="143">
        <v>0</v>
      </c>
      <c r="T52" s="143">
        <v>0</v>
      </c>
      <c r="U52" s="143">
        <v>0</v>
      </c>
      <c r="V52" s="143">
        <v>0</v>
      </c>
      <c r="W52" s="143">
        <v>0</v>
      </c>
      <c r="X52" s="143">
        <v>0</v>
      </c>
      <c r="Y52" s="143">
        <v>0</v>
      </c>
      <c r="Z52" s="143">
        <v>0</v>
      </c>
      <c r="AA52" s="143">
        <v>0</v>
      </c>
      <c r="AB52" s="147">
        <f t="shared" si="6"/>
        <v>249.60219762390051</v>
      </c>
      <c r="AC52" s="147">
        <f t="shared" si="8"/>
        <v>0</v>
      </c>
    </row>
    <row r="53" spans="1:29" x14ac:dyDescent="0.25">
      <c r="A53" s="57" t="s">
        <v>132</v>
      </c>
      <c r="B53" s="33" t="s">
        <v>126</v>
      </c>
      <c r="C53" s="141">
        <v>0</v>
      </c>
      <c r="D53" s="141">
        <v>0</v>
      </c>
      <c r="E53" s="141">
        <f>C53</f>
        <v>0</v>
      </c>
      <c r="F53" s="141">
        <f>E53-G53-H53</f>
        <v>0</v>
      </c>
      <c r="G53" s="143">
        <v>0</v>
      </c>
      <c r="H53" s="143">
        <v>0</v>
      </c>
      <c r="I53" s="143">
        <v>0</v>
      </c>
      <c r="J53" s="143">
        <v>0</v>
      </c>
      <c r="K53" s="143">
        <v>0</v>
      </c>
      <c r="L53" s="143">
        <v>0</v>
      </c>
      <c r="M53" s="143">
        <v>0</v>
      </c>
      <c r="N53" s="143">
        <v>0</v>
      </c>
      <c r="O53" s="143">
        <v>0</v>
      </c>
      <c r="P53" s="143">
        <f t="shared" si="13"/>
        <v>0</v>
      </c>
      <c r="Q53" s="143">
        <v>0</v>
      </c>
      <c r="R53" s="143">
        <v>0</v>
      </c>
      <c r="S53" s="143">
        <v>0</v>
      </c>
      <c r="T53" s="143">
        <v>0</v>
      </c>
      <c r="U53" s="143">
        <v>0</v>
      </c>
      <c r="V53" s="143">
        <v>0</v>
      </c>
      <c r="W53" s="143">
        <v>0</v>
      </c>
      <c r="X53" s="143">
        <v>0</v>
      </c>
      <c r="Y53" s="143">
        <v>0</v>
      </c>
      <c r="Z53" s="143">
        <v>0</v>
      </c>
      <c r="AA53" s="143">
        <v>0</v>
      </c>
      <c r="AB53" s="147">
        <f t="shared" si="6"/>
        <v>0</v>
      </c>
      <c r="AC53" s="147">
        <f t="shared" si="8"/>
        <v>0</v>
      </c>
    </row>
    <row r="54" spans="1:29" x14ac:dyDescent="0.25">
      <c r="A54" s="57" t="s">
        <v>131</v>
      </c>
      <c r="B54" s="56" t="s">
        <v>125</v>
      </c>
      <c r="C54" s="141">
        <f>C45</f>
        <v>80</v>
      </c>
      <c r="D54" s="141">
        <v>0</v>
      </c>
      <c r="E54" s="141">
        <f>C54</f>
        <v>80</v>
      </c>
      <c r="F54" s="141">
        <f>E54-G54-H54</f>
        <v>80</v>
      </c>
      <c r="G54" s="143">
        <v>0</v>
      </c>
      <c r="H54" s="143">
        <v>0</v>
      </c>
      <c r="I54" s="143">
        <v>0</v>
      </c>
      <c r="J54" s="143">
        <v>0</v>
      </c>
      <c r="K54" s="143">
        <v>0</v>
      </c>
      <c r="L54" s="143">
        <v>0</v>
      </c>
      <c r="M54" s="143">
        <v>0</v>
      </c>
      <c r="N54" s="143">
        <v>0</v>
      </c>
      <c r="O54" s="143">
        <v>0</v>
      </c>
      <c r="P54" s="143">
        <f t="shared" si="13"/>
        <v>80</v>
      </c>
      <c r="Q54" s="143">
        <v>0</v>
      </c>
      <c r="R54" s="143">
        <v>0</v>
      </c>
      <c r="S54" s="143">
        <v>0</v>
      </c>
      <c r="T54" s="143">
        <v>0</v>
      </c>
      <c r="U54" s="143">
        <v>0</v>
      </c>
      <c r="V54" s="143">
        <v>0</v>
      </c>
      <c r="W54" s="143">
        <v>0</v>
      </c>
      <c r="X54" s="143">
        <v>0</v>
      </c>
      <c r="Y54" s="143">
        <v>0</v>
      </c>
      <c r="Z54" s="143">
        <v>0</v>
      </c>
      <c r="AA54" s="143">
        <v>0</v>
      </c>
      <c r="AB54" s="147">
        <f t="shared" si="6"/>
        <v>80</v>
      </c>
      <c r="AC54" s="147">
        <f t="shared" si="8"/>
        <v>0</v>
      </c>
    </row>
    <row r="55" spans="1:29" x14ac:dyDescent="0.25">
      <c r="A55" s="57" t="s">
        <v>130</v>
      </c>
      <c r="B55" s="56" t="s">
        <v>124</v>
      </c>
      <c r="C55" s="141">
        <v>0</v>
      </c>
      <c r="D55" s="141">
        <v>0</v>
      </c>
      <c r="E55" s="141">
        <v>0</v>
      </c>
      <c r="F55" s="141">
        <v>0</v>
      </c>
      <c r="G55" s="143">
        <v>0</v>
      </c>
      <c r="H55" s="143">
        <v>0</v>
      </c>
      <c r="I55" s="143">
        <v>0</v>
      </c>
      <c r="J55" s="143">
        <v>0</v>
      </c>
      <c r="K55" s="143">
        <v>0</v>
      </c>
      <c r="L55" s="143">
        <v>0</v>
      </c>
      <c r="M55" s="143">
        <v>0</v>
      </c>
      <c r="N55" s="143">
        <v>0</v>
      </c>
      <c r="O55" s="143">
        <v>0</v>
      </c>
      <c r="P55" s="143">
        <f t="shared" si="13"/>
        <v>0</v>
      </c>
      <c r="Q55" s="143">
        <v>0</v>
      </c>
      <c r="R55" s="143">
        <v>0</v>
      </c>
      <c r="S55" s="143">
        <v>0</v>
      </c>
      <c r="T55" s="143">
        <v>0</v>
      </c>
      <c r="U55" s="143">
        <v>0</v>
      </c>
      <c r="V55" s="143">
        <v>0</v>
      </c>
      <c r="W55" s="143">
        <v>0</v>
      </c>
      <c r="X55" s="143">
        <v>0</v>
      </c>
      <c r="Y55" s="143">
        <v>0</v>
      </c>
      <c r="Z55" s="143">
        <v>0</v>
      </c>
      <c r="AA55" s="143">
        <v>0</v>
      </c>
      <c r="AB55" s="147">
        <f t="shared" si="6"/>
        <v>0</v>
      </c>
      <c r="AC55" s="147">
        <f t="shared" si="8"/>
        <v>0</v>
      </c>
    </row>
    <row r="56" spans="1:29" x14ac:dyDescent="0.25">
      <c r="A56" s="57" t="s">
        <v>129</v>
      </c>
      <c r="B56" s="56" t="s">
        <v>123</v>
      </c>
      <c r="C56" s="141">
        <v>0</v>
      </c>
      <c r="D56" s="141">
        <v>0</v>
      </c>
      <c r="E56" s="141">
        <v>0</v>
      </c>
      <c r="F56" s="141">
        <v>0</v>
      </c>
      <c r="G56" s="143">
        <v>0</v>
      </c>
      <c r="H56" s="143">
        <v>0</v>
      </c>
      <c r="I56" s="143">
        <v>0</v>
      </c>
      <c r="J56" s="143">
        <v>0</v>
      </c>
      <c r="K56" s="143">
        <v>0</v>
      </c>
      <c r="L56" s="143">
        <v>0</v>
      </c>
      <c r="M56" s="143">
        <v>0</v>
      </c>
      <c r="N56" s="143">
        <v>0</v>
      </c>
      <c r="O56" s="143">
        <v>0</v>
      </c>
      <c r="P56" s="143">
        <f t="shared" si="13"/>
        <v>0</v>
      </c>
      <c r="Q56" s="143">
        <v>0</v>
      </c>
      <c r="R56" s="143">
        <v>0</v>
      </c>
      <c r="S56" s="143">
        <v>0</v>
      </c>
      <c r="T56" s="143">
        <v>0</v>
      </c>
      <c r="U56" s="143">
        <v>0</v>
      </c>
      <c r="V56" s="143">
        <v>0</v>
      </c>
      <c r="W56" s="143">
        <v>0</v>
      </c>
      <c r="X56" s="143">
        <v>0</v>
      </c>
      <c r="Y56" s="143">
        <v>0</v>
      </c>
      <c r="Z56" s="143">
        <v>0</v>
      </c>
      <c r="AA56" s="143">
        <v>0</v>
      </c>
      <c r="AB56" s="147">
        <f t="shared" si="6"/>
        <v>0</v>
      </c>
      <c r="AC56" s="147">
        <f t="shared" si="8"/>
        <v>0</v>
      </c>
    </row>
    <row r="57" spans="1:29" ht="18.75" x14ac:dyDescent="0.25">
      <c r="A57" s="57" t="s">
        <v>128</v>
      </c>
      <c r="B57" s="56" t="s">
        <v>582</v>
      </c>
      <c r="C57" s="141">
        <v>34</v>
      </c>
      <c r="D57" s="141">
        <v>0</v>
      </c>
      <c r="E57" s="141">
        <v>34</v>
      </c>
      <c r="F57" s="141">
        <v>34</v>
      </c>
      <c r="G57" s="143">
        <v>0</v>
      </c>
      <c r="H57" s="143">
        <v>0</v>
      </c>
      <c r="I57" s="143">
        <v>0</v>
      </c>
      <c r="J57" s="143">
        <v>0</v>
      </c>
      <c r="K57" s="143">
        <v>0</v>
      </c>
      <c r="L57" s="143">
        <v>0</v>
      </c>
      <c r="M57" s="143">
        <v>0</v>
      </c>
      <c r="N57" s="143">
        <v>0</v>
      </c>
      <c r="O57" s="143">
        <v>0</v>
      </c>
      <c r="P57" s="143">
        <f t="shared" si="13"/>
        <v>34</v>
      </c>
      <c r="Q57" s="143">
        <v>0</v>
      </c>
      <c r="R57" s="143">
        <v>0</v>
      </c>
      <c r="S57" s="143">
        <v>0</v>
      </c>
      <c r="T57" s="143">
        <v>0</v>
      </c>
      <c r="U57" s="143">
        <v>0</v>
      </c>
      <c r="V57" s="143">
        <v>0</v>
      </c>
      <c r="W57" s="143">
        <v>0</v>
      </c>
      <c r="X57" s="143">
        <v>0</v>
      </c>
      <c r="Y57" s="143">
        <v>0</v>
      </c>
      <c r="Z57" s="143">
        <v>0</v>
      </c>
      <c r="AA57" s="143">
        <v>0</v>
      </c>
      <c r="AB57" s="147">
        <f t="shared" si="6"/>
        <v>34</v>
      </c>
      <c r="AC57" s="147">
        <f t="shared" si="8"/>
        <v>0</v>
      </c>
    </row>
    <row r="58" spans="1:29" ht="36.75" customHeight="1" x14ac:dyDescent="0.25">
      <c r="A58" s="60" t="s">
        <v>56</v>
      </c>
      <c r="B58" s="71" t="s">
        <v>207</v>
      </c>
      <c r="C58" s="141">
        <v>0</v>
      </c>
      <c r="D58" s="14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v>0</v>
      </c>
      <c r="AB58" s="147">
        <f t="shared" si="6"/>
        <v>0</v>
      </c>
      <c r="AC58" s="147">
        <f t="shared" si="8"/>
        <v>0</v>
      </c>
    </row>
    <row r="59" spans="1:29" x14ac:dyDescent="0.25">
      <c r="A59" s="60" t="s">
        <v>54</v>
      </c>
      <c r="B59" s="59" t="s">
        <v>127</v>
      </c>
      <c r="C59" s="141">
        <v>0</v>
      </c>
      <c r="D59" s="14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v>0</v>
      </c>
      <c r="AB59" s="147">
        <f t="shared" si="6"/>
        <v>0</v>
      </c>
      <c r="AC59" s="147">
        <f t="shared" si="8"/>
        <v>0</v>
      </c>
    </row>
    <row r="60" spans="1:29" x14ac:dyDescent="0.25">
      <c r="A60" s="57" t="s">
        <v>201</v>
      </c>
      <c r="B60" s="58" t="s">
        <v>147</v>
      </c>
      <c r="C60" s="141">
        <v>0</v>
      </c>
      <c r="D60" s="141">
        <v>0</v>
      </c>
      <c r="E60" s="141">
        <v>0</v>
      </c>
      <c r="F60" s="141">
        <v>0</v>
      </c>
      <c r="G60" s="143">
        <v>0</v>
      </c>
      <c r="H60" s="143">
        <v>0</v>
      </c>
      <c r="I60" s="143">
        <v>0</v>
      </c>
      <c r="J60" s="143">
        <v>0</v>
      </c>
      <c r="K60" s="143">
        <v>0</v>
      </c>
      <c r="L60" s="143">
        <v>0</v>
      </c>
      <c r="M60" s="143">
        <v>0</v>
      </c>
      <c r="N60" s="143">
        <v>0</v>
      </c>
      <c r="O60" s="143">
        <v>0</v>
      </c>
      <c r="P60" s="143">
        <v>0</v>
      </c>
      <c r="Q60" s="143">
        <v>0</v>
      </c>
      <c r="R60" s="143">
        <v>0</v>
      </c>
      <c r="S60" s="143">
        <v>0</v>
      </c>
      <c r="T60" s="143">
        <v>0</v>
      </c>
      <c r="U60" s="143">
        <v>0</v>
      </c>
      <c r="V60" s="143">
        <v>0</v>
      </c>
      <c r="W60" s="143">
        <v>0</v>
      </c>
      <c r="X60" s="143">
        <v>0</v>
      </c>
      <c r="Y60" s="143">
        <v>0</v>
      </c>
      <c r="Z60" s="143">
        <v>0</v>
      </c>
      <c r="AA60" s="143">
        <v>0</v>
      </c>
      <c r="AB60" s="147">
        <f t="shared" si="6"/>
        <v>0</v>
      </c>
      <c r="AC60" s="147">
        <f t="shared" si="8"/>
        <v>0</v>
      </c>
    </row>
    <row r="61" spans="1:29" x14ac:dyDescent="0.25">
      <c r="A61" s="57" t="s">
        <v>202</v>
      </c>
      <c r="B61" s="58" t="s">
        <v>145</v>
      </c>
      <c r="C61" s="141">
        <v>0</v>
      </c>
      <c r="D61" s="141">
        <v>0</v>
      </c>
      <c r="E61" s="141">
        <v>0</v>
      </c>
      <c r="F61" s="141">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7">
        <f t="shared" si="6"/>
        <v>0</v>
      </c>
      <c r="AC61" s="147">
        <f t="shared" si="8"/>
        <v>0</v>
      </c>
    </row>
    <row r="62" spans="1:29" x14ac:dyDescent="0.25">
      <c r="A62" s="57" t="s">
        <v>203</v>
      </c>
      <c r="B62" s="58" t="s">
        <v>143</v>
      </c>
      <c r="C62" s="141">
        <v>0</v>
      </c>
      <c r="D62" s="141">
        <v>0</v>
      </c>
      <c r="E62" s="141">
        <v>0</v>
      </c>
      <c r="F62" s="141">
        <v>0</v>
      </c>
      <c r="G62" s="143">
        <v>0</v>
      </c>
      <c r="H62" s="143">
        <v>0</v>
      </c>
      <c r="I62" s="143">
        <v>0</v>
      </c>
      <c r="J62" s="143">
        <v>0</v>
      </c>
      <c r="K62" s="143">
        <v>0</v>
      </c>
      <c r="L62" s="143">
        <v>0</v>
      </c>
      <c r="M62" s="143">
        <v>0</v>
      </c>
      <c r="N62" s="143">
        <v>0</v>
      </c>
      <c r="O62" s="143">
        <v>0</v>
      </c>
      <c r="P62" s="143">
        <v>0</v>
      </c>
      <c r="Q62" s="143">
        <v>0</v>
      </c>
      <c r="R62" s="143">
        <v>0</v>
      </c>
      <c r="S62" s="143">
        <v>0</v>
      </c>
      <c r="T62" s="143">
        <v>0</v>
      </c>
      <c r="U62" s="143">
        <v>0</v>
      </c>
      <c r="V62" s="143">
        <v>0</v>
      </c>
      <c r="W62" s="143">
        <v>0</v>
      </c>
      <c r="X62" s="143">
        <v>0</v>
      </c>
      <c r="Y62" s="143">
        <v>0</v>
      </c>
      <c r="Z62" s="143">
        <v>0</v>
      </c>
      <c r="AA62" s="143">
        <v>0</v>
      </c>
      <c r="AB62" s="147">
        <f t="shared" si="6"/>
        <v>0</v>
      </c>
      <c r="AC62" s="147">
        <f t="shared" si="8"/>
        <v>0</v>
      </c>
    </row>
    <row r="63" spans="1:29" x14ac:dyDescent="0.25">
      <c r="A63" s="57" t="s">
        <v>204</v>
      </c>
      <c r="B63" s="58" t="s">
        <v>206</v>
      </c>
      <c r="C63" s="141">
        <v>0</v>
      </c>
      <c r="D63" s="141">
        <v>0</v>
      </c>
      <c r="E63" s="141">
        <v>0</v>
      </c>
      <c r="F63" s="141">
        <v>0</v>
      </c>
      <c r="G63" s="143">
        <v>0</v>
      </c>
      <c r="H63" s="143">
        <v>0</v>
      </c>
      <c r="I63" s="143">
        <v>0</v>
      </c>
      <c r="J63" s="143">
        <v>0</v>
      </c>
      <c r="K63" s="143">
        <v>0</v>
      </c>
      <c r="L63" s="143">
        <v>0</v>
      </c>
      <c r="M63" s="143">
        <v>0</v>
      </c>
      <c r="N63" s="143">
        <v>0</v>
      </c>
      <c r="O63" s="143">
        <v>0</v>
      </c>
      <c r="P63" s="143">
        <v>0</v>
      </c>
      <c r="Q63" s="143">
        <v>0</v>
      </c>
      <c r="R63" s="143">
        <v>0</v>
      </c>
      <c r="S63" s="143">
        <v>0</v>
      </c>
      <c r="T63" s="143">
        <v>0</v>
      </c>
      <c r="U63" s="143">
        <v>0</v>
      </c>
      <c r="V63" s="143">
        <v>0</v>
      </c>
      <c r="W63" s="143">
        <v>0</v>
      </c>
      <c r="X63" s="143">
        <v>0</v>
      </c>
      <c r="Y63" s="143">
        <v>0</v>
      </c>
      <c r="Z63" s="143">
        <v>0</v>
      </c>
      <c r="AA63" s="143">
        <v>0</v>
      </c>
      <c r="AB63" s="147">
        <f t="shared" si="6"/>
        <v>0</v>
      </c>
      <c r="AC63" s="147">
        <f t="shared" si="8"/>
        <v>0</v>
      </c>
    </row>
    <row r="64" spans="1:29" ht="18.75" x14ac:dyDescent="0.25">
      <c r="A64" s="57" t="s">
        <v>205</v>
      </c>
      <c r="B64" s="56" t="s">
        <v>122</v>
      </c>
      <c r="C64" s="141">
        <v>0</v>
      </c>
      <c r="D64" s="141">
        <v>0</v>
      </c>
      <c r="E64" s="141">
        <v>0</v>
      </c>
      <c r="F64" s="141">
        <v>0</v>
      </c>
      <c r="G64" s="143">
        <v>0</v>
      </c>
      <c r="H64" s="143">
        <v>0</v>
      </c>
      <c r="I64" s="143">
        <v>0</v>
      </c>
      <c r="J64" s="143">
        <v>0</v>
      </c>
      <c r="K64" s="143">
        <v>0</v>
      </c>
      <c r="L64" s="143">
        <v>0</v>
      </c>
      <c r="M64" s="143">
        <v>0</v>
      </c>
      <c r="N64" s="143">
        <v>0</v>
      </c>
      <c r="O64" s="143">
        <v>0</v>
      </c>
      <c r="P64" s="143">
        <v>0</v>
      </c>
      <c r="Q64" s="143">
        <v>0</v>
      </c>
      <c r="R64" s="143">
        <v>0</v>
      </c>
      <c r="S64" s="143">
        <v>0</v>
      </c>
      <c r="T64" s="143">
        <v>0</v>
      </c>
      <c r="U64" s="143">
        <v>0</v>
      </c>
      <c r="V64" s="143">
        <v>0</v>
      </c>
      <c r="W64" s="143">
        <v>0</v>
      </c>
      <c r="X64" s="143">
        <v>0</v>
      </c>
      <c r="Y64" s="143">
        <v>0</v>
      </c>
      <c r="Z64" s="143">
        <v>0</v>
      </c>
      <c r="AA64" s="143">
        <v>0</v>
      </c>
      <c r="AB64" s="147">
        <f t="shared" si="6"/>
        <v>0</v>
      </c>
      <c r="AC64" s="147">
        <f t="shared" si="8"/>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396"/>
      <c r="C66" s="396"/>
      <c r="D66" s="396"/>
      <c r="E66" s="396"/>
      <c r="F66" s="396"/>
      <c r="G66" s="396"/>
      <c r="H66" s="396"/>
      <c r="I66" s="39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397"/>
      <c r="C68" s="397"/>
      <c r="D68" s="397"/>
      <c r="E68" s="397"/>
      <c r="F68" s="397"/>
      <c r="G68" s="397"/>
      <c r="H68" s="397"/>
      <c r="I68" s="39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396"/>
      <c r="C70" s="396"/>
      <c r="D70" s="396"/>
      <c r="E70" s="396"/>
      <c r="F70" s="396"/>
      <c r="G70" s="396"/>
      <c r="H70" s="396"/>
      <c r="I70" s="39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396"/>
      <c r="C72" s="396"/>
      <c r="D72" s="396"/>
      <c r="E72" s="396"/>
      <c r="F72" s="396"/>
      <c r="G72" s="396"/>
      <c r="H72" s="396"/>
      <c r="I72" s="39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397"/>
      <c r="C73" s="397"/>
      <c r="D73" s="397"/>
      <c r="E73" s="397"/>
      <c r="F73" s="397"/>
      <c r="G73" s="397"/>
      <c r="H73" s="397"/>
      <c r="I73" s="39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396"/>
      <c r="C74" s="396"/>
      <c r="D74" s="396"/>
      <c r="E74" s="396"/>
      <c r="F74" s="396"/>
      <c r="G74" s="396"/>
      <c r="H74" s="396"/>
      <c r="I74" s="39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03"/>
      <c r="C75" s="403"/>
      <c r="D75" s="403"/>
      <c r="E75" s="403"/>
      <c r="F75" s="403"/>
      <c r="G75" s="403"/>
      <c r="H75" s="403"/>
      <c r="I75" s="40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395"/>
      <c r="C77" s="395"/>
      <c r="D77" s="395"/>
      <c r="E77" s="395"/>
      <c r="F77" s="395"/>
      <c r="G77" s="395"/>
      <c r="H77" s="395"/>
      <c r="I77" s="39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31:Y64 E24:I29 K24:L24 P24:Y24 R25:Y29">
    <cfRule type="cellIs" dxfId="78" priority="40" operator="notEqual">
      <formula>0</formula>
    </cfRule>
  </conditionalFormatting>
  <conditionalFormatting sqref="AB24:AB64">
    <cfRule type="cellIs" dxfId="77" priority="39" operator="notEqual">
      <formula>0</formula>
    </cfRule>
  </conditionalFormatting>
  <conditionalFormatting sqref="I34 K25:L29 K46:K49 K55:K56 K51:L51 K58:L64 Q44:Q50 L45:L50 Q52:Q57 L52:L57 P58:Q64 P51:Q51 P25:Q29 P31:Q43 K31:L44">
    <cfRule type="cellIs" dxfId="76" priority="38" operator="notEqual">
      <formula>0</formula>
    </cfRule>
  </conditionalFormatting>
  <conditionalFormatting sqref="G30:I30 K30:L30 P30:Y30">
    <cfRule type="cellIs" dxfId="75" priority="37" operator="notEqual">
      <formula>0</formula>
    </cfRule>
  </conditionalFormatting>
  <conditionalFormatting sqref="E45:I45">
    <cfRule type="cellIs" dxfId="74" priority="36" operator="notEqual">
      <formula>0</formula>
    </cfRule>
  </conditionalFormatting>
  <conditionalFormatting sqref="K45">
    <cfRule type="cellIs" dxfId="73" priority="35" operator="notEqual">
      <formula>0</formula>
    </cfRule>
  </conditionalFormatting>
  <conditionalFormatting sqref="E52:I54">
    <cfRule type="cellIs" dxfId="72" priority="34" operator="notEqual">
      <formula>0</formula>
    </cfRule>
  </conditionalFormatting>
  <conditionalFormatting sqref="K52:K54">
    <cfRule type="cellIs" dxfId="71" priority="33" operator="notEqual">
      <formula>0</formula>
    </cfRule>
  </conditionalFormatting>
  <conditionalFormatting sqref="K50">
    <cfRule type="cellIs" dxfId="70" priority="31" operator="notEqual">
      <formula>0</formula>
    </cfRule>
  </conditionalFormatting>
  <conditionalFormatting sqref="K57">
    <cfRule type="cellIs" dxfId="69" priority="29" operator="notEqual">
      <formula>0</formula>
    </cfRule>
  </conditionalFormatting>
  <conditionalFormatting sqref="P44:P50">
    <cfRule type="cellIs" dxfId="68" priority="28" operator="notEqual">
      <formula>0</formula>
    </cfRule>
  </conditionalFormatting>
  <conditionalFormatting sqref="P52:P57">
    <cfRule type="cellIs" dxfId="67" priority="27" operator="notEqual">
      <formula>0</formula>
    </cfRule>
  </conditionalFormatting>
  <conditionalFormatting sqref="D24:D64">
    <cfRule type="cellIs" dxfId="66" priority="26" operator="notEqual">
      <formula>0</formula>
    </cfRule>
  </conditionalFormatting>
  <conditionalFormatting sqref="Z31:AA64 Z24:AA29">
    <cfRule type="cellIs" dxfId="65" priority="25" operator="notEqual">
      <formula>0</formula>
    </cfRule>
  </conditionalFormatting>
  <conditionalFormatting sqref="Z30:AA30">
    <cfRule type="cellIs" dxfId="64" priority="24" operator="notEqual">
      <formula>0</formula>
    </cfRule>
  </conditionalFormatting>
  <conditionalFormatting sqref="J55:J64 J46:J51 J31:J44 J24:J29">
    <cfRule type="cellIs" dxfId="63" priority="23" operator="notEqual">
      <formula>0</formula>
    </cfRule>
  </conditionalFormatting>
  <conditionalFormatting sqref="J30">
    <cfRule type="cellIs" dxfId="62" priority="22" operator="notEqual">
      <formula>0</formula>
    </cfRule>
  </conditionalFormatting>
  <conditionalFormatting sqref="J45">
    <cfRule type="cellIs" dxfId="61" priority="21" operator="notEqual">
      <formula>0</formula>
    </cfRule>
  </conditionalFormatting>
  <conditionalFormatting sqref="J52:J54">
    <cfRule type="cellIs" dxfId="60" priority="20" operator="notEqual">
      <formula>0</formula>
    </cfRule>
  </conditionalFormatting>
  <conditionalFormatting sqref="AC24:AC64">
    <cfRule type="cellIs" dxfId="59" priority="19" operator="notEqual">
      <formula>0</formula>
    </cfRule>
  </conditionalFormatting>
  <conditionalFormatting sqref="N24">
    <cfRule type="cellIs" dxfId="58" priority="18" operator="notEqual">
      <formula>0</formula>
    </cfRule>
  </conditionalFormatting>
  <conditionalFormatting sqref="N25:N29 N31:N64">
    <cfRule type="cellIs" dxfId="57" priority="17" operator="notEqual">
      <formula>0</formula>
    </cfRule>
  </conditionalFormatting>
  <conditionalFormatting sqref="N30">
    <cfRule type="cellIs" dxfId="56" priority="16" operator="notEqual">
      <formula>0</formula>
    </cfRule>
  </conditionalFormatting>
  <conditionalFormatting sqref="M24">
    <cfRule type="cellIs" dxfId="55" priority="14" operator="notEqual">
      <formula>0</formula>
    </cfRule>
  </conditionalFormatting>
  <conditionalFormatting sqref="M25:M29 M46:M49 M55:M56 M51 M58:M64 M31:M44">
    <cfRule type="cellIs" dxfId="54" priority="13" operator="notEqual">
      <formula>0</formula>
    </cfRule>
  </conditionalFormatting>
  <conditionalFormatting sqref="M30">
    <cfRule type="cellIs" dxfId="53" priority="12" operator="notEqual">
      <formula>0</formula>
    </cfRule>
  </conditionalFormatting>
  <conditionalFormatting sqref="M45">
    <cfRule type="cellIs" dxfId="52" priority="11" operator="notEqual">
      <formula>0</formula>
    </cfRule>
  </conditionalFormatting>
  <conditionalFormatting sqref="M52:M54">
    <cfRule type="cellIs" dxfId="51" priority="10" operator="notEqual">
      <formula>0</formula>
    </cfRule>
  </conditionalFormatting>
  <conditionalFormatting sqref="M50">
    <cfRule type="cellIs" dxfId="50" priority="9" operator="notEqual">
      <formula>0</formula>
    </cfRule>
  </conditionalFormatting>
  <conditionalFormatting sqref="M57">
    <cfRule type="cellIs" dxfId="49" priority="8" operator="notEqual">
      <formula>0</formula>
    </cfRule>
  </conditionalFormatting>
  <conditionalFormatting sqref="O24">
    <cfRule type="cellIs" dxfId="48" priority="7" operator="notEqual">
      <formula>0</formula>
    </cfRule>
  </conditionalFormatting>
  <conditionalFormatting sqref="O25:O29 O46:O49 O55:O56 O51 O58:O64 O31:O44">
    <cfRule type="cellIs" dxfId="47" priority="6" operator="notEqual">
      <formula>0</formula>
    </cfRule>
  </conditionalFormatting>
  <conditionalFormatting sqref="O30">
    <cfRule type="cellIs" dxfId="46" priority="5" operator="notEqual">
      <formula>0</formula>
    </cfRule>
  </conditionalFormatting>
  <conditionalFormatting sqref="O45">
    <cfRule type="cellIs" dxfId="45" priority="4" operator="notEqual">
      <formula>0</formula>
    </cfRule>
  </conditionalFormatting>
  <conditionalFormatting sqref="O52:O54">
    <cfRule type="cellIs" dxfId="44" priority="3" operator="notEqual">
      <formula>0</formula>
    </cfRule>
  </conditionalFormatting>
  <conditionalFormatting sqref="O50">
    <cfRule type="cellIs" dxfId="43" priority="2" operator="notEqual">
      <formula>0</formula>
    </cfRule>
  </conditionalFormatting>
  <conditionalFormatting sqref="O57">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2"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24.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327" t="str">
        <f>'6.1. Паспорт сетевой график'!A5:K5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row>
    <row r="5" spans="1:33" ht="18.75" x14ac:dyDescent="0.3">
      <c r="A5" s="44"/>
      <c r="B5" s="44"/>
      <c r="C5" s="44"/>
      <c r="D5" s="44"/>
      <c r="E5" s="44"/>
      <c r="F5" s="44"/>
      <c r="AG5" s="14"/>
    </row>
    <row r="6" spans="1:33" ht="18.75" x14ac:dyDescent="0.25">
      <c r="A6" s="336" t="s">
        <v>7</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row>
    <row r="7" spans="1:33" ht="18.75" x14ac:dyDescent="0.25">
      <c r="A7" s="178"/>
      <c r="B7" s="178"/>
      <c r="C7" s="178"/>
      <c r="D7" s="178"/>
      <c r="E7" s="178"/>
      <c r="F7" s="178"/>
      <c r="G7" s="178"/>
      <c r="H7" s="178"/>
      <c r="I7" s="178"/>
      <c r="J7" s="178"/>
      <c r="K7" s="178"/>
      <c r="L7" s="311"/>
      <c r="M7" s="311"/>
      <c r="N7" s="311"/>
      <c r="O7" s="311"/>
      <c r="P7" s="311"/>
      <c r="Q7" s="311"/>
      <c r="R7" s="311"/>
      <c r="S7" s="311"/>
      <c r="T7" s="311"/>
      <c r="U7" s="311"/>
      <c r="V7" s="311"/>
      <c r="W7" s="311"/>
      <c r="X7" s="311"/>
      <c r="Y7" s="311"/>
      <c r="Z7" s="311"/>
      <c r="AA7" s="311"/>
      <c r="AB7" s="311"/>
      <c r="AC7" s="311"/>
      <c r="AD7" s="311"/>
      <c r="AE7" s="311"/>
      <c r="AF7" s="311"/>
      <c r="AG7" s="311"/>
    </row>
    <row r="8" spans="1:33" x14ac:dyDescent="0.25">
      <c r="A8" s="334" t="str">
        <f>'6.1. Паспорт сетевой график'!A9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row>
    <row r="9" spans="1:33" ht="18.75" customHeight="1" x14ac:dyDescent="0.25">
      <c r="A9" s="340" t="s">
        <v>6</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row>
    <row r="10" spans="1:33" ht="18.75" x14ac:dyDescent="0.25">
      <c r="A10" s="178"/>
      <c r="B10" s="178"/>
      <c r="C10" s="178"/>
      <c r="D10" s="178"/>
      <c r="E10" s="178"/>
      <c r="F10" s="178"/>
      <c r="G10" s="178"/>
      <c r="H10" s="178"/>
      <c r="I10" s="178"/>
      <c r="J10" s="178"/>
      <c r="K10" s="178"/>
      <c r="L10" s="311"/>
      <c r="M10" s="311"/>
      <c r="N10" s="311"/>
      <c r="O10" s="311"/>
      <c r="P10" s="311"/>
      <c r="Q10" s="311"/>
      <c r="R10" s="311"/>
      <c r="S10" s="311"/>
      <c r="T10" s="311"/>
      <c r="U10" s="311"/>
      <c r="V10" s="311"/>
      <c r="W10" s="311"/>
      <c r="X10" s="311"/>
      <c r="Y10" s="311"/>
      <c r="Z10" s="311"/>
      <c r="AA10" s="311"/>
      <c r="AB10" s="311"/>
      <c r="AC10" s="311"/>
      <c r="AD10" s="311"/>
      <c r="AE10" s="311"/>
      <c r="AF10" s="311"/>
      <c r="AG10" s="311"/>
    </row>
    <row r="11" spans="1:33" x14ac:dyDescent="0.25">
      <c r="A11" s="334" t="str">
        <f>'6.1. Паспорт сетевой график'!A12</f>
        <v>Н_16-0255</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row>
    <row r="12" spans="1:33" x14ac:dyDescent="0.25">
      <c r="A12" s="340" t="s">
        <v>5</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row>
    <row r="13" spans="1:33" ht="16.5" customHeight="1" x14ac:dyDescent="0.3">
      <c r="A13" s="203"/>
      <c r="B13" s="203"/>
      <c r="C13" s="203"/>
      <c r="D13" s="203"/>
      <c r="E13" s="203"/>
      <c r="F13" s="203"/>
      <c r="G13" s="203"/>
      <c r="H13" s="203"/>
      <c r="I13" s="203"/>
      <c r="J13" s="203"/>
      <c r="K13" s="203"/>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370" t="str">
        <f>'6.1. Паспорт сетевой график'!A15</f>
        <v>Строительство ПС 110 кВ "Храброво" (с установкой 2-х трансформаторов 110/15 кВ и РУ 15 кВ)</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row>
    <row r="15" spans="1:33" ht="15.75" customHeight="1" x14ac:dyDescent="0.25">
      <c r="A15" s="340" t="s">
        <v>4</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row>
    <row r="16" spans="1:33"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409" t="s">
        <v>396</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row>
    <row r="19" spans="1:36" x14ac:dyDescent="0.25">
      <c r="A19" s="44"/>
      <c r="B19" s="44"/>
      <c r="C19" s="44"/>
      <c r="D19" s="44"/>
      <c r="E19" s="44"/>
      <c r="F19" s="44"/>
      <c r="L19" s="44"/>
      <c r="M19" s="44"/>
      <c r="N19" s="44"/>
      <c r="O19" s="44"/>
      <c r="P19" s="44"/>
      <c r="Q19" s="44"/>
      <c r="R19" s="44"/>
      <c r="S19" s="44"/>
      <c r="T19" s="44"/>
      <c r="U19" s="44"/>
      <c r="V19" s="44"/>
      <c r="W19" s="44"/>
      <c r="X19" s="44"/>
      <c r="Y19" s="44"/>
      <c r="Z19" s="44"/>
      <c r="AA19" s="44"/>
      <c r="AB19" s="44"/>
      <c r="AC19" s="44"/>
      <c r="AD19" s="44"/>
      <c r="AE19" s="44"/>
      <c r="AF19" s="44"/>
    </row>
    <row r="20" spans="1:36" ht="33" customHeight="1" x14ac:dyDescent="0.25">
      <c r="A20" s="398" t="s">
        <v>183</v>
      </c>
      <c r="B20" s="398" t="s">
        <v>182</v>
      </c>
      <c r="C20" s="393" t="s">
        <v>181</v>
      </c>
      <c r="D20" s="393"/>
      <c r="E20" s="408" t="s">
        <v>180</v>
      </c>
      <c r="F20" s="408"/>
      <c r="G20" s="398" t="s">
        <v>604</v>
      </c>
      <c r="H20" s="398" t="s">
        <v>605</v>
      </c>
      <c r="I20" s="398" t="s">
        <v>606</v>
      </c>
      <c r="J20" s="398" t="s">
        <v>607</v>
      </c>
      <c r="K20" s="398" t="s">
        <v>608</v>
      </c>
      <c r="L20" s="401">
        <v>2019</v>
      </c>
      <c r="M20" s="402"/>
      <c r="N20" s="402"/>
      <c r="O20" s="402"/>
      <c r="P20" s="401">
        <v>2020</v>
      </c>
      <c r="Q20" s="402"/>
      <c r="R20" s="402"/>
      <c r="S20" s="402"/>
      <c r="T20" s="401">
        <v>2021</v>
      </c>
      <c r="U20" s="402"/>
      <c r="V20" s="402"/>
      <c r="W20" s="402"/>
      <c r="X20" s="401">
        <v>2022</v>
      </c>
      <c r="Y20" s="402"/>
      <c r="Z20" s="402"/>
      <c r="AA20" s="402"/>
      <c r="AB20" s="401">
        <v>2023</v>
      </c>
      <c r="AC20" s="402"/>
      <c r="AD20" s="402"/>
      <c r="AE20" s="402"/>
      <c r="AF20" s="410" t="s">
        <v>179</v>
      </c>
      <c r="AG20" s="410"/>
      <c r="AH20" s="65"/>
      <c r="AI20" s="65"/>
      <c r="AJ20" s="65"/>
    </row>
    <row r="21" spans="1:36" ht="99.75" customHeight="1" x14ac:dyDescent="0.25">
      <c r="A21" s="399"/>
      <c r="B21" s="399"/>
      <c r="C21" s="393"/>
      <c r="D21" s="393"/>
      <c r="E21" s="408"/>
      <c r="F21" s="408"/>
      <c r="G21" s="399"/>
      <c r="H21" s="399"/>
      <c r="I21" s="399"/>
      <c r="J21" s="399"/>
      <c r="K21" s="399"/>
      <c r="L21" s="393" t="s">
        <v>609</v>
      </c>
      <c r="M21" s="393"/>
      <c r="N21" s="393" t="s">
        <v>610</v>
      </c>
      <c r="O21" s="393"/>
      <c r="P21" s="393" t="s">
        <v>609</v>
      </c>
      <c r="Q21" s="393"/>
      <c r="R21" s="393" t="s">
        <v>610</v>
      </c>
      <c r="S21" s="393"/>
      <c r="T21" s="393" t="s">
        <v>2</v>
      </c>
      <c r="U21" s="393"/>
      <c r="V21" s="393" t="s">
        <v>178</v>
      </c>
      <c r="W21" s="393"/>
      <c r="X21" s="393" t="s">
        <v>2</v>
      </c>
      <c r="Y21" s="393"/>
      <c r="Z21" s="393" t="s">
        <v>178</v>
      </c>
      <c r="AA21" s="393"/>
      <c r="AB21" s="393" t="s">
        <v>2</v>
      </c>
      <c r="AC21" s="393"/>
      <c r="AD21" s="393" t="s">
        <v>178</v>
      </c>
      <c r="AE21" s="393"/>
      <c r="AF21" s="410"/>
      <c r="AG21" s="410"/>
    </row>
    <row r="22" spans="1:36" ht="89.25" customHeight="1" x14ac:dyDescent="0.25">
      <c r="A22" s="400"/>
      <c r="B22" s="400"/>
      <c r="C22" s="308" t="s">
        <v>2</v>
      </c>
      <c r="D22" s="308" t="s">
        <v>178</v>
      </c>
      <c r="E22" s="64" t="s">
        <v>611</v>
      </c>
      <c r="F22" s="64" t="s">
        <v>611</v>
      </c>
      <c r="G22" s="400"/>
      <c r="H22" s="400"/>
      <c r="I22" s="400"/>
      <c r="J22" s="400"/>
      <c r="K22" s="400"/>
      <c r="L22" s="63" t="s">
        <v>377</v>
      </c>
      <c r="M22" s="63" t="s">
        <v>378</v>
      </c>
      <c r="N22" s="63" t="s">
        <v>377</v>
      </c>
      <c r="O22" s="63" t="s">
        <v>378</v>
      </c>
      <c r="P22" s="63" t="s">
        <v>377</v>
      </c>
      <c r="Q22" s="63" t="s">
        <v>378</v>
      </c>
      <c r="R22" s="63" t="s">
        <v>377</v>
      </c>
      <c r="S22" s="63" t="s">
        <v>378</v>
      </c>
      <c r="T22" s="63" t="s">
        <v>377</v>
      </c>
      <c r="U22" s="63" t="s">
        <v>378</v>
      </c>
      <c r="V22" s="63" t="s">
        <v>377</v>
      </c>
      <c r="W22" s="63" t="s">
        <v>378</v>
      </c>
      <c r="X22" s="63" t="s">
        <v>377</v>
      </c>
      <c r="Y22" s="63" t="s">
        <v>378</v>
      </c>
      <c r="Z22" s="63" t="s">
        <v>377</v>
      </c>
      <c r="AA22" s="63" t="s">
        <v>378</v>
      </c>
      <c r="AB22" s="63" t="s">
        <v>377</v>
      </c>
      <c r="AC22" s="63" t="s">
        <v>378</v>
      </c>
      <c r="AD22" s="63" t="s">
        <v>377</v>
      </c>
      <c r="AE22" s="63" t="s">
        <v>378</v>
      </c>
      <c r="AF22" s="308" t="s">
        <v>609</v>
      </c>
      <c r="AG22" s="308" t="s">
        <v>612</v>
      </c>
    </row>
    <row r="23" spans="1:36" ht="19.5" customHeight="1" x14ac:dyDescent="0.25">
      <c r="A23" s="309">
        <v>1</v>
      </c>
      <c r="B23" s="309">
        <v>2</v>
      </c>
      <c r="C23" s="309">
        <v>3</v>
      </c>
      <c r="D23" s="309">
        <v>4</v>
      </c>
      <c r="E23" s="309">
        <v>5</v>
      </c>
      <c r="F23" s="309">
        <v>6</v>
      </c>
      <c r="G23" s="309"/>
      <c r="H23" s="309"/>
      <c r="I23" s="309"/>
      <c r="J23" s="309">
        <v>16</v>
      </c>
      <c r="K23" s="309">
        <v>7</v>
      </c>
      <c r="L23" s="309">
        <v>8</v>
      </c>
      <c r="M23" s="309">
        <v>9</v>
      </c>
      <c r="N23" s="309">
        <v>10</v>
      </c>
      <c r="O23" s="309">
        <v>11</v>
      </c>
      <c r="P23" s="309">
        <v>12</v>
      </c>
      <c r="Q23" s="309">
        <v>13</v>
      </c>
      <c r="R23" s="309">
        <v>14</v>
      </c>
      <c r="S23" s="309">
        <v>15</v>
      </c>
      <c r="T23" s="309">
        <v>16</v>
      </c>
      <c r="U23" s="309">
        <v>17</v>
      </c>
      <c r="V23" s="309">
        <v>18</v>
      </c>
      <c r="W23" s="309">
        <v>19</v>
      </c>
      <c r="X23" s="309">
        <v>20</v>
      </c>
      <c r="Y23" s="309">
        <v>21</v>
      </c>
      <c r="Z23" s="309">
        <v>22</v>
      </c>
      <c r="AA23" s="309">
        <v>23</v>
      </c>
      <c r="AB23" s="309">
        <v>24</v>
      </c>
      <c r="AC23" s="309">
        <v>25</v>
      </c>
      <c r="AD23" s="309">
        <v>26</v>
      </c>
      <c r="AE23" s="309">
        <v>27</v>
      </c>
      <c r="AF23" s="309">
        <v>28</v>
      </c>
      <c r="AG23" s="309">
        <v>29</v>
      </c>
    </row>
    <row r="24" spans="1:36" ht="47.25" customHeight="1" x14ac:dyDescent="0.25">
      <c r="A24" s="60">
        <v>1</v>
      </c>
      <c r="B24" s="59" t="s">
        <v>177</v>
      </c>
      <c r="C24" s="141">
        <f>'6.2. Паспорт фин осв ввод факт'!C24</f>
        <v>294.53059319620257</v>
      </c>
      <c r="D24" s="141">
        <f t="shared" ref="D24" si="0">SUM(D25:D29)</f>
        <v>294.49253873920304</v>
      </c>
      <c r="E24" s="141">
        <f>D24-G24-H24-I24</f>
        <v>159.82942400920302</v>
      </c>
      <c r="F24" s="141">
        <f>E24</f>
        <v>159.82942400920302</v>
      </c>
      <c r="G24" s="141">
        <f>'6.2. Паспорт фин осв ввод факт'!G24</f>
        <v>0</v>
      </c>
      <c r="H24" s="141">
        <f>'6.2. Паспорт фин осв ввод факт'!J24</f>
        <v>0.55407200000000001</v>
      </c>
      <c r="I24" s="141">
        <f>'6.2. Паспорт фин осв ввод факт'!N24</f>
        <v>134.10904273</v>
      </c>
      <c r="J24" s="141">
        <f>'6.2. Паспорт фин осв ввод факт'!P24</f>
        <v>133.38903689620324</v>
      </c>
      <c r="K24" s="141">
        <f t="shared" ref="K24:AC24" si="1">SUM(K25:K29)</f>
        <v>159.82942400920302</v>
      </c>
      <c r="L24" s="141">
        <f>'6.2. Паспорт фин осв ввод факт'!T24</f>
        <v>0</v>
      </c>
      <c r="M24" s="141">
        <f t="shared" si="1"/>
        <v>0</v>
      </c>
      <c r="N24" s="141">
        <f t="shared" si="1"/>
        <v>0</v>
      </c>
      <c r="O24" s="141">
        <f t="shared" si="1"/>
        <v>0</v>
      </c>
      <c r="P24" s="141">
        <f>'6.2. Паспорт фин осв ввод факт'!X24</f>
        <v>0</v>
      </c>
      <c r="Q24" s="141">
        <f t="shared" si="1"/>
        <v>0</v>
      </c>
      <c r="R24" s="141">
        <f t="shared" si="1"/>
        <v>0</v>
      </c>
      <c r="S24" s="141">
        <f t="shared" si="1"/>
        <v>0</v>
      </c>
      <c r="T24" s="141">
        <f t="shared" si="1"/>
        <v>0</v>
      </c>
      <c r="U24" s="141">
        <f t="shared" si="1"/>
        <v>0</v>
      </c>
      <c r="V24" s="141" t="s">
        <v>613</v>
      </c>
      <c r="W24" s="141" t="s">
        <v>613</v>
      </c>
      <c r="X24" s="141">
        <f t="shared" si="1"/>
        <v>0</v>
      </c>
      <c r="Y24" s="141">
        <f t="shared" si="1"/>
        <v>0</v>
      </c>
      <c r="Z24" s="141" t="s">
        <v>613</v>
      </c>
      <c r="AA24" s="141" t="s">
        <v>613</v>
      </c>
      <c r="AB24" s="141">
        <f t="shared" si="1"/>
        <v>0</v>
      </c>
      <c r="AC24" s="141">
        <f t="shared" si="1"/>
        <v>0</v>
      </c>
      <c r="AD24" s="141" t="s">
        <v>613</v>
      </c>
      <c r="AE24" s="141" t="s">
        <v>613</v>
      </c>
      <c r="AF24" s="141">
        <f t="shared" ref="AF24:AF64" si="2">J24+L24+P24</f>
        <v>133.38903689620324</v>
      </c>
      <c r="AG24" s="141">
        <f>N24+R24+T24+X24+AB24</f>
        <v>0</v>
      </c>
    </row>
    <row r="25" spans="1:36" ht="24" customHeight="1" x14ac:dyDescent="0.25">
      <c r="A25" s="57" t="s">
        <v>176</v>
      </c>
      <c r="B25" s="33" t="s">
        <v>175</v>
      </c>
      <c r="C25" s="141">
        <f>'6.2. Паспорт фин осв ввод факт'!C25</f>
        <v>0</v>
      </c>
      <c r="D25" s="141">
        <f t="shared" ref="D25:D64" si="3">C25</f>
        <v>0</v>
      </c>
      <c r="E25" s="141">
        <f t="shared" ref="E25:E64" si="4">D25-G25-H25-I25</f>
        <v>0</v>
      </c>
      <c r="F25" s="141">
        <f t="shared" ref="F25:F64" si="5">E25</f>
        <v>0</v>
      </c>
      <c r="G25" s="143">
        <f>'6.2. Паспорт фин осв ввод факт'!G25</f>
        <v>0</v>
      </c>
      <c r="H25" s="143">
        <f>'6.2. Паспорт фин осв ввод факт'!J25</f>
        <v>0</v>
      </c>
      <c r="I25" s="143">
        <f>'6.2. Паспорт фин осв ввод факт'!N25</f>
        <v>0</v>
      </c>
      <c r="J25" s="143">
        <f>'6.2. Паспорт фин осв ввод факт'!P25</f>
        <v>0</v>
      </c>
      <c r="K25" s="143">
        <v>0</v>
      </c>
      <c r="L25" s="143">
        <f>'6.2. Паспорт фин осв ввод факт'!T25</f>
        <v>0</v>
      </c>
      <c r="M25" s="143">
        <v>0</v>
      </c>
      <c r="N25" s="143">
        <v>0</v>
      </c>
      <c r="O25" s="143">
        <v>0</v>
      </c>
      <c r="P25" s="143">
        <f>'6.2. Паспорт фин осв ввод факт'!X25</f>
        <v>0</v>
      </c>
      <c r="Q25" s="143">
        <v>0</v>
      </c>
      <c r="R25" s="143">
        <v>0</v>
      </c>
      <c r="S25" s="143">
        <v>0</v>
      </c>
      <c r="T25" s="143">
        <v>0</v>
      </c>
      <c r="U25" s="143">
        <v>0</v>
      </c>
      <c r="V25" s="141" t="s">
        <v>613</v>
      </c>
      <c r="W25" s="141" t="s">
        <v>613</v>
      </c>
      <c r="X25" s="143">
        <v>0</v>
      </c>
      <c r="Y25" s="143">
        <v>0</v>
      </c>
      <c r="Z25" s="141" t="s">
        <v>613</v>
      </c>
      <c r="AA25" s="141" t="s">
        <v>613</v>
      </c>
      <c r="AB25" s="143">
        <v>0</v>
      </c>
      <c r="AC25" s="143">
        <v>0</v>
      </c>
      <c r="AD25" s="141" t="s">
        <v>613</v>
      </c>
      <c r="AE25" s="141" t="s">
        <v>613</v>
      </c>
      <c r="AF25" s="141">
        <f t="shared" si="2"/>
        <v>0</v>
      </c>
      <c r="AG25" s="141">
        <f t="shared" ref="AG25:AG64" si="6">N25+R25+T25+X25+AB25</f>
        <v>0</v>
      </c>
    </row>
    <row r="26" spans="1:36" x14ac:dyDescent="0.25">
      <c r="A26" s="57" t="s">
        <v>174</v>
      </c>
      <c r="B26" s="33" t="s">
        <v>173</v>
      </c>
      <c r="C26" s="141">
        <f>'6.2. Паспорт фин осв ввод факт'!C26</f>
        <v>0</v>
      </c>
      <c r="D26" s="141">
        <f t="shared" si="3"/>
        <v>0</v>
      </c>
      <c r="E26" s="141">
        <f t="shared" si="4"/>
        <v>0</v>
      </c>
      <c r="F26" s="141">
        <f t="shared" si="5"/>
        <v>0</v>
      </c>
      <c r="G26" s="143">
        <f>'6.2. Паспорт фин осв ввод факт'!G26</f>
        <v>0</v>
      </c>
      <c r="H26" s="143">
        <f>'6.2. Паспорт фин осв ввод факт'!J26</f>
        <v>0</v>
      </c>
      <c r="I26" s="143">
        <f>'6.2. Паспорт фин осв ввод факт'!N26</f>
        <v>0</v>
      </c>
      <c r="J26" s="143">
        <f>'6.2. Паспорт фин осв ввод факт'!P26</f>
        <v>0</v>
      </c>
      <c r="K26" s="143">
        <v>0</v>
      </c>
      <c r="L26" s="143">
        <f>'6.2. Паспорт фин осв ввод факт'!T26</f>
        <v>0</v>
      </c>
      <c r="M26" s="143">
        <v>0</v>
      </c>
      <c r="N26" s="143">
        <v>0</v>
      </c>
      <c r="O26" s="143">
        <v>0</v>
      </c>
      <c r="P26" s="143">
        <f>'6.2. Паспорт фин осв ввод факт'!X26</f>
        <v>0</v>
      </c>
      <c r="Q26" s="143">
        <v>0</v>
      </c>
      <c r="R26" s="143">
        <v>0</v>
      </c>
      <c r="S26" s="143">
        <v>0</v>
      </c>
      <c r="T26" s="143">
        <v>0</v>
      </c>
      <c r="U26" s="143">
        <v>0</v>
      </c>
      <c r="V26" s="141" t="s">
        <v>613</v>
      </c>
      <c r="W26" s="141" t="s">
        <v>613</v>
      </c>
      <c r="X26" s="143">
        <v>0</v>
      </c>
      <c r="Y26" s="143">
        <v>0</v>
      </c>
      <c r="Z26" s="141" t="s">
        <v>613</v>
      </c>
      <c r="AA26" s="141" t="s">
        <v>613</v>
      </c>
      <c r="AB26" s="143">
        <v>0</v>
      </c>
      <c r="AC26" s="143">
        <v>0</v>
      </c>
      <c r="AD26" s="141" t="s">
        <v>613</v>
      </c>
      <c r="AE26" s="141" t="s">
        <v>613</v>
      </c>
      <c r="AF26" s="141">
        <f t="shared" si="2"/>
        <v>0</v>
      </c>
      <c r="AG26" s="141">
        <f t="shared" si="6"/>
        <v>0</v>
      </c>
    </row>
    <row r="27" spans="1:36" ht="31.5" x14ac:dyDescent="0.25">
      <c r="A27" s="57" t="s">
        <v>172</v>
      </c>
      <c r="B27" s="33" t="s">
        <v>359</v>
      </c>
      <c r="C27" s="141">
        <f>'6.2. Паспорт фин осв ввод факт'!C27</f>
        <v>0</v>
      </c>
      <c r="D27" s="141">
        <f t="shared" si="3"/>
        <v>0</v>
      </c>
      <c r="E27" s="141">
        <f t="shared" si="4"/>
        <v>0</v>
      </c>
      <c r="F27" s="141">
        <f t="shared" si="5"/>
        <v>0</v>
      </c>
      <c r="G27" s="143">
        <f>'6.2. Паспорт фин осв ввод факт'!G27</f>
        <v>0</v>
      </c>
      <c r="H27" s="143">
        <f>'6.2. Паспорт фин осв ввод факт'!J27</f>
        <v>0</v>
      </c>
      <c r="I27" s="143">
        <f>'6.2. Паспорт фин осв ввод факт'!N27</f>
        <v>0</v>
      </c>
      <c r="J27" s="143">
        <f>'6.2. Паспорт фин осв ввод факт'!P27</f>
        <v>0</v>
      </c>
      <c r="K27" s="143">
        <v>0</v>
      </c>
      <c r="L27" s="143">
        <f>'6.2. Паспорт фин осв ввод факт'!T27</f>
        <v>0</v>
      </c>
      <c r="M27" s="143">
        <v>0</v>
      </c>
      <c r="N27" s="143">
        <v>0</v>
      </c>
      <c r="O27" s="143">
        <v>0</v>
      </c>
      <c r="P27" s="143">
        <f>'6.2. Паспорт фин осв ввод факт'!X27</f>
        <v>0</v>
      </c>
      <c r="Q27" s="143">
        <v>0</v>
      </c>
      <c r="R27" s="143">
        <v>0</v>
      </c>
      <c r="S27" s="143">
        <v>0</v>
      </c>
      <c r="T27" s="143">
        <v>0</v>
      </c>
      <c r="U27" s="143">
        <v>0</v>
      </c>
      <c r="V27" s="141" t="s">
        <v>613</v>
      </c>
      <c r="W27" s="141" t="s">
        <v>613</v>
      </c>
      <c r="X27" s="143">
        <v>0</v>
      </c>
      <c r="Y27" s="143">
        <v>0</v>
      </c>
      <c r="Z27" s="141" t="s">
        <v>613</v>
      </c>
      <c r="AA27" s="141" t="s">
        <v>613</v>
      </c>
      <c r="AB27" s="143">
        <v>0</v>
      </c>
      <c r="AC27" s="143">
        <v>0</v>
      </c>
      <c r="AD27" s="141" t="s">
        <v>613</v>
      </c>
      <c r="AE27" s="141" t="s">
        <v>613</v>
      </c>
      <c r="AF27" s="141">
        <f t="shared" si="2"/>
        <v>0</v>
      </c>
      <c r="AG27" s="141">
        <f t="shared" si="6"/>
        <v>0</v>
      </c>
    </row>
    <row r="28" spans="1:36" x14ac:dyDescent="0.25">
      <c r="A28" s="57" t="s">
        <v>171</v>
      </c>
      <c r="B28" s="33" t="s">
        <v>614</v>
      </c>
      <c r="C28" s="141">
        <f>'6.2. Паспорт фин осв ввод факт'!C28</f>
        <v>294.53059319620257</v>
      </c>
      <c r="D28" s="141">
        <v>294.49253873920304</v>
      </c>
      <c r="E28" s="141">
        <f t="shared" si="4"/>
        <v>159.82942400920302</v>
      </c>
      <c r="F28" s="141">
        <f t="shared" si="5"/>
        <v>159.82942400920302</v>
      </c>
      <c r="G28" s="143">
        <f>'6.2. Паспорт фин осв ввод факт'!G28</f>
        <v>0</v>
      </c>
      <c r="H28" s="143">
        <f>'6.2. Паспорт фин осв ввод факт'!J28</f>
        <v>0.55407200000000001</v>
      </c>
      <c r="I28" s="143">
        <f>'6.2. Паспорт фин осв ввод факт'!N28</f>
        <v>134.10904273</v>
      </c>
      <c r="J28" s="143">
        <f>'6.2. Паспорт фин осв ввод факт'!P28</f>
        <v>133.38903689620324</v>
      </c>
      <c r="K28" s="143">
        <v>159.82942400920302</v>
      </c>
      <c r="L28" s="143">
        <f>'6.2. Паспорт фин осв ввод факт'!T28</f>
        <v>0</v>
      </c>
      <c r="M28" s="143">
        <v>0</v>
      </c>
      <c r="N28" s="143">
        <v>0</v>
      </c>
      <c r="O28" s="143">
        <v>0</v>
      </c>
      <c r="P28" s="143">
        <f>'6.2. Паспорт фин осв ввод факт'!X28</f>
        <v>0</v>
      </c>
      <c r="Q28" s="143">
        <v>0</v>
      </c>
      <c r="R28" s="143">
        <v>0</v>
      </c>
      <c r="S28" s="143">
        <v>0</v>
      </c>
      <c r="T28" s="143">
        <v>0</v>
      </c>
      <c r="U28" s="143">
        <v>0</v>
      </c>
      <c r="V28" s="141" t="s">
        <v>613</v>
      </c>
      <c r="W28" s="141" t="s">
        <v>613</v>
      </c>
      <c r="X28" s="143">
        <v>0</v>
      </c>
      <c r="Y28" s="143">
        <v>0</v>
      </c>
      <c r="Z28" s="141" t="s">
        <v>613</v>
      </c>
      <c r="AA28" s="141" t="s">
        <v>613</v>
      </c>
      <c r="AB28" s="143">
        <v>0</v>
      </c>
      <c r="AC28" s="143">
        <v>0</v>
      </c>
      <c r="AD28" s="141" t="s">
        <v>613</v>
      </c>
      <c r="AE28" s="141" t="s">
        <v>613</v>
      </c>
      <c r="AF28" s="141">
        <f t="shared" si="2"/>
        <v>133.38903689620324</v>
      </c>
      <c r="AG28" s="141">
        <f t="shared" si="6"/>
        <v>0</v>
      </c>
    </row>
    <row r="29" spans="1:36" x14ac:dyDescent="0.25">
      <c r="A29" s="57" t="s">
        <v>169</v>
      </c>
      <c r="B29" s="61" t="s">
        <v>168</v>
      </c>
      <c r="C29" s="141">
        <f>'6.2. Паспорт фин осв ввод факт'!C29</f>
        <v>0</v>
      </c>
      <c r="D29" s="141">
        <f t="shared" si="3"/>
        <v>0</v>
      </c>
      <c r="E29" s="141">
        <f t="shared" si="4"/>
        <v>0</v>
      </c>
      <c r="F29" s="141">
        <f t="shared" si="5"/>
        <v>0</v>
      </c>
      <c r="G29" s="143">
        <f>'6.2. Паспорт фин осв ввод факт'!G29</f>
        <v>0</v>
      </c>
      <c r="H29" s="143">
        <f>'6.2. Паспорт фин осв ввод факт'!J29</f>
        <v>0</v>
      </c>
      <c r="I29" s="143">
        <f>'6.2. Паспорт фин осв ввод факт'!N29</f>
        <v>0</v>
      </c>
      <c r="J29" s="143">
        <f>'6.2. Паспорт фин осв ввод факт'!P29</f>
        <v>0</v>
      </c>
      <c r="K29" s="143">
        <v>0</v>
      </c>
      <c r="L29" s="143">
        <f>'6.2. Паспорт фин осв ввод факт'!T29</f>
        <v>0</v>
      </c>
      <c r="M29" s="143">
        <v>0</v>
      </c>
      <c r="N29" s="312">
        <v>0</v>
      </c>
      <c r="O29" s="143">
        <v>0</v>
      </c>
      <c r="P29" s="143">
        <f>'6.2. Паспорт фин осв ввод факт'!X29</f>
        <v>0</v>
      </c>
      <c r="Q29" s="143">
        <v>0</v>
      </c>
      <c r="R29" s="143">
        <v>0</v>
      </c>
      <c r="S29" s="143">
        <v>0</v>
      </c>
      <c r="T29" s="143">
        <v>0</v>
      </c>
      <c r="U29" s="143">
        <v>0</v>
      </c>
      <c r="V29" s="141" t="s">
        <v>613</v>
      </c>
      <c r="W29" s="141" t="s">
        <v>613</v>
      </c>
      <c r="X29" s="143">
        <v>0</v>
      </c>
      <c r="Y29" s="143">
        <v>0</v>
      </c>
      <c r="Z29" s="141" t="s">
        <v>613</v>
      </c>
      <c r="AA29" s="141" t="s">
        <v>613</v>
      </c>
      <c r="AB29" s="143">
        <v>0</v>
      </c>
      <c r="AC29" s="143">
        <v>0</v>
      </c>
      <c r="AD29" s="141" t="s">
        <v>613</v>
      </c>
      <c r="AE29" s="141" t="s">
        <v>613</v>
      </c>
      <c r="AF29" s="141">
        <f t="shared" si="2"/>
        <v>0</v>
      </c>
      <c r="AG29" s="141">
        <f t="shared" si="6"/>
        <v>0</v>
      </c>
    </row>
    <row r="30" spans="1:36" s="313" customFormat="1" ht="47.25" x14ac:dyDescent="0.25">
      <c r="A30" s="60" t="s">
        <v>61</v>
      </c>
      <c r="B30" s="59" t="s">
        <v>167</v>
      </c>
      <c r="C30" s="141">
        <f>'6.2. Паспорт фин осв ввод факт'!C30</f>
        <v>249.60219762390051</v>
      </c>
      <c r="D30" s="141">
        <v>249.60219762390051</v>
      </c>
      <c r="E30" s="141">
        <f t="shared" si="4"/>
        <v>154.86114343152764</v>
      </c>
      <c r="F30" s="141">
        <f t="shared" si="5"/>
        <v>154.86114343152764</v>
      </c>
      <c r="G30" s="141">
        <f>'6.2. Паспорт фин осв ввод факт'!G30</f>
        <v>0</v>
      </c>
      <c r="H30" s="141">
        <f>'6.2. Паспорт фин осв ввод факт'!J30</f>
        <v>0.46955254237288102</v>
      </c>
      <c r="I30" s="141">
        <f>'6.2. Паспорт фин осв ввод факт'!N30</f>
        <v>94.271501650000005</v>
      </c>
      <c r="J30" s="141">
        <f>'6.2. Паспорт фин осв ввод факт'!P30</f>
        <v>103.504050636118</v>
      </c>
      <c r="K30" s="141">
        <v>154.86114343152798</v>
      </c>
      <c r="L30" s="141">
        <f>'6.2. Паспорт фин осв ввод факт'!T30</f>
        <v>0</v>
      </c>
      <c r="M30" s="141">
        <v>0</v>
      </c>
      <c r="N30" s="141">
        <v>0</v>
      </c>
      <c r="O30" s="141">
        <v>0</v>
      </c>
      <c r="P30" s="141">
        <f>'6.2. Паспорт фин осв ввод факт'!X30</f>
        <v>0</v>
      </c>
      <c r="Q30" s="141">
        <v>0</v>
      </c>
      <c r="R30" s="141">
        <v>0</v>
      </c>
      <c r="S30" s="141">
        <v>0</v>
      </c>
      <c r="T30" s="141">
        <v>0</v>
      </c>
      <c r="U30" s="141">
        <v>0</v>
      </c>
      <c r="V30" s="141" t="s">
        <v>613</v>
      </c>
      <c r="W30" s="141" t="s">
        <v>613</v>
      </c>
      <c r="X30" s="141">
        <v>0</v>
      </c>
      <c r="Y30" s="141">
        <v>0</v>
      </c>
      <c r="Z30" s="141" t="s">
        <v>613</v>
      </c>
      <c r="AA30" s="141" t="s">
        <v>613</v>
      </c>
      <c r="AB30" s="141">
        <v>0</v>
      </c>
      <c r="AC30" s="141">
        <v>0</v>
      </c>
      <c r="AD30" s="141" t="s">
        <v>613</v>
      </c>
      <c r="AE30" s="141" t="s">
        <v>613</v>
      </c>
      <c r="AF30" s="141">
        <f t="shared" si="2"/>
        <v>103.504050636118</v>
      </c>
      <c r="AG30" s="141">
        <f t="shared" si="6"/>
        <v>0</v>
      </c>
    </row>
    <row r="31" spans="1:36" x14ac:dyDescent="0.25">
      <c r="A31" s="60" t="s">
        <v>166</v>
      </c>
      <c r="B31" s="33" t="s">
        <v>165</v>
      </c>
      <c r="C31" s="141">
        <f>'6.2. Паспорт фин осв ввод факт'!C31</f>
        <v>4.6681966391545968</v>
      </c>
      <c r="D31" s="141">
        <v>4.6681966391545968</v>
      </c>
      <c r="E31" s="141">
        <f t="shared" si="4"/>
        <v>4.6681966391545968</v>
      </c>
      <c r="F31" s="141">
        <f t="shared" si="5"/>
        <v>4.6681966391545968</v>
      </c>
      <c r="G31" s="143">
        <f>'6.2. Паспорт фин осв ввод факт'!G31</f>
        <v>0</v>
      </c>
      <c r="H31" s="143">
        <f>'6.2. Паспорт фин осв ввод факт'!J31</f>
        <v>0</v>
      </c>
      <c r="I31" s="143">
        <f>'6.2. Паспорт фин осв ввод факт'!N31</f>
        <v>0</v>
      </c>
      <c r="J31" s="143">
        <f>'6.2. Паспорт фин осв ввод факт'!P31</f>
        <v>0</v>
      </c>
      <c r="K31" s="143">
        <f>E31</f>
        <v>4.6681966391545968</v>
      </c>
      <c r="L31" s="143">
        <f>'6.2. Паспорт фин осв ввод факт'!T31</f>
        <v>0</v>
      </c>
      <c r="M31" s="143">
        <v>0</v>
      </c>
      <c r="N31" s="143">
        <v>0</v>
      </c>
      <c r="O31" s="143">
        <v>0</v>
      </c>
      <c r="P31" s="143">
        <f>'6.2. Паспорт фин осв ввод факт'!X31</f>
        <v>0</v>
      </c>
      <c r="Q31" s="143">
        <v>0</v>
      </c>
      <c r="R31" s="143">
        <v>0</v>
      </c>
      <c r="S31" s="143">
        <v>0</v>
      </c>
      <c r="T31" s="143">
        <v>0</v>
      </c>
      <c r="U31" s="143">
        <v>0</v>
      </c>
      <c r="V31" s="141" t="s">
        <v>613</v>
      </c>
      <c r="W31" s="141" t="s">
        <v>613</v>
      </c>
      <c r="X31" s="143">
        <v>0</v>
      </c>
      <c r="Y31" s="143">
        <v>0</v>
      </c>
      <c r="Z31" s="141" t="s">
        <v>613</v>
      </c>
      <c r="AA31" s="141" t="s">
        <v>613</v>
      </c>
      <c r="AB31" s="143">
        <v>0</v>
      </c>
      <c r="AC31" s="143">
        <v>0</v>
      </c>
      <c r="AD31" s="141" t="s">
        <v>613</v>
      </c>
      <c r="AE31" s="141" t="s">
        <v>613</v>
      </c>
      <c r="AF31" s="141">
        <f t="shared" si="2"/>
        <v>0</v>
      </c>
      <c r="AG31" s="141">
        <f t="shared" si="6"/>
        <v>0</v>
      </c>
    </row>
    <row r="32" spans="1:36" ht="31.5" x14ac:dyDescent="0.25">
      <c r="A32" s="60" t="s">
        <v>164</v>
      </c>
      <c r="B32" s="33" t="s">
        <v>163</v>
      </c>
      <c r="C32" s="141">
        <f>'6.2. Паспорт фин осв ввод факт'!C32</f>
        <v>22.370200341373565</v>
      </c>
      <c r="D32" s="141">
        <v>22.370200341373565</v>
      </c>
      <c r="E32" s="141">
        <f t="shared" si="4"/>
        <v>20.390802341373565</v>
      </c>
      <c r="F32" s="141">
        <f t="shared" si="5"/>
        <v>20.390802341373565</v>
      </c>
      <c r="G32" s="143">
        <f>'6.2. Паспорт фин осв ввод факт'!G32</f>
        <v>0</v>
      </c>
      <c r="H32" s="143">
        <f>'6.2. Паспорт фин осв ввод факт'!J32</f>
        <v>0</v>
      </c>
      <c r="I32" s="143">
        <f>'6.2. Паспорт фин осв ввод факт'!N32</f>
        <v>1.979398</v>
      </c>
      <c r="J32" s="143">
        <f>'6.2. Паспорт фин осв ввод факт'!P32</f>
        <v>9.2938697299822994</v>
      </c>
      <c r="K32" s="143">
        <f t="shared" ref="K32:K34" si="7">E32</f>
        <v>20.390802341373565</v>
      </c>
      <c r="L32" s="143">
        <f>'6.2. Паспорт фин осв ввод факт'!T32</f>
        <v>0</v>
      </c>
      <c r="M32" s="143">
        <v>0</v>
      </c>
      <c r="N32" s="143">
        <v>0</v>
      </c>
      <c r="O32" s="143">
        <v>0</v>
      </c>
      <c r="P32" s="143">
        <f>'6.2. Паспорт фин осв ввод факт'!X32</f>
        <v>0</v>
      </c>
      <c r="Q32" s="143">
        <v>0</v>
      </c>
      <c r="R32" s="143">
        <v>0</v>
      </c>
      <c r="S32" s="143">
        <v>0</v>
      </c>
      <c r="T32" s="143">
        <v>0</v>
      </c>
      <c r="U32" s="143">
        <v>0</v>
      </c>
      <c r="V32" s="141" t="s">
        <v>613</v>
      </c>
      <c r="W32" s="141" t="s">
        <v>613</v>
      </c>
      <c r="X32" s="143">
        <v>0</v>
      </c>
      <c r="Y32" s="143">
        <v>0</v>
      </c>
      <c r="Z32" s="141" t="s">
        <v>613</v>
      </c>
      <c r="AA32" s="141" t="s">
        <v>613</v>
      </c>
      <c r="AB32" s="143">
        <v>0</v>
      </c>
      <c r="AC32" s="143">
        <v>0</v>
      </c>
      <c r="AD32" s="141" t="s">
        <v>613</v>
      </c>
      <c r="AE32" s="141" t="s">
        <v>613</v>
      </c>
      <c r="AF32" s="141">
        <f t="shared" si="2"/>
        <v>9.2938697299822994</v>
      </c>
      <c r="AG32" s="141">
        <f t="shared" si="6"/>
        <v>0</v>
      </c>
    </row>
    <row r="33" spans="1:33" x14ac:dyDescent="0.25">
      <c r="A33" s="60" t="s">
        <v>162</v>
      </c>
      <c r="B33" s="33" t="s">
        <v>161</v>
      </c>
      <c r="C33" s="141">
        <f>'6.2. Паспорт фин осв ввод факт'!C33</f>
        <v>208.54084468556556</v>
      </c>
      <c r="D33" s="141">
        <v>208.54084468556556</v>
      </c>
      <c r="E33" s="141">
        <f t="shared" si="4"/>
        <v>116.84140999556556</v>
      </c>
      <c r="F33" s="141">
        <f t="shared" si="5"/>
        <v>116.84140999556556</v>
      </c>
      <c r="G33" s="143">
        <f>'6.2. Паспорт фин осв ввод факт'!G33</f>
        <v>0</v>
      </c>
      <c r="H33" s="143">
        <f>'6.2. Паспорт фин осв ввод факт'!J33</f>
        <v>0</v>
      </c>
      <c r="I33" s="143">
        <f>'6.2. Паспорт фин осв ввод факт'!N33</f>
        <v>91.699434690000004</v>
      </c>
      <c r="J33" s="143">
        <f>'6.2. Паспорт фин осв ввод факт'!P33</f>
        <v>86.639878691811148</v>
      </c>
      <c r="K33" s="143">
        <f t="shared" si="7"/>
        <v>116.84140999556556</v>
      </c>
      <c r="L33" s="143">
        <f>'6.2. Паспорт фин осв ввод факт'!T33</f>
        <v>0</v>
      </c>
      <c r="M33" s="143">
        <v>0</v>
      </c>
      <c r="N33" s="143">
        <v>0</v>
      </c>
      <c r="O33" s="143">
        <v>0</v>
      </c>
      <c r="P33" s="143">
        <f>'6.2. Паспорт фин осв ввод факт'!X33</f>
        <v>0</v>
      </c>
      <c r="Q33" s="143">
        <v>0</v>
      </c>
      <c r="R33" s="143">
        <v>0</v>
      </c>
      <c r="S33" s="143">
        <v>0</v>
      </c>
      <c r="T33" s="143">
        <v>0</v>
      </c>
      <c r="U33" s="143">
        <v>0</v>
      </c>
      <c r="V33" s="141" t="s">
        <v>613</v>
      </c>
      <c r="W33" s="141" t="s">
        <v>613</v>
      </c>
      <c r="X33" s="143">
        <v>0</v>
      </c>
      <c r="Y33" s="143">
        <v>0</v>
      </c>
      <c r="Z33" s="141" t="s">
        <v>613</v>
      </c>
      <c r="AA33" s="141" t="s">
        <v>613</v>
      </c>
      <c r="AB33" s="143">
        <v>0</v>
      </c>
      <c r="AC33" s="143">
        <v>0</v>
      </c>
      <c r="AD33" s="141" t="s">
        <v>613</v>
      </c>
      <c r="AE33" s="141" t="s">
        <v>613</v>
      </c>
      <c r="AF33" s="141">
        <f t="shared" si="2"/>
        <v>86.639878691811148</v>
      </c>
      <c r="AG33" s="141">
        <f t="shared" si="6"/>
        <v>0</v>
      </c>
    </row>
    <row r="34" spans="1:33" x14ac:dyDescent="0.25">
      <c r="A34" s="60" t="s">
        <v>160</v>
      </c>
      <c r="B34" s="33" t="s">
        <v>159</v>
      </c>
      <c r="C34" s="141">
        <f>'6.2. Паспорт фин осв ввод факт'!C34</f>
        <v>14.022955957806809</v>
      </c>
      <c r="D34" s="141">
        <v>14.022955957806809</v>
      </c>
      <c r="E34" s="141">
        <f t="shared" si="4"/>
        <v>12.960734455433929</v>
      </c>
      <c r="F34" s="141">
        <f t="shared" si="5"/>
        <v>12.960734455433929</v>
      </c>
      <c r="G34" s="143">
        <f>'6.2. Паспорт фин осв ввод факт'!G34</f>
        <v>0</v>
      </c>
      <c r="H34" s="143">
        <f>'6.2. Паспорт фин осв ввод факт'!J34</f>
        <v>0.46955254237288102</v>
      </c>
      <c r="I34" s="143">
        <f>'6.2. Паспорт фин осв ввод факт'!N34</f>
        <v>0.59266895999999991</v>
      </c>
      <c r="J34" s="143">
        <f>'6.2. Паспорт фин осв ввод факт'!P34</f>
        <v>7.570302214324542</v>
      </c>
      <c r="K34" s="143">
        <f t="shared" si="7"/>
        <v>12.960734455433929</v>
      </c>
      <c r="L34" s="143">
        <f>'6.2. Паспорт фин осв ввод факт'!T34</f>
        <v>0</v>
      </c>
      <c r="M34" s="143">
        <v>0</v>
      </c>
      <c r="N34" s="143">
        <v>0</v>
      </c>
      <c r="O34" s="143">
        <v>0</v>
      </c>
      <c r="P34" s="143">
        <f>'6.2. Паспорт фин осв ввод факт'!X34</f>
        <v>0</v>
      </c>
      <c r="Q34" s="143">
        <v>0</v>
      </c>
      <c r="R34" s="143">
        <v>0</v>
      </c>
      <c r="S34" s="143">
        <v>0</v>
      </c>
      <c r="T34" s="143">
        <v>0</v>
      </c>
      <c r="U34" s="143">
        <v>0</v>
      </c>
      <c r="V34" s="141" t="s">
        <v>613</v>
      </c>
      <c r="W34" s="141" t="s">
        <v>613</v>
      </c>
      <c r="X34" s="143">
        <v>0</v>
      </c>
      <c r="Y34" s="143">
        <v>0</v>
      </c>
      <c r="Z34" s="141" t="s">
        <v>613</v>
      </c>
      <c r="AA34" s="141" t="s">
        <v>613</v>
      </c>
      <c r="AB34" s="143">
        <v>0</v>
      </c>
      <c r="AC34" s="143">
        <v>0</v>
      </c>
      <c r="AD34" s="141" t="s">
        <v>613</v>
      </c>
      <c r="AE34" s="141" t="s">
        <v>613</v>
      </c>
      <c r="AF34" s="141">
        <f t="shared" si="2"/>
        <v>7.570302214324542</v>
      </c>
      <c r="AG34" s="141">
        <f t="shared" si="6"/>
        <v>0</v>
      </c>
    </row>
    <row r="35" spans="1:33" s="313" customFormat="1" ht="31.5" x14ac:dyDescent="0.25">
      <c r="A35" s="60" t="s">
        <v>60</v>
      </c>
      <c r="B35" s="59" t="s">
        <v>158</v>
      </c>
      <c r="C35" s="141">
        <f>'6.2. Паспорт фин осв ввод факт'!C35</f>
        <v>0</v>
      </c>
      <c r="D35" s="141">
        <f t="shared" si="3"/>
        <v>0</v>
      </c>
      <c r="E35" s="141">
        <f t="shared" si="4"/>
        <v>0</v>
      </c>
      <c r="F35" s="141">
        <f t="shared" si="5"/>
        <v>0</v>
      </c>
      <c r="G35" s="141">
        <f>'6.2. Паспорт фин осв ввод факт'!G35</f>
        <v>0</v>
      </c>
      <c r="H35" s="141">
        <f>'6.2. Паспорт фин осв ввод факт'!J35</f>
        <v>0</v>
      </c>
      <c r="I35" s="141">
        <f>'6.2. Паспорт фин осв ввод факт'!N35</f>
        <v>0</v>
      </c>
      <c r="J35" s="141">
        <f>'6.2. Паспорт фин осв ввод факт'!P35</f>
        <v>0</v>
      </c>
      <c r="K35" s="141">
        <f t="shared" ref="K35:K64" si="8">J35</f>
        <v>0</v>
      </c>
      <c r="L35" s="141">
        <f>'6.2. Паспорт фин осв ввод факт'!T35</f>
        <v>0</v>
      </c>
      <c r="M35" s="141">
        <v>0</v>
      </c>
      <c r="N35" s="141">
        <v>0</v>
      </c>
      <c r="O35" s="141">
        <v>0</v>
      </c>
      <c r="P35" s="141">
        <f>'6.2. Паспорт фин осв ввод факт'!X35</f>
        <v>0</v>
      </c>
      <c r="Q35" s="141">
        <v>0</v>
      </c>
      <c r="R35" s="141">
        <v>0</v>
      </c>
      <c r="S35" s="141">
        <v>0</v>
      </c>
      <c r="T35" s="141">
        <v>0</v>
      </c>
      <c r="U35" s="141">
        <v>0</v>
      </c>
      <c r="V35" s="141" t="s">
        <v>613</v>
      </c>
      <c r="W35" s="141" t="s">
        <v>613</v>
      </c>
      <c r="X35" s="141">
        <v>0</v>
      </c>
      <c r="Y35" s="141">
        <v>0</v>
      </c>
      <c r="Z35" s="141" t="s">
        <v>613</v>
      </c>
      <c r="AA35" s="141" t="s">
        <v>613</v>
      </c>
      <c r="AB35" s="141">
        <v>0</v>
      </c>
      <c r="AC35" s="141">
        <v>0</v>
      </c>
      <c r="AD35" s="141" t="s">
        <v>613</v>
      </c>
      <c r="AE35" s="141" t="s">
        <v>613</v>
      </c>
      <c r="AF35" s="141">
        <f t="shared" si="2"/>
        <v>0</v>
      </c>
      <c r="AG35" s="141">
        <f t="shared" si="6"/>
        <v>0</v>
      </c>
    </row>
    <row r="36" spans="1:33" ht="31.5" x14ac:dyDescent="0.25">
      <c r="A36" s="57" t="s">
        <v>157</v>
      </c>
      <c r="B36" s="314" t="s">
        <v>156</v>
      </c>
      <c r="C36" s="141">
        <f>'6.2. Паспорт фин осв ввод факт'!C36</f>
        <v>0</v>
      </c>
      <c r="D36" s="141">
        <f t="shared" si="3"/>
        <v>0</v>
      </c>
      <c r="E36" s="141">
        <f t="shared" si="4"/>
        <v>0</v>
      </c>
      <c r="F36" s="141">
        <f t="shared" si="5"/>
        <v>0</v>
      </c>
      <c r="G36" s="143">
        <f>'6.2. Паспорт фин осв ввод факт'!G36</f>
        <v>0</v>
      </c>
      <c r="H36" s="143">
        <f>'6.2. Паспорт фин осв ввод факт'!J36</f>
        <v>0</v>
      </c>
      <c r="I36" s="143">
        <f>'6.2. Паспорт фин осв ввод факт'!N36</f>
        <v>0</v>
      </c>
      <c r="J36" s="143">
        <f>'6.2. Паспорт фин осв ввод факт'!P36</f>
        <v>0</v>
      </c>
      <c r="K36" s="143">
        <f t="shared" si="8"/>
        <v>0</v>
      </c>
      <c r="L36" s="143">
        <f>'6.2. Паспорт фин осв ввод факт'!T36</f>
        <v>0</v>
      </c>
      <c r="M36" s="143">
        <v>0</v>
      </c>
      <c r="N36" s="315">
        <v>0</v>
      </c>
      <c r="O36" s="143">
        <v>0</v>
      </c>
      <c r="P36" s="143">
        <f>'6.2. Паспорт фин осв ввод факт'!X36</f>
        <v>0</v>
      </c>
      <c r="Q36" s="143">
        <v>0</v>
      </c>
      <c r="R36" s="143">
        <v>0</v>
      </c>
      <c r="S36" s="143">
        <v>0</v>
      </c>
      <c r="T36" s="143">
        <v>0</v>
      </c>
      <c r="U36" s="143">
        <v>0</v>
      </c>
      <c r="V36" s="141" t="s">
        <v>613</v>
      </c>
      <c r="W36" s="141" t="s">
        <v>613</v>
      </c>
      <c r="X36" s="143">
        <v>0</v>
      </c>
      <c r="Y36" s="143">
        <v>0</v>
      </c>
      <c r="Z36" s="141" t="s">
        <v>613</v>
      </c>
      <c r="AA36" s="141" t="s">
        <v>613</v>
      </c>
      <c r="AB36" s="143">
        <v>0</v>
      </c>
      <c r="AC36" s="143">
        <v>0</v>
      </c>
      <c r="AD36" s="141" t="s">
        <v>613</v>
      </c>
      <c r="AE36" s="141" t="s">
        <v>613</v>
      </c>
      <c r="AF36" s="141">
        <f t="shared" si="2"/>
        <v>0</v>
      </c>
      <c r="AG36" s="141">
        <f t="shared" si="6"/>
        <v>0</v>
      </c>
    </row>
    <row r="37" spans="1:33" x14ac:dyDescent="0.25">
      <c r="A37" s="57" t="s">
        <v>155</v>
      </c>
      <c r="B37" s="314" t="s">
        <v>145</v>
      </c>
      <c r="C37" s="141">
        <f>'6.2. Паспорт фин осв ввод факт'!C37</f>
        <v>80</v>
      </c>
      <c r="D37" s="141">
        <f t="shared" si="3"/>
        <v>80</v>
      </c>
      <c r="E37" s="141">
        <f t="shared" si="4"/>
        <v>80</v>
      </c>
      <c r="F37" s="141">
        <f t="shared" si="5"/>
        <v>80</v>
      </c>
      <c r="G37" s="143">
        <f>'6.2. Паспорт фин осв ввод факт'!G37</f>
        <v>0</v>
      </c>
      <c r="H37" s="143">
        <f>'6.2. Паспорт фин осв ввод факт'!J37</f>
        <v>0</v>
      </c>
      <c r="I37" s="143">
        <f>'6.2. Паспорт фин осв ввод факт'!N37</f>
        <v>0</v>
      </c>
      <c r="J37" s="143">
        <f>'6.2. Паспорт фин осв ввод факт'!P37</f>
        <v>80</v>
      </c>
      <c r="K37" s="143">
        <f t="shared" si="8"/>
        <v>80</v>
      </c>
      <c r="L37" s="143">
        <f>'6.2. Паспорт фин осв ввод факт'!T37</f>
        <v>0</v>
      </c>
      <c r="M37" s="143">
        <v>0</v>
      </c>
      <c r="N37" s="315">
        <v>0</v>
      </c>
      <c r="O37" s="143">
        <v>0</v>
      </c>
      <c r="P37" s="143">
        <f>'6.2. Паспорт фин осв ввод факт'!X37</f>
        <v>0</v>
      </c>
      <c r="Q37" s="143">
        <v>0</v>
      </c>
      <c r="R37" s="143">
        <v>0</v>
      </c>
      <c r="S37" s="143">
        <v>0</v>
      </c>
      <c r="T37" s="143">
        <v>0</v>
      </c>
      <c r="U37" s="143">
        <v>0</v>
      </c>
      <c r="V37" s="141" t="s">
        <v>613</v>
      </c>
      <c r="W37" s="141" t="s">
        <v>613</v>
      </c>
      <c r="X37" s="143">
        <v>0</v>
      </c>
      <c r="Y37" s="143">
        <v>0</v>
      </c>
      <c r="Z37" s="141" t="s">
        <v>613</v>
      </c>
      <c r="AA37" s="141" t="s">
        <v>613</v>
      </c>
      <c r="AB37" s="143">
        <v>0</v>
      </c>
      <c r="AC37" s="143">
        <v>0</v>
      </c>
      <c r="AD37" s="141" t="s">
        <v>613</v>
      </c>
      <c r="AE37" s="141" t="s">
        <v>613</v>
      </c>
      <c r="AF37" s="141">
        <f t="shared" si="2"/>
        <v>80</v>
      </c>
      <c r="AG37" s="141">
        <f t="shared" si="6"/>
        <v>0</v>
      </c>
    </row>
    <row r="38" spans="1:33" x14ac:dyDescent="0.25">
      <c r="A38" s="57" t="s">
        <v>154</v>
      </c>
      <c r="B38" s="314" t="s">
        <v>143</v>
      </c>
      <c r="C38" s="141">
        <f>'6.2. Паспорт фин осв ввод факт'!C38</f>
        <v>0</v>
      </c>
      <c r="D38" s="141">
        <f t="shared" si="3"/>
        <v>0</v>
      </c>
      <c r="E38" s="141">
        <f t="shared" si="4"/>
        <v>0</v>
      </c>
      <c r="F38" s="141">
        <f t="shared" si="5"/>
        <v>0</v>
      </c>
      <c r="G38" s="143">
        <f>'6.2. Паспорт фин осв ввод факт'!G38</f>
        <v>0</v>
      </c>
      <c r="H38" s="143">
        <f>'6.2. Паспорт фин осв ввод факт'!J38</f>
        <v>0</v>
      </c>
      <c r="I38" s="143">
        <f>'6.2. Паспорт фин осв ввод факт'!N38</f>
        <v>0</v>
      </c>
      <c r="J38" s="143">
        <f>'6.2. Паспорт фин осв ввод факт'!P38</f>
        <v>0</v>
      </c>
      <c r="K38" s="143">
        <f t="shared" si="8"/>
        <v>0</v>
      </c>
      <c r="L38" s="143">
        <f>'6.2. Паспорт фин осв ввод факт'!T38</f>
        <v>0</v>
      </c>
      <c r="M38" s="143">
        <v>0</v>
      </c>
      <c r="N38" s="315">
        <v>0</v>
      </c>
      <c r="O38" s="143">
        <v>0</v>
      </c>
      <c r="P38" s="143">
        <f>'6.2. Паспорт фин осв ввод факт'!X38</f>
        <v>0</v>
      </c>
      <c r="Q38" s="143">
        <v>0</v>
      </c>
      <c r="R38" s="143">
        <v>0</v>
      </c>
      <c r="S38" s="143">
        <v>0</v>
      </c>
      <c r="T38" s="143">
        <v>0</v>
      </c>
      <c r="U38" s="143">
        <v>0</v>
      </c>
      <c r="V38" s="141" t="s">
        <v>613</v>
      </c>
      <c r="W38" s="141" t="s">
        <v>613</v>
      </c>
      <c r="X38" s="143">
        <v>0</v>
      </c>
      <c r="Y38" s="143">
        <v>0</v>
      </c>
      <c r="Z38" s="141" t="s">
        <v>613</v>
      </c>
      <c r="AA38" s="141" t="s">
        <v>613</v>
      </c>
      <c r="AB38" s="143">
        <v>0</v>
      </c>
      <c r="AC38" s="143">
        <v>0</v>
      </c>
      <c r="AD38" s="141" t="s">
        <v>613</v>
      </c>
      <c r="AE38" s="141" t="s">
        <v>613</v>
      </c>
      <c r="AF38" s="141">
        <f t="shared" si="2"/>
        <v>0</v>
      </c>
      <c r="AG38" s="141">
        <f t="shared" si="6"/>
        <v>0</v>
      </c>
    </row>
    <row r="39" spans="1:33" ht="31.5" x14ac:dyDescent="0.25">
      <c r="A39" s="57" t="s">
        <v>153</v>
      </c>
      <c r="B39" s="33" t="s">
        <v>141</v>
      </c>
      <c r="C39" s="141">
        <f>'6.2. Паспорт фин осв ввод факт'!C39</f>
        <v>0</v>
      </c>
      <c r="D39" s="141">
        <f t="shared" si="3"/>
        <v>0</v>
      </c>
      <c r="E39" s="141">
        <f t="shared" si="4"/>
        <v>0</v>
      </c>
      <c r="F39" s="141">
        <f t="shared" si="5"/>
        <v>0</v>
      </c>
      <c r="G39" s="143">
        <f>'6.2. Паспорт фин осв ввод факт'!G39</f>
        <v>0</v>
      </c>
      <c r="H39" s="143">
        <f>'6.2. Паспорт фин осв ввод факт'!J39</f>
        <v>0</v>
      </c>
      <c r="I39" s="143">
        <f>'6.2. Паспорт фин осв ввод факт'!N39</f>
        <v>0</v>
      </c>
      <c r="J39" s="143">
        <f>'6.2. Паспорт фин осв ввод факт'!P39</f>
        <v>0</v>
      </c>
      <c r="K39" s="143">
        <f t="shared" si="8"/>
        <v>0</v>
      </c>
      <c r="L39" s="143">
        <f>'6.2. Паспорт фин осв ввод факт'!T39</f>
        <v>0</v>
      </c>
      <c r="M39" s="143">
        <v>0</v>
      </c>
      <c r="N39" s="143">
        <v>0</v>
      </c>
      <c r="O39" s="143">
        <v>0</v>
      </c>
      <c r="P39" s="143">
        <f>'6.2. Паспорт фин осв ввод факт'!X39</f>
        <v>0</v>
      </c>
      <c r="Q39" s="143">
        <v>0</v>
      </c>
      <c r="R39" s="143">
        <v>0</v>
      </c>
      <c r="S39" s="143">
        <v>0</v>
      </c>
      <c r="T39" s="143">
        <v>0</v>
      </c>
      <c r="U39" s="143">
        <v>0</v>
      </c>
      <c r="V39" s="141" t="s">
        <v>613</v>
      </c>
      <c r="W39" s="141" t="s">
        <v>613</v>
      </c>
      <c r="X39" s="143">
        <v>0</v>
      </c>
      <c r="Y39" s="143">
        <v>0</v>
      </c>
      <c r="Z39" s="141" t="s">
        <v>613</v>
      </c>
      <c r="AA39" s="141" t="s">
        <v>613</v>
      </c>
      <c r="AB39" s="143">
        <v>0</v>
      </c>
      <c r="AC39" s="143">
        <v>0</v>
      </c>
      <c r="AD39" s="141" t="s">
        <v>613</v>
      </c>
      <c r="AE39" s="141" t="s">
        <v>613</v>
      </c>
      <c r="AF39" s="141">
        <f t="shared" si="2"/>
        <v>0</v>
      </c>
      <c r="AG39" s="141">
        <f t="shared" si="6"/>
        <v>0</v>
      </c>
    </row>
    <row r="40" spans="1:33" ht="31.5" x14ac:dyDescent="0.25">
      <c r="A40" s="57" t="s">
        <v>152</v>
      </c>
      <c r="B40" s="33" t="s">
        <v>139</v>
      </c>
      <c r="C40" s="141">
        <f>'6.2. Паспорт фин осв ввод факт'!C40</f>
        <v>0</v>
      </c>
      <c r="D40" s="141">
        <f t="shared" si="3"/>
        <v>0</v>
      </c>
      <c r="E40" s="141">
        <f t="shared" si="4"/>
        <v>0</v>
      </c>
      <c r="F40" s="141">
        <f t="shared" si="5"/>
        <v>0</v>
      </c>
      <c r="G40" s="143">
        <f>'6.2. Паспорт фин осв ввод факт'!G40</f>
        <v>0</v>
      </c>
      <c r="H40" s="143">
        <f>'6.2. Паспорт фин осв ввод факт'!J40</f>
        <v>0</v>
      </c>
      <c r="I40" s="143">
        <f>'6.2. Паспорт фин осв ввод факт'!N40</f>
        <v>0</v>
      </c>
      <c r="J40" s="143">
        <f>'6.2. Паспорт фин осв ввод факт'!P40</f>
        <v>0</v>
      </c>
      <c r="K40" s="143">
        <f t="shared" si="8"/>
        <v>0</v>
      </c>
      <c r="L40" s="143">
        <f>'6.2. Паспорт фин осв ввод факт'!T40</f>
        <v>0</v>
      </c>
      <c r="M40" s="143">
        <v>0</v>
      </c>
      <c r="N40" s="143">
        <v>0</v>
      </c>
      <c r="O40" s="143">
        <v>0</v>
      </c>
      <c r="P40" s="143">
        <f>'6.2. Паспорт фин осв ввод факт'!X40</f>
        <v>0</v>
      </c>
      <c r="Q40" s="143">
        <v>0</v>
      </c>
      <c r="R40" s="143">
        <v>0</v>
      </c>
      <c r="S40" s="143">
        <v>0</v>
      </c>
      <c r="T40" s="143">
        <v>0</v>
      </c>
      <c r="U40" s="143">
        <v>0</v>
      </c>
      <c r="V40" s="141" t="s">
        <v>613</v>
      </c>
      <c r="W40" s="141" t="s">
        <v>613</v>
      </c>
      <c r="X40" s="143">
        <v>0</v>
      </c>
      <c r="Y40" s="143">
        <v>0</v>
      </c>
      <c r="Z40" s="141" t="s">
        <v>613</v>
      </c>
      <c r="AA40" s="141" t="s">
        <v>613</v>
      </c>
      <c r="AB40" s="143">
        <v>0</v>
      </c>
      <c r="AC40" s="143">
        <v>0</v>
      </c>
      <c r="AD40" s="141" t="s">
        <v>613</v>
      </c>
      <c r="AE40" s="141" t="s">
        <v>613</v>
      </c>
      <c r="AF40" s="141">
        <f t="shared" si="2"/>
        <v>0</v>
      </c>
      <c r="AG40" s="141">
        <f t="shared" si="6"/>
        <v>0</v>
      </c>
    </row>
    <row r="41" spans="1:33" x14ac:dyDescent="0.25">
      <c r="A41" s="57" t="s">
        <v>151</v>
      </c>
      <c r="B41" s="33" t="s">
        <v>137</v>
      </c>
      <c r="C41" s="141">
        <f>'6.2. Паспорт фин осв ввод факт'!C41</f>
        <v>0</v>
      </c>
      <c r="D41" s="141">
        <f t="shared" si="3"/>
        <v>0</v>
      </c>
      <c r="E41" s="141">
        <f t="shared" si="4"/>
        <v>0</v>
      </c>
      <c r="F41" s="141">
        <f t="shared" si="5"/>
        <v>0</v>
      </c>
      <c r="G41" s="143">
        <f>'6.2. Паспорт фин осв ввод факт'!G41</f>
        <v>0</v>
      </c>
      <c r="H41" s="143">
        <f>'6.2. Паспорт фин осв ввод факт'!J41</f>
        <v>0</v>
      </c>
      <c r="I41" s="143">
        <f>'6.2. Паспорт фин осв ввод факт'!N41</f>
        <v>0</v>
      </c>
      <c r="J41" s="143">
        <f>'6.2. Паспорт фин осв ввод факт'!P41</f>
        <v>0</v>
      </c>
      <c r="K41" s="143">
        <f t="shared" si="8"/>
        <v>0</v>
      </c>
      <c r="L41" s="143">
        <f>'6.2. Паспорт фин осв ввод факт'!T41</f>
        <v>0</v>
      </c>
      <c r="M41" s="143">
        <v>0</v>
      </c>
      <c r="N41" s="143">
        <v>0</v>
      </c>
      <c r="O41" s="143">
        <v>0</v>
      </c>
      <c r="P41" s="143">
        <f>'6.2. Паспорт фин осв ввод факт'!X41</f>
        <v>0</v>
      </c>
      <c r="Q41" s="143">
        <v>0</v>
      </c>
      <c r="R41" s="143">
        <v>0</v>
      </c>
      <c r="S41" s="143">
        <v>0</v>
      </c>
      <c r="T41" s="143">
        <v>0</v>
      </c>
      <c r="U41" s="143">
        <v>0</v>
      </c>
      <c r="V41" s="141" t="s">
        <v>613</v>
      </c>
      <c r="W41" s="141" t="s">
        <v>613</v>
      </c>
      <c r="X41" s="143">
        <v>0</v>
      </c>
      <c r="Y41" s="143">
        <v>0</v>
      </c>
      <c r="Z41" s="141" t="s">
        <v>613</v>
      </c>
      <c r="AA41" s="141" t="s">
        <v>613</v>
      </c>
      <c r="AB41" s="143">
        <v>0</v>
      </c>
      <c r="AC41" s="143">
        <v>0</v>
      </c>
      <c r="AD41" s="141" t="s">
        <v>613</v>
      </c>
      <c r="AE41" s="141" t="s">
        <v>613</v>
      </c>
      <c r="AF41" s="141">
        <f t="shared" si="2"/>
        <v>0</v>
      </c>
      <c r="AG41" s="141">
        <f t="shared" si="6"/>
        <v>0</v>
      </c>
    </row>
    <row r="42" spans="1:33" ht="18.75" x14ac:dyDescent="0.25">
      <c r="A42" s="57" t="s">
        <v>150</v>
      </c>
      <c r="B42" s="314" t="s">
        <v>615</v>
      </c>
      <c r="C42" s="141">
        <f>'6.2. Паспорт фин осв ввод факт'!C42</f>
        <v>34</v>
      </c>
      <c r="D42" s="141">
        <f t="shared" si="3"/>
        <v>34</v>
      </c>
      <c r="E42" s="141">
        <f t="shared" si="4"/>
        <v>34</v>
      </c>
      <c r="F42" s="141">
        <f t="shared" si="5"/>
        <v>34</v>
      </c>
      <c r="G42" s="143">
        <f>'6.2. Паспорт фин осв ввод факт'!G42</f>
        <v>0</v>
      </c>
      <c r="H42" s="143">
        <f>'6.2. Паспорт фин осв ввод факт'!J42</f>
        <v>0</v>
      </c>
      <c r="I42" s="143">
        <f>'6.2. Паспорт фин осв ввод факт'!N42</f>
        <v>0</v>
      </c>
      <c r="J42" s="143">
        <f>'6.2. Паспорт фин осв ввод факт'!P42</f>
        <v>34</v>
      </c>
      <c r="K42" s="143">
        <f t="shared" si="8"/>
        <v>34</v>
      </c>
      <c r="L42" s="143">
        <f>'6.2. Паспорт фин осв ввод факт'!T42</f>
        <v>0</v>
      </c>
      <c r="M42" s="143">
        <v>0</v>
      </c>
      <c r="N42" s="315">
        <v>0</v>
      </c>
      <c r="O42" s="143">
        <v>0</v>
      </c>
      <c r="P42" s="143">
        <f>'6.2. Паспорт фин осв ввод факт'!X42</f>
        <v>0</v>
      </c>
      <c r="Q42" s="143">
        <v>0</v>
      </c>
      <c r="R42" s="143">
        <v>0</v>
      </c>
      <c r="S42" s="143">
        <v>0</v>
      </c>
      <c r="T42" s="143">
        <v>0</v>
      </c>
      <c r="U42" s="143">
        <v>0</v>
      </c>
      <c r="V42" s="141" t="s">
        <v>613</v>
      </c>
      <c r="W42" s="141" t="s">
        <v>613</v>
      </c>
      <c r="X42" s="143">
        <v>0</v>
      </c>
      <c r="Y42" s="143">
        <v>0</v>
      </c>
      <c r="Z42" s="141" t="s">
        <v>613</v>
      </c>
      <c r="AA42" s="141" t="s">
        <v>613</v>
      </c>
      <c r="AB42" s="143">
        <v>0</v>
      </c>
      <c r="AC42" s="143">
        <v>0</v>
      </c>
      <c r="AD42" s="141" t="s">
        <v>613</v>
      </c>
      <c r="AE42" s="141" t="s">
        <v>613</v>
      </c>
      <c r="AF42" s="141">
        <f t="shared" si="2"/>
        <v>34</v>
      </c>
      <c r="AG42" s="141">
        <f t="shared" si="6"/>
        <v>0</v>
      </c>
    </row>
    <row r="43" spans="1:33" s="313" customFormat="1" x14ac:dyDescent="0.25">
      <c r="A43" s="60" t="s">
        <v>59</v>
      </c>
      <c r="B43" s="59" t="s">
        <v>149</v>
      </c>
      <c r="C43" s="141">
        <f>'6.2. Паспорт фин осв ввод факт'!C43</f>
        <v>0</v>
      </c>
      <c r="D43" s="141">
        <f t="shared" si="3"/>
        <v>0</v>
      </c>
      <c r="E43" s="141">
        <f t="shared" si="4"/>
        <v>0</v>
      </c>
      <c r="F43" s="141">
        <f t="shared" si="5"/>
        <v>0</v>
      </c>
      <c r="G43" s="141">
        <f>'6.2. Паспорт фин осв ввод факт'!G43</f>
        <v>0</v>
      </c>
      <c r="H43" s="141">
        <f>'6.2. Паспорт фин осв ввод факт'!J43</f>
        <v>0</v>
      </c>
      <c r="I43" s="141">
        <f>'6.2. Паспорт фин осв ввод факт'!N43</f>
        <v>0</v>
      </c>
      <c r="J43" s="141">
        <f>'6.2. Паспорт фин осв ввод факт'!P43</f>
        <v>0</v>
      </c>
      <c r="K43" s="141">
        <f t="shared" si="8"/>
        <v>0</v>
      </c>
      <c r="L43" s="141">
        <f>'6.2. Паспорт фин осв ввод факт'!T43</f>
        <v>0</v>
      </c>
      <c r="M43" s="141">
        <v>0</v>
      </c>
      <c r="N43" s="141">
        <v>0</v>
      </c>
      <c r="O43" s="141">
        <v>0</v>
      </c>
      <c r="P43" s="141">
        <f>'6.2. Паспорт фин осв ввод факт'!X43</f>
        <v>0</v>
      </c>
      <c r="Q43" s="141">
        <v>0</v>
      </c>
      <c r="R43" s="141">
        <v>0</v>
      </c>
      <c r="S43" s="141">
        <v>0</v>
      </c>
      <c r="T43" s="141">
        <v>0</v>
      </c>
      <c r="U43" s="141">
        <v>0</v>
      </c>
      <c r="V43" s="141" t="s">
        <v>613</v>
      </c>
      <c r="W43" s="141" t="s">
        <v>613</v>
      </c>
      <c r="X43" s="141">
        <v>0</v>
      </c>
      <c r="Y43" s="141">
        <v>0</v>
      </c>
      <c r="Z43" s="141" t="s">
        <v>613</v>
      </c>
      <c r="AA43" s="141" t="s">
        <v>613</v>
      </c>
      <c r="AB43" s="141">
        <v>0</v>
      </c>
      <c r="AC43" s="141">
        <v>0</v>
      </c>
      <c r="AD43" s="141" t="s">
        <v>613</v>
      </c>
      <c r="AE43" s="141" t="s">
        <v>613</v>
      </c>
      <c r="AF43" s="141">
        <f t="shared" si="2"/>
        <v>0</v>
      </c>
      <c r="AG43" s="141">
        <f t="shared" si="6"/>
        <v>0</v>
      </c>
    </row>
    <row r="44" spans="1:33" x14ac:dyDescent="0.25">
      <c r="A44" s="57" t="s">
        <v>148</v>
      </c>
      <c r="B44" s="33" t="s">
        <v>147</v>
      </c>
      <c r="C44" s="141">
        <f>'6.2. Паспорт фин осв ввод факт'!C44</f>
        <v>0</v>
      </c>
      <c r="D44" s="141">
        <f t="shared" si="3"/>
        <v>0</v>
      </c>
      <c r="E44" s="141">
        <f t="shared" si="4"/>
        <v>0</v>
      </c>
      <c r="F44" s="141">
        <f t="shared" si="5"/>
        <v>0</v>
      </c>
      <c r="G44" s="143">
        <f>'6.2. Паспорт фин осв ввод факт'!G44</f>
        <v>0</v>
      </c>
      <c r="H44" s="143">
        <f>'6.2. Паспорт фин осв ввод факт'!J44</f>
        <v>0</v>
      </c>
      <c r="I44" s="143">
        <f>'6.2. Паспорт фин осв ввод факт'!N44</f>
        <v>0</v>
      </c>
      <c r="J44" s="143">
        <f>'6.2. Паспорт фин осв ввод факт'!P44</f>
        <v>0</v>
      </c>
      <c r="K44" s="143">
        <f t="shared" si="8"/>
        <v>0</v>
      </c>
      <c r="L44" s="143">
        <f>'6.2. Паспорт фин осв ввод факт'!T44</f>
        <v>0</v>
      </c>
      <c r="M44" s="143">
        <v>0</v>
      </c>
      <c r="N44" s="143">
        <v>0</v>
      </c>
      <c r="O44" s="143">
        <v>0</v>
      </c>
      <c r="P44" s="143">
        <f>'6.2. Паспорт фин осв ввод факт'!X44</f>
        <v>0</v>
      </c>
      <c r="Q44" s="143">
        <v>0</v>
      </c>
      <c r="R44" s="143">
        <v>0</v>
      </c>
      <c r="S44" s="143">
        <v>0</v>
      </c>
      <c r="T44" s="143">
        <v>0</v>
      </c>
      <c r="U44" s="143">
        <v>0</v>
      </c>
      <c r="V44" s="141" t="s">
        <v>613</v>
      </c>
      <c r="W44" s="141" t="s">
        <v>613</v>
      </c>
      <c r="X44" s="143">
        <v>0</v>
      </c>
      <c r="Y44" s="143">
        <v>0</v>
      </c>
      <c r="Z44" s="141" t="s">
        <v>613</v>
      </c>
      <c r="AA44" s="141" t="s">
        <v>613</v>
      </c>
      <c r="AB44" s="143">
        <v>0</v>
      </c>
      <c r="AC44" s="143">
        <v>0</v>
      </c>
      <c r="AD44" s="141" t="s">
        <v>613</v>
      </c>
      <c r="AE44" s="141" t="s">
        <v>613</v>
      </c>
      <c r="AF44" s="141">
        <f t="shared" si="2"/>
        <v>0</v>
      </c>
      <c r="AG44" s="141">
        <f t="shared" si="6"/>
        <v>0</v>
      </c>
    </row>
    <row r="45" spans="1:33" x14ac:dyDescent="0.25">
      <c r="A45" s="57" t="s">
        <v>146</v>
      </c>
      <c r="B45" s="33" t="s">
        <v>145</v>
      </c>
      <c r="C45" s="141">
        <f>'6.2. Паспорт фин осв ввод факт'!C45</f>
        <v>80</v>
      </c>
      <c r="D45" s="141">
        <f t="shared" si="3"/>
        <v>80</v>
      </c>
      <c r="E45" s="141">
        <f t="shared" si="4"/>
        <v>80</v>
      </c>
      <c r="F45" s="141">
        <f t="shared" si="5"/>
        <v>80</v>
      </c>
      <c r="G45" s="143">
        <f>'6.2. Паспорт фин осв ввод факт'!G45</f>
        <v>0</v>
      </c>
      <c r="H45" s="143">
        <f>'6.2. Паспорт фин осв ввод факт'!J45</f>
        <v>0</v>
      </c>
      <c r="I45" s="143">
        <f>'6.2. Паспорт фин осв ввод факт'!N45</f>
        <v>0</v>
      </c>
      <c r="J45" s="143">
        <f>'6.2. Паспорт фин осв ввод факт'!P45</f>
        <v>80</v>
      </c>
      <c r="K45" s="143">
        <f t="shared" si="8"/>
        <v>80</v>
      </c>
      <c r="L45" s="143">
        <f>'6.2. Паспорт фин осв ввод факт'!T45</f>
        <v>0</v>
      </c>
      <c r="M45" s="143">
        <v>0</v>
      </c>
      <c r="N45" s="143">
        <v>0</v>
      </c>
      <c r="O45" s="143">
        <v>0</v>
      </c>
      <c r="P45" s="143">
        <f>'6.2. Паспорт фин осв ввод факт'!X45</f>
        <v>0</v>
      </c>
      <c r="Q45" s="143">
        <v>0</v>
      </c>
      <c r="R45" s="143">
        <v>0</v>
      </c>
      <c r="S45" s="143">
        <v>0</v>
      </c>
      <c r="T45" s="143">
        <v>0</v>
      </c>
      <c r="U45" s="143">
        <v>0</v>
      </c>
      <c r="V45" s="141" t="s">
        <v>613</v>
      </c>
      <c r="W45" s="141" t="s">
        <v>613</v>
      </c>
      <c r="X45" s="143">
        <v>0</v>
      </c>
      <c r="Y45" s="143">
        <v>0</v>
      </c>
      <c r="Z45" s="141" t="s">
        <v>613</v>
      </c>
      <c r="AA45" s="141" t="s">
        <v>613</v>
      </c>
      <c r="AB45" s="143">
        <v>0</v>
      </c>
      <c r="AC45" s="143">
        <v>0</v>
      </c>
      <c r="AD45" s="141" t="s">
        <v>613</v>
      </c>
      <c r="AE45" s="141" t="s">
        <v>613</v>
      </c>
      <c r="AF45" s="141">
        <f t="shared" si="2"/>
        <v>80</v>
      </c>
      <c r="AG45" s="141">
        <f t="shared" si="6"/>
        <v>0</v>
      </c>
    </row>
    <row r="46" spans="1:33" x14ac:dyDescent="0.25">
      <c r="A46" s="57" t="s">
        <v>144</v>
      </c>
      <c r="B46" s="33" t="s">
        <v>143</v>
      </c>
      <c r="C46" s="141">
        <f>'6.2. Паспорт фин осв ввод факт'!C46</f>
        <v>0</v>
      </c>
      <c r="D46" s="141">
        <f t="shared" si="3"/>
        <v>0</v>
      </c>
      <c r="E46" s="141">
        <f t="shared" si="4"/>
        <v>0</v>
      </c>
      <c r="F46" s="141">
        <f t="shared" si="5"/>
        <v>0</v>
      </c>
      <c r="G46" s="143">
        <f>'6.2. Паспорт фин осв ввод факт'!G46</f>
        <v>0</v>
      </c>
      <c r="H46" s="143">
        <f>'6.2. Паспорт фин осв ввод факт'!J46</f>
        <v>0</v>
      </c>
      <c r="I46" s="143">
        <f>'6.2. Паспорт фин осв ввод факт'!N46</f>
        <v>0</v>
      </c>
      <c r="J46" s="143">
        <f>'6.2. Паспорт фин осв ввод факт'!P46</f>
        <v>0</v>
      </c>
      <c r="K46" s="143">
        <f t="shared" si="8"/>
        <v>0</v>
      </c>
      <c r="L46" s="143">
        <f>'6.2. Паспорт фин осв ввод факт'!T46</f>
        <v>0</v>
      </c>
      <c r="M46" s="143">
        <v>0</v>
      </c>
      <c r="N46" s="143">
        <v>0</v>
      </c>
      <c r="O46" s="143">
        <v>0</v>
      </c>
      <c r="P46" s="143">
        <f>'6.2. Паспорт фин осв ввод факт'!X46</f>
        <v>0</v>
      </c>
      <c r="Q46" s="143">
        <v>0</v>
      </c>
      <c r="R46" s="143">
        <v>0</v>
      </c>
      <c r="S46" s="143">
        <v>0</v>
      </c>
      <c r="T46" s="143">
        <v>0</v>
      </c>
      <c r="U46" s="143">
        <v>0</v>
      </c>
      <c r="V46" s="141" t="s">
        <v>613</v>
      </c>
      <c r="W46" s="141" t="s">
        <v>613</v>
      </c>
      <c r="X46" s="143">
        <v>0</v>
      </c>
      <c r="Y46" s="143">
        <v>0</v>
      </c>
      <c r="Z46" s="141" t="s">
        <v>613</v>
      </c>
      <c r="AA46" s="141" t="s">
        <v>613</v>
      </c>
      <c r="AB46" s="143">
        <v>0</v>
      </c>
      <c r="AC46" s="143">
        <v>0</v>
      </c>
      <c r="AD46" s="141" t="s">
        <v>613</v>
      </c>
      <c r="AE46" s="141" t="s">
        <v>613</v>
      </c>
      <c r="AF46" s="141">
        <f t="shared" si="2"/>
        <v>0</v>
      </c>
      <c r="AG46" s="141">
        <f t="shared" si="6"/>
        <v>0</v>
      </c>
    </row>
    <row r="47" spans="1:33" ht="31.5" x14ac:dyDescent="0.25">
      <c r="A47" s="57" t="s">
        <v>142</v>
      </c>
      <c r="B47" s="33" t="s">
        <v>141</v>
      </c>
      <c r="C47" s="141">
        <f>'6.2. Паспорт фин осв ввод факт'!C47</f>
        <v>0</v>
      </c>
      <c r="D47" s="141">
        <f t="shared" si="3"/>
        <v>0</v>
      </c>
      <c r="E47" s="141">
        <f t="shared" si="4"/>
        <v>0</v>
      </c>
      <c r="F47" s="141">
        <f t="shared" si="5"/>
        <v>0</v>
      </c>
      <c r="G47" s="143">
        <f>'6.2. Паспорт фин осв ввод факт'!G47</f>
        <v>0</v>
      </c>
      <c r="H47" s="143">
        <f>'6.2. Паспорт фин осв ввод факт'!J47</f>
        <v>0</v>
      </c>
      <c r="I47" s="143">
        <f>'6.2. Паспорт фин осв ввод факт'!N47</f>
        <v>0</v>
      </c>
      <c r="J47" s="143">
        <f>'6.2. Паспорт фин осв ввод факт'!P47</f>
        <v>0</v>
      </c>
      <c r="K47" s="143">
        <f t="shared" si="8"/>
        <v>0</v>
      </c>
      <c r="L47" s="143">
        <f>'6.2. Паспорт фин осв ввод факт'!T47</f>
        <v>0</v>
      </c>
      <c r="M47" s="143">
        <v>0</v>
      </c>
      <c r="N47" s="143">
        <v>0</v>
      </c>
      <c r="O47" s="143">
        <v>0</v>
      </c>
      <c r="P47" s="143">
        <f>'6.2. Паспорт фин осв ввод факт'!X47</f>
        <v>0</v>
      </c>
      <c r="Q47" s="143">
        <v>0</v>
      </c>
      <c r="R47" s="143">
        <v>0</v>
      </c>
      <c r="S47" s="143">
        <v>0</v>
      </c>
      <c r="T47" s="143">
        <v>0</v>
      </c>
      <c r="U47" s="143">
        <v>0</v>
      </c>
      <c r="V47" s="141" t="s">
        <v>613</v>
      </c>
      <c r="W47" s="141" t="s">
        <v>613</v>
      </c>
      <c r="X47" s="143">
        <v>0</v>
      </c>
      <c r="Y47" s="143">
        <v>0</v>
      </c>
      <c r="Z47" s="141" t="s">
        <v>613</v>
      </c>
      <c r="AA47" s="141" t="s">
        <v>613</v>
      </c>
      <c r="AB47" s="143">
        <v>0</v>
      </c>
      <c r="AC47" s="143">
        <v>0</v>
      </c>
      <c r="AD47" s="141" t="s">
        <v>613</v>
      </c>
      <c r="AE47" s="141" t="s">
        <v>613</v>
      </c>
      <c r="AF47" s="141">
        <f t="shared" si="2"/>
        <v>0</v>
      </c>
      <c r="AG47" s="141">
        <f t="shared" si="6"/>
        <v>0</v>
      </c>
    </row>
    <row r="48" spans="1:33" ht="31.5" x14ac:dyDescent="0.25">
      <c r="A48" s="57" t="s">
        <v>140</v>
      </c>
      <c r="B48" s="33" t="s">
        <v>139</v>
      </c>
      <c r="C48" s="141">
        <f>'6.2. Паспорт фин осв ввод факт'!C48</f>
        <v>0</v>
      </c>
      <c r="D48" s="141">
        <f t="shared" si="3"/>
        <v>0</v>
      </c>
      <c r="E48" s="141">
        <f t="shared" si="4"/>
        <v>0</v>
      </c>
      <c r="F48" s="141">
        <f t="shared" si="5"/>
        <v>0</v>
      </c>
      <c r="G48" s="143">
        <f>'6.2. Паспорт фин осв ввод факт'!G48</f>
        <v>0</v>
      </c>
      <c r="H48" s="143">
        <f>'6.2. Паспорт фин осв ввод факт'!J48</f>
        <v>0</v>
      </c>
      <c r="I48" s="143">
        <f>'6.2. Паспорт фин осв ввод факт'!N48</f>
        <v>0</v>
      </c>
      <c r="J48" s="143">
        <f>'6.2. Паспорт фин осв ввод факт'!P48</f>
        <v>0</v>
      </c>
      <c r="K48" s="143">
        <f t="shared" si="8"/>
        <v>0</v>
      </c>
      <c r="L48" s="143">
        <f>'6.2. Паспорт фин осв ввод факт'!T48</f>
        <v>0</v>
      </c>
      <c r="M48" s="143">
        <v>0</v>
      </c>
      <c r="N48" s="143">
        <v>0</v>
      </c>
      <c r="O48" s="143">
        <v>0</v>
      </c>
      <c r="P48" s="143">
        <f>'6.2. Паспорт фин осв ввод факт'!X48</f>
        <v>0</v>
      </c>
      <c r="Q48" s="143">
        <v>0</v>
      </c>
      <c r="R48" s="143">
        <v>0</v>
      </c>
      <c r="S48" s="143">
        <v>0</v>
      </c>
      <c r="T48" s="143">
        <v>0</v>
      </c>
      <c r="U48" s="143">
        <v>0</v>
      </c>
      <c r="V48" s="141" t="s">
        <v>613</v>
      </c>
      <c r="W48" s="141" t="s">
        <v>613</v>
      </c>
      <c r="X48" s="143">
        <v>0</v>
      </c>
      <c r="Y48" s="143">
        <v>0</v>
      </c>
      <c r="Z48" s="141" t="s">
        <v>613</v>
      </c>
      <c r="AA48" s="141" t="s">
        <v>613</v>
      </c>
      <c r="AB48" s="143">
        <v>0</v>
      </c>
      <c r="AC48" s="143">
        <v>0</v>
      </c>
      <c r="AD48" s="141" t="s">
        <v>613</v>
      </c>
      <c r="AE48" s="141" t="s">
        <v>613</v>
      </c>
      <c r="AF48" s="141">
        <f t="shared" si="2"/>
        <v>0</v>
      </c>
      <c r="AG48" s="141">
        <f t="shared" si="6"/>
        <v>0</v>
      </c>
    </row>
    <row r="49" spans="1:33" x14ac:dyDescent="0.25">
      <c r="A49" s="57" t="s">
        <v>138</v>
      </c>
      <c r="B49" s="33" t="s">
        <v>137</v>
      </c>
      <c r="C49" s="141">
        <f>'6.2. Паспорт фин осв ввод факт'!C49</f>
        <v>0</v>
      </c>
      <c r="D49" s="141">
        <f t="shared" si="3"/>
        <v>0</v>
      </c>
      <c r="E49" s="141">
        <f t="shared" si="4"/>
        <v>0</v>
      </c>
      <c r="F49" s="141">
        <f t="shared" si="5"/>
        <v>0</v>
      </c>
      <c r="G49" s="143">
        <f>'6.2. Паспорт фин осв ввод факт'!G49</f>
        <v>0</v>
      </c>
      <c r="H49" s="143">
        <f>'6.2. Паспорт фин осв ввод факт'!J49</f>
        <v>0</v>
      </c>
      <c r="I49" s="143">
        <f>'6.2. Паспорт фин осв ввод факт'!N49</f>
        <v>0</v>
      </c>
      <c r="J49" s="143">
        <f>'6.2. Паспорт фин осв ввод факт'!P49</f>
        <v>0</v>
      </c>
      <c r="K49" s="143">
        <f t="shared" si="8"/>
        <v>0</v>
      </c>
      <c r="L49" s="143">
        <f>'6.2. Паспорт фин осв ввод факт'!T49</f>
        <v>0</v>
      </c>
      <c r="M49" s="143">
        <v>0</v>
      </c>
      <c r="N49" s="143">
        <v>0</v>
      </c>
      <c r="O49" s="143">
        <v>0</v>
      </c>
      <c r="P49" s="143">
        <f>'6.2. Паспорт фин осв ввод факт'!X49</f>
        <v>0</v>
      </c>
      <c r="Q49" s="143">
        <v>0</v>
      </c>
      <c r="R49" s="143">
        <v>0</v>
      </c>
      <c r="S49" s="143">
        <v>0</v>
      </c>
      <c r="T49" s="143">
        <v>0</v>
      </c>
      <c r="U49" s="143">
        <v>0</v>
      </c>
      <c r="V49" s="141" t="s">
        <v>613</v>
      </c>
      <c r="W49" s="141" t="s">
        <v>613</v>
      </c>
      <c r="X49" s="143">
        <v>0</v>
      </c>
      <c r="Y49" s="143">
        <v>0</v>
      </c>
      <c r="Z49" s="141" t="s">
        <v>613</v>
      </c>
      <c r="AA49" s="141" t="s">
        <v>613</v>
      </c>
      <c r="AB49" s="143">
        <v>0</v>
      </c>
      <c r="AC49" s="143">
        <v>0</v>
      </c>
      <c r="AD49" s="141" t="s">
        <v>613</v>
      </c>
      <c r="AE49" s="141" t="s">
        <v>613</v>
      </c>
      <c r="AF49" s="141">
        <f t="shared" si="2"/>
        <v>0</v>
      </c>
      <c r="AG49" s="141">
        <f t="shared" si="6"/>
        <v>0</v>
      </c>
    </row>
    <row r="50" spans="1:33" ht="18.75" x14ac:dyDescent="0.25">
      <c r="A50" s="57" t="s">
        <v>136</v>
      </c>
      <c r="B50" s="314" t="s">
        <v>615</v>
      </c>
      <c r="C50" s="141">
        <f>'6.2. Паспорт фин осв ввод факт'!C50</f>
        <v>34</v>
      </c>
      <c r="D50" s="141">
        <f t="shared" si="3"/>
        <v>34</v>
      </c>
      <c r="E50" s="141">
        <f t="shared" si="4"/>
        <v>34</v>
      </c>
      <c r="F50" s="141">
        <f t="shared" si="5"/>
        <v>34</v>
      </c>
      <c r="G50" s="143">
        <f>'6.2. Паспорт фин осв ввод факт'!G50</f>
        <v>0</v>
      </c>
      <c r="H50" s="143">
        <f>'6.2. Паспорт фин осв ввод факт'!J50</f>
        <v>0</v>
      </c>
      <c r="I50" s="143">
        <f>'6.2. Паспорт фин осв ввод факт'!N50</f>
        <v>0</v>
      </c>
      <c r="J50" s="143">
        <f>'6.2. Паспорт фин осв ввод факт'!P50</f>
        <v>34</v>
      </c>
      <c r="K50" s="143">
        <f t="shared" si="8"/>
        <v>34</v>
      </c>
      <c r="L50" s="143">
        <f>'6.2. Паспорт фин осв ввод факт'!T50</f>
        <v>0</v>
      </c>
      <c r="M50" s="143">
        <v>0</v>
      </c>
      <c r="N50" s="315">
        <v>0</v>
      </c>
      <c r="O50" s="143">
        <v>0</v>
      </c>
      <c r="P50" s="143">
        <f>'6.2. Паспорт фин осв ввод факт'!X50</f>
        <v>0</v>
      </c>
      <c r="Q50" s="143">
        <v>0</v>
      </c>
      <c r="R50" s="143">
        <v>0</v>
      </c>
      <c r="S50" s="143">
        <v>0</v>
      </c>
      <c r="T50" s="143">
        <v>0</v>
      </c>
      <c r="U50" s="143">
        <v>0</v>
      </c>
      <c r="V50" s="141" t="s">
        <v>613</v>
      </c>
      <c r="W50" s="141" t="s">
        <v>613</v>
      </c>
      <c r="X50" s="143">
        <v>0</v>
      </c>
      <c r="Y50" s="143">
        <v>0</v>
      </c>
      <c r="Z50" s="141" t="s">
        <v>613</v>
      </c>
      <c r="AA50" s="141" t="s">
        <v>613</v>
      </c>
      <c r="AB50" s="143">
        <v>0</v>
      </c>
      <c r="AC50" s="143">
        <v>0</v>
      </c>
      <c r="AD50" s="141" t="s">
        <v>613</v>
      </c>
      <c r="AE50" s="141" t="s">
        <v>613</v>
      </c>
      <c r="AF50" s="141">
        <f t="shared" si="2"/>
        <v>34</v>
      </c>
      <c r="AG50" s="141">
        <f t="shared" si="6"/>
        <v>0</v>
      </c>
    </row>
    <row r="51" spans="1:33" s="313" customFormat="1" ht="35.25" customHeight="1" x14ac:dyDescent="0.25">
      <c r="A51" s="60" t="s">
        <v>57</v>
      </c>
      <c r="B51" s="59" t="s">
        <v>135</v>
      </c>
      <c r="C51" s="141">
        <f>'6.2. Паспорт фин осв ввод факт'!C51</f>
        <v>0</v>
      </c>
      <c r="D51" s="141">
        <f t="shared" si="3"/>
        <v>0</v>
      </c>
      <c r="E51" s="141">
        <f t="shared" si="4"/>
        <v>0</v>
      </c>
      <c r="F51" s="141">
        <f t="shared" si="5"/>
        <v>0</v>
      </c>
      <c r="G51" s="141">
        <f>'6.2. Паспорт фин осв ввод факт'!G51</f>
        <v>0</v>
      </c>
      <c r="H51" s="141">
        <f>'6.2. Паспорт фин осв ввод факт'!J51</f>
        <v>0</v>
      </c>
      <c r="I51" s="141">
        <f>'6.2. Паспорт фин осв ввод факт'!N51</f>
        <v>0</v>
      </c>
      <c r="J51" s="141">
        <f>'6.2. Паспорт фин осв ввод факт'!P51</f>
        <v>0</v>
      </c>
      <c r="K51" s="141">
        <f t="shared" si="8"/>
        <v>0</v>
      </c>
      <c r="L51" s="141">
        <f>'6.2. Паспорт фин осв ввод факт'!T51</f>
        <v>0</v>
      </c>
      <c r="M51" s="141">
        <v>0</v>
      </c>
      <c r="N51" s="141">
        <v>0</v>
      </c>
      <c r="O51" s="141">
        <v>0</v>
      </c>
      <c r="P51" s="141">
        <f>'6.2. Паспорт фин осв ввод факт'!X51</f>
        <v>0</v>
      </c>
      <c r="Q51" s="141">
        <v>0</v>
      </c>
      <c r="R51" s="141">
        <v>0</v>
      </c>
      <c r="S51" s="141">
        <v>0</v>
      </c>
      <c r="T51" s="141">
        <v>0</v>
      </c>
      <c r="U51" s="141">
        <v>0</v>
      </c>
      <c r="V51" s="141" t="s">
        <v>613</v>
      </c>
      <c r="W51" s="141" t="s">
        <v>613</v>
      </c>
      <c r="X51" s="141">
        <v>0</v>
      </c>
      <c r="Y51" s="141">
        <v>0</v>
      </c>
      <c r="Z51" s="141" t="s">
        <v>613</v>
      </c>
      <c r="AA51" s="141" t="s">
        <v>613</v>
      </c>
      <c r="AB51" s="141">
        <v>0</v>
      </c>
      <c r="AC51" s="141">
        <v>0</v>
      </c>
      <c r="AD51" s="141" t="s">
        <v>613</v>
      </c>
      <c r="AE51" s="141" t="s">
        <v>613</v>
      </c>
      <c r="AF51" s="141">
        <f t="shared" si="2"/>
        <v>0</v>
      </c>
      <c r="AG51" s="141">
        <f t="shared" si="6"/>
        <v>0</v>
      </c>
    </row>
    <row r="52" spans="1:33" x14ac:dyDescent="0.25">
      <c r="A52" s="57" t="s">
        <v>134</v>
      </c>
      <c r="B52" s="33" t="s">
        <v>133</v>
      </c>
      <c r="C52" s="141">
        <f>'6.2. Паспорт фин осв ввод факт'!C52</f>
        <v>249.60219762390051</v>
      </c>
      <c r="D52" s="141">
        <f t="shared" si="3"/>
        <v>249.60219762390051</v>
      </c>
      <c r="E52" s="141">
        <f t="shared" si="4"/>
        <v>249.60219762390051</v>
      </c>
      <c r="F52" s="141">
        <f t="shared" si="5"/>
        <v>249.60219762390051</v>
      </c>
      <c r="G52" s="143">
        <f>'6.2. Паспорт фин осв ввод факт'!G52</f>
        <v>0</v>
      </c>
      <c r="H52" s="143">
        <f>'6.2. Паспорт фин осв ввод факт'!J52</f>
        <v>0</v>
      </c>
      <c r="I52" s="143">
        <f>'6.2. Паспорт фин осв ввод факт'!N52</f>
        <v>0</v>
      </c>
      <c r="J52" s="143">
        <f>'6.2. Паспорт фин осв ввод факт'!P52</f>
        <v>249.60219762390051</v>
      </c>
      <c r="K52" s="143">
        <f t="shared" si="8"/>
        <v>249.60219762390051</v>
      </c>
      <c r="L52" s="143">
        <f>'6.2. Паспорт фин осв ввод факт'!T52</f>
        <v>0</v>
      </c>
      <c r="M52" s="143">
        <v>0</v>
      </c>
      <c r="N52" s="143">
        <v>0</v>
      </c>
      <c r="O52" s="143">
        <v>0</v>
      </c>
      <c r="P52" s="143">
        <f>'6.2. Паспорт фин осв ввод факт'!X52</f>
        <v>0</v>
      </c>
      <c r="Q52" s="143">
        <v>0</v>
      </c>
      <c r="R52" s="143">
        <v>0</v>
      </c>
      <c r="S52" s="143">
        <v>0</v>
      </c>
      <c r="T52" s="143">
        <v>0</v>
      </c>
      <c r="U52" s="143">
        <v>0</v>
      </c>
      <c r="V52" s="141" t="s">
        <v>613</v>
      </c>
      <c r="W52" s="141" t="s">
        <v>613</v>
      </c>
      <c r="X52" s="143">
        <v>0</v>
      </c>
      <c r="Y52" s="143">
        <v>0</v>
      </c>
      <c r="Z52" s="141" t="s">
        <v>613</v>
      </c>
      <c r="AA52" s="141" t="s">
        <v>613</v>
      </c>
      <c r="AB52" s="143">
        <v>0</v>
      </c>
      <c r="AC52" s="143">
        <v>0</v>
      </c>
      <c r="AD52" s="141" t="s">
        <v>613</v>
      </c>
      <c r="AE52" s="141" t="s">
        <v>613</v>
      </c>
      <c r="AF52" s="141">
        <f t="shared" si="2"/>
        <v>249.60219762390051</v>
      </c>
      <c r="AG52" s="141">
        <f t="shared" si="6"/>
        <v>0</v>
      </c>
    </row>
    <row r="53" spans="1:33" x14ac:dyDescent="0.25">
      <c r="A53" s="57" t="s">
        <v>132</v>
      </c>
      <c r="B53" s="33" t="s">
        <v>126</v>
      </c>
      <c r="C53" s="141">
        <f>'6.2. Паспорт фин осв ввод факт'!C53</f>
        <v>0</v>
      </c>
      <c r="D53" s="141">
        <f t="shared" si="3"/>
        <v>0</v>
      </c>
      <c r="E53" s="141">
        <f t="shared" si="4"/>
        <v>0</v>
      </c>
      <c r="F53" s="141">
        <f t="shared" si="5"/>
        <v>0</v>
      </c>
      <c r="G53" s="143">
        <f>'6.2. Паспорт фин осв ввод факт'!G53</f>
        <v>0</v>
      </c>
      <c r="H53" s="143">
        <f>'6.2. Паспорт фин осв ввод факт'!J53</f>
        <v>0</v>
      </c>
      <c r="I53" s="143">
        <f>'6.2. Паспорт фин осв ввод факт'!N53</f>
        <v>0</v>
      </c>
      <c r="J53" s="143">
        <f>'6.2. Паспорт фин осв ввод факт'!P53</f>
        <v>0</v>
      </c>
      <c r="K53" s="143">
        <f t="shared" si="8"/>
        <v>0</v>
      </c>
      <c r="L53" s="143">
        <f>'6.2. Паспорт фин осв ввод факт'!T53</f>
        <v>0</v>
      </c>
      <c r="M53" s="143">
        <v>0</v>
      </c>
      <c r="N53" s="143">
        <v>0</v>
      </c>
      <c r="O53" s="143">
        <v>0</v>
      </c>
      <c r="P53" s="143">
        <f>'6.2. Паспорт фин осв ввод факт'!X53</f>
        <v>0</v>
      </c>
      <c r="Q53" s="143">
        <v>0</v>
      </c>
      <c r="R53" s="143">
        <v>0</v>
      </c>
      <c r="S53" s="143">
        <v>0</v>
      </c>
      <c r="T53" s="143">
        <v>0</v>
      </c>
      <c r="U53" s="143">
        <v>0</v>
      </c>
      <c r="V53" s="141" t="s">
        <v>613</v>
      </c>
      <c r="W53" s="141" t="s">
        <v>613</v>
      </c>
      <c r="X53" s="143">
        <v>0</v>
      </c>
      <c r="Y53" s="143">
        <v>0</v>
      </c>
      <c r="Z53" s="141" t="s">
        <v>613</v>
      </c>
      <c r="AA53" s="141" t="s">
        <v>613</v>
      </c>
      <c r="AB53" s="143">
        <v>0</v>
      </c>
      <c r="AC53" s="143">
        <v>0</v>
      </c>
      <c r="AD53" s="141" t="s">
        <v>613</v>
      </c>
      <c r="AE53" s="141" t="s">
        <v>613</v>
      </c>
      <c r="AF53" s="141">
        <f t="shared" si="2"/>
        <v>0</v>
      </c>
      <c r="AG53" s="141">
        <f t="shared" si="6"/>
        <v>0</v>
      </c>
    </row>
    <row r="54" spans="1:33" x14ac:dyDescent="0.25">
      <c r="A54" s="57" t="s">
        <v>131</v>
      </c>
      <c r="B54" s="314" t="s">
        <v>125</v>
      </c>
      <c r="C54" s="141">
        <f>'6.2. Паспорт фин осв ввод факт'!C54</f>
        <v>80</v>
      </c>
      <c r="D54" s="141">
        <f t="shared" si="3"/>
        <v>80</v>
      </c>
      <c r="E54" s="141">
        <f t="shared" si="4"/>
        <v>80</v>
      </c>
      <c r="F54" s="141">
        <f t="shared" si="5"/>
        <v>80</v>
      </c>
      <c r="G54" s="143">
        <f>'6.2. Паспорт фин осв ввод факт'!G54</f>
        <v>0</v>
      </c>
      <c r="H54" s="143">
        <f>'6.2. Паспорт фин осв ввод факт'!J54</f>
        <v>0</v>
      </c>
      <c r="I54" s="143">
        <f>'6.2. Паспорт фин осв ввод факт'!N54</f>
        <v>0</v>
      </c>
      <c r="J54" s="143">
        <f>'6.2. Паспорт фин осв ввод факт'!P54</f>
        <v>80</v>
      </c>
      <c r="K54" s="143">
        <f t="shared" si="8"/>
        <v>80</v>
      </c>
      <c r="L54" s="143">
        <f>'6.2. Паспорт фин осв ввод факт'!T54</f>
        <v>0</v>
      </c>
      <c r="M54" s="143">
        <v>0</v>
      </c>
      <c r="N54" s="315">
        <v>0</v>
      </c>
      <c r="O54" s="143">
        <v>0</v>
      </c>
      <c r="P54" s="143">
        <f>'6.2. Паспорт фин осв ввод факт'!X54</f>
        <v>0</v>
      </c>
      <c r="Q54" s="143">
        <v>0</v>
      </c>
      <c r="R54" s="143">
        <v>0</v>
      </c>
      <c r="S54" s="143">
        <v>0</v>
      </c>
      <c r="T54" s="143">
        <v>0</v>
      </c>
      <c r="U54" s="143">
        <v>0</v>
      </c>
      <c r="V54" s="141" t="s">
        <v>613</v>
      </c>
      <c r="W54" s="141" t="s">
        <v>613</v>
      </c>
      <c r="X54" s="143">
        <v>0</v>
      </c>
      <c r="Y54" s="143">
        <v>0</v>
      </c>
      <c r="Z54" s="141" t="s">
        <v>613</v>
      </c>
      <c r="AA54" s="141" t="s">
        <v>613</v>
      </c>
      <c r="AB54" s="143">
        <v>0</v>
      </c>
      <c r="AC54" s="143">
        <v>0</v>
      </c>
      <c r="AD54" s="141" t="s">
        <v>613</v>
      </c>
      <c r="AE54" s="141" t="s">
        <v>613</v>
      </c>
      <c r="AF54" s="141">
        <f t="shared" si="2"/>
        <v>80</v>
      </c>
      <c r="AG54" s="141">
        <f t="shared" si="6"/>
        <v>0</v>
      </c>
    </row>
    <row r="55" spans="1:33" x14ac:dyDescent="0.25">
      <c r="A55" s="57" t="s">
        <v>130</v>
      </c>
      <c r="B55" s="314" t="s">
        <v>124</v>
      </c>
      <c r="C55" s="141">
        <f>'6.2. Паспорт фин осв ввод факт'!C55</f>
        <v>0</v>
      </c>
      <c r="D55" s="141">
        <f t="shared" si="3"/>
        <v>0</v>
      </c>
      <c r="E55" s="141">
        <f t="shared" si="4"/>
        <v>0</v>
      </c>
      <c r="F55" s="141">
        <f t="shared" si="5"/>
        <v>0</v>
      </c>
      <c r="G55" s="143">
        <f>'6.2. Паспорт фин осв ввод факт'!G55</f>
        <v>0</v>
      </c>
      <c r="H55" s="143">
        <f>'6.2. Паспорт фин осв ввод факт'!J55</f>
        <v>0</v>
      </c>
      <c r="I55" s="143">
        <f>'6.2. Паспорт фин осв ввод факт'!N55</f>
        <v>0</v>
      </c>
      <c r="J55" s="143">
        <f>'6.2. Паспорт фин осв ввод факт'!P55</f>
        <v>0</v>
      </c>
      <c r="K55" s="143">
        <f t="shared" si="8"/>
        <v>0</v>
      </c>
      <c r="L55" s="143">
        <f>'6.2. Паспорт фин осв ввод факт'!T55</f>
        <v>0</v>
      </c>
      <c r="M55" s="143">
        <v>0</v>
      </c>
      <c r="N55" s="315">
        <v>0</v>
      </c>
      <c r="O55" s="143">
        <v>0</v>
      </c>
      <c r="P55" s="143">
        <f>'6.2. Паспорт фин осв ввод факт'!X55</f>
        <v>0</v>
      </c>
      <c r="Q55" s="143">
        <v>0</v>
      </c>
      <c r="R55" s="143">
        <v>0</v>
      </c>
      <c r="S55" s="143">
        <v>0</v>
      </c>
      <c r="T55" s="143">
        <v>0</v>
      </c>
      <c r="U55" s="143">
        <v>0</v>
      </c>
      <c r="V55" s="141" t="s">
        <v>613</v>
      </c>
      <c r="W55" s="141" t="s">
        <v>613</v>
      </c>
      <c r="X55" s="143">
        <v>0</v>
      </c>
      <c r="Y55" s="143">
        <v>0</v>
      </c>
      <c r="Z55" s="141" t="s">
        <v>613</v>
      </c>
      <c r="AA55" s="141" t="s">
        <v>613</v>
      </c>
      <c r="AB55" s="143">
        <v>0</v>
      </c>
      <c r="AC55" s="143">
        <v>0</v>
      </c>
      <c r="AD55" s="141" t="s">
        <v>613</v>
      </c>
      <c r="AE55" s="141" t="s">
        <v>613</v>
      </c>
      <c r="AF55" s="141">
        <f t="shared" si="2"/>
        <v>0</v>
      </c>
      <c r="AG55" s="141">
        <f t="shared" si="6"/>
        <v>0</v>
      </c>
    </row>
    <row r="56" spans="1:33" x14ac:dyDescent="0.25">
      <c r="A56" s="57" t="s">
        <v>129</v>
      </c>
      <c r="B56" s="314" t="s">
        <v>123</v>
      </c>
      <c r="C56" s="141">
        <f>'6.2. Паспорт фин осв ввод факт'!C56</f>
        <v>0</v>
      </c>
      <c r="D56" s="141">
        <f t="shared" si="3"/>
        <v>0</v>
      </c>
      <c r="E56" s="141">
        <f t="shared" si="4"/>
        <v>0</v>
      </c>
      <c r="F56" s="141">
        <f t="shared" si="5"/>
        <v>0</v>
      </c>
      <c r="G56" s="143">
        <f>'6.2. Паспорт фин осв ввод факт'!G56</f>
        <v>0</v>
      </c>
      <c r="H56" s="143">
        <f>'6.2. Паспорт фин осв ввод факт'!J56</f>
        <v>0</v>
      </c>
      <c r="I56" s="143">
        <f>'6.2. Паспорт фин осв ввод факт'!N56</f>
        <v>0</v>
      </c>
      <c r="J56" s="143">
        <f>'6.2. Паспорт фин осв ввод факт'!P56</f>
        <v>0</v>
      </c>
      <c r="K56" s="143">
        <f t="shared" si="8"/>
        <v>0</v>
      </c>
      <c r="L56" s="143">
        <f>'6.2. Паспорт фин осв ввод факт'!T56</f>
        <v>0</v>
      </c>
      <c r="M56" s="143">
        <v>0</v>
      </c>
      <c r="N56" s="315">
        <v>0</v>
      </c>
      <c r="O56" s="143">
        <v>0</v>
      </c>
      <c r="P56" s="143">
        <f>'6.2. Паспорт фин осв ввод факт'!X56</f>
        <v>0</v>
      </c>
      <c r="Q56" s="143">
        <v>0</v>
      </c>
      <c r="R56" s="143">
        <v>0</v>
      </c>
      <c r="S56" s="143">
        <v>0</v>
      </c>
      <c r="T56" s="143">
        <v>0</v>
      </c>
      <c r="U56" s="143">
        <v>0</v>
      </c>
      <c r="V56" s="141" t="s">
        <v>613</v>
      </c>
      <c r="W56" s="141" t="s">
        <v>613</v>
      </c>
      <c r="X56" s="143">
        <v>0</v>
      </c>
      <c r="Y56" s="143">
        <v>0</v>
      </c>
      <c r="Z56" s="141" t="s">
        <v>613</v>
      </c>
      <c r="AA56" s="141" t="s">
        <v>613</v>
      </c>
      <c r="AB56" s="143">
        <v>0</v>
      </c>
      <c r="AC56" s="143">
        <v>0</v>
      </c>
      <c r="AD56" s="141" t="s">
        <v>613</v>
      </c>
      <c r="AE56" s="141" t="s">
        <v>613</v>
      </c>
      <c r="AF56" s="141">
        <f t="shared" si="2"/>
        <v>0</v>
      </c>
      <c r="AG56" s="141">
        <f t="shared" si="6"/>
        <v>0</v>
      </c>
    </row>
    <row r="57" spans="1:33" ht="18.75" x14ac:dyDescent="0.25">
      <c r="A57" s="57" t="s">
        <v>128</v>
      </c>
      <c r="B57" s="314" t="s">
        <v>616</v>
      </c>
      <c r="C57" s="141">
        <f>'6.2. Паспорт фин осв ввод факт'!C57</f>
        <v>34</v>
      </c>
      <c r="D57" s="141">
        <f t="shared" si="3"/>
        <v>34</v>
      </c>
      <c r="E57" s="141">
        <f t="shared" si="4"/>
        <v>34</v>
      </c>
      <c r="F57" s="141">
        <f t="shared" si="5"/>
        <v>34</v>
      </c>
      <c r="G57" s="143">
        <f>'6.2. Паспорт фин осв ввод факт'!G57</f>
        <v>0</v>
      </c>
      <c r="H57" s="143">
        <f>'6.2. Паспорт фин осв ввод факт'!J57</f>
        <v>0</v>
      </c>
      <c r="I57" s="143">
        <f>'6.2. Паспорт фин осв ввод факт'!N57</f>
        <v>0</v>
      </c>
      <c r="J57" s="143">
        <f>'6.2. Паспорт фин осв ввод факт'!P57</f>
        <v>34</v>
      </c>
      <c r="K57" s="143">
        <f t="shared" si="8"/>
        <v>34</v>
      </c>
      <c r="L57" s="143">
        <f>'6.2. Паспорт фин осв ввод факт'!T57</f>
        <v>0</v>
      </c>
      <c r="M57" s="143">
        <v>0</v>
      </c>
      <c r="N57" s="315">
        <v>0</v>
      </c>
      <c r="O57" s="143">
        <v>0</v>
      </c>
      <c r="P57" s="143">
        <f>'6.2. Паспорт фин осв ввод факт'!X57</f>
        <v>0</v>
      </c>
      <c r="Q57" s="143">
        <v>0</v>
      </c>
      <c r="R57" s="143">
        <v>0</v>
      </c>
      <c r="S57" s="143">
        <v>0</v>
      </c>
      <c r="T57" s="143">
        <v>0</v>
      </c>
      <c r="U57" s="143">
        <v>0</v>
      </c>
      <c r="V57" s="141" t="s">
        <v>613</v>
      </c>
      <c r="W57" s="141" t="s">
        <v>613</v>
      </c>
      <c r="X57" s="143">
        <v>0</v>
      </c>
      <c r="Y57" s="143">
        <v>0</v>
      </c>
      <c r="Z57" s="141" t="s">
        <v>613</v>
      </c>
      <c r="AA57" s="141" t="s">
        <v>613</v>
      </c>
      <c r="AB57" s="143">
        <v>0</v>
      </c>
      <c r="AC57" s="143">
        <v>0</v>
      </c>
      <c r="AD57" s="141" t="s">
        <v>613</v>
      </c>
      <c r="AE57" s="141" t="s">
        <v>613</v>
      </c>
      <c r="AF57" s="141">
        <f t="shared" si="2"/>
        <v>34</v>
      </c>
      <c r="AG57" s="141">
        <f t="shared" si="6"/>
        <v>0</v>
      </c>
    </row>
    <row r="58" spans="1:33" s="313" customFormat="1" ht="36.75" customHeight="1" x14ac:dyDescent="0.25">
      <c r="A58" s="60" t="s">
        <v>56</v>
      </c>
      <c r="B58" s="316" t="s">
        <v>207</v>
      </c>
      <c r="C58" s="141">
        <f>'6.2. Паспорт фин осв ввод факт'!C58</f>
        <v>0</v>
      </c>
      <c r="D58" s="141">
        <f t="shared" si="3"/>
        <v>0</v>
      </c>
      <c r="E58" s="141">
        <f t="shared" si="4"/>
        <v>0</v>
      </c>
      <c r="F58" s="141">
        <f t="shared" si="5"/>
        <v>0</v>
      </c>
      <c r="G58" s="141">
        <f>'6.2. Паспорт фин осв ввод факт'!G58</f>
        <v>0</v>
      </c>
      <c r="H58" s="141">
        <f>'6.2. Паспорт фин осв ввод факт'!J58</f>
        <v>0</v>
      </c>
      <c r="I58" s="141">
        <f>'6.2. Паспорт фин осв ввод факт'!N58</f>
        <v>0</v>
      </c>
      <c r="J58" s="141">
        <f>'6.2. Паспорт фин осв ввод факт'!P58</f>
        <v>0</v>
      </c>
      <c r="K58" s="141">
        <f t="shared" si="8"/>
        <v>0</v>
      </c>
      <c r="L58" s="141">
        <f>'6.2. Паспорт фин осв ввод факт'!T58</f>
        <v>0</v>
      </c>
      <c r="M58" s="141">
        <v>0</v>
      </c>
      <c r="N58" s="317">
        <v>0</v>
      </c>
      <c r="O58" s="141">
        <v>0</v>
      </c>
      <c r="P58" s="141">
        <f>'6.2. Паспорт фин осв ввод факт'!X58</f>
        <v>0</v>
      </c>
      <c r="Q58" s="141">
        <v>0</v>
      </c>
      <c r="R58" s="141">
        <v>0</v>
      </c>
      <c r="S58" s="141">
        <v>0</v>
      </c>
      <c r="T58" s="141">
        <v>0</v>
      </c>
      <c r="U58" s="141">
        <v>0</v>
      </c>
      <c r="V58" s="141" t="s">
        <v>613</v>
      </c>
      <c r="W58" s="141" t="s">
        <v>613</v>
      </c>
      <c r="X58" s="141">
        <v>0</v>
      </c>
      <c r="Y58" s="141">
        <v>0</v>
      </c>
      <c r="Z58" s="141" t="s">
        <v>613</v>
      </c>
      <c r="AA58" s="141" t="s">
        <v>613</v>
      </c>
      <c r="AB58" s="141">
        <v>0</v>
      </c>
      <c r="AC58" s="141">
        <v>0</v>
      </c>
      <c r="AD58" s="141" t="s">
        <v>613</v>
      </c>
      <c r="AE58" s="141" t="s">
        <v>613</v>
      </c>
      <c r="AF58" s="141">
        <f t="shared" si="2"/>
        <v>0</v>
      </c>
      <c r="AG58" s="141">
        <f t="shared" si="6"/>
        <v>0</v>
      </c>
    </row>
    <row r="59" spans="1:33" s="313" customFormat="1" x14ac:dyDescent="0.25">
      <c r="A59" s="60" t="s">
        <v>54</v>
      </c>
      <c r="B59" s="59" t="s">
        <v>127</v>
      </c>
      <c r="C59" s="141">
        <f>'6.2. Паспорт фин осв ввод факт'!C59</f>
        <v>0</v>
      </c>
      <c r="D59" s="141">
        <f t="shared" si="3"/>
        <v>0</v>
      </c>
      <c r="E59" s="141">
        <f t="shared" si="4"/>
        <v>0</v>
      </c>
      <c r="F59" s="141">
        <f t="shared" si="5"/>
        <v>0</v>
      </c>
      <c r="G59" s="141">
        <f>'6.2. Паспорт фин осв ввод факт'!G59</f>
        <v>0</v>
      </c>
      <c r="H59" s="141">
        <f>'6.2. Паспорт фин осв ввод факт'!J59</f>
        <v>0</v>
      </c>
      <c r="I59" s="141">
        <f>'6.2. Паспорт фин осв ввод факт'!N59</f>
        <v>0</v>
      </c>
      <c r="J59" s="141">
        <f>'6.2. Паспорт фин осв ввод факт'!P59</f>
        <v>0</v>
      </c>
      <c r="K59" s="141">
        <f t="shared" si="8"/>
        <v>0</v>
      </c>
      <c r="L59" s="141">
        <f>'6.2. Паспорт фин осв ввод факт'!T59</f>
        <v>0</v>
      </c>
      <c r="M59" s="141">
        <v>0</v>
      </c>
      <c r="N59" s="141">
        <v>0</v>
      </c>
      <c r="O59" s="141">
        <v>0</v>
      </c>
      <c r="P59" s="141">
        <f>'6.2. Паспорт фин осв ввод факт'!X59</f>
        <v>0</v>
      </c>
      <c r="Q59" s="141">
        <v>0</v>
      </c>
      <c r="R59" s="141">
        <v>0</v>
      </c>
      <c r="S59" s="141">
        <v>0</v>
      </c>
      <c r="T59" s="141">
        <v>0</v>
      </c>
      <c r="U59" s="141">
        <v>0</v>
      </c>
      <c r="V59" s="141" t="s">
        <v>613</v>
      </c>
      <c r="W59" s="141" t="s">
        <v>613</v>
      </c>
      <c r="X59" s="141">
        <v>0</v>
      </c>
      <c r="Y59" s="141">
        <v>0</v>
      </c>
      <c r="Z59" s="141" t="s">
        <v>613</v>
      </c>
      <c r="AA59" s="141" t="s">
        <v>613</v>
      </c>
      <c r="AB59" s="141">
        <v>0</v>
      </c>
      <c r="AC59" s="141">
        <v>0</v>
      </c>
      <c r="AD59" s="141" t="s">
        <v>613</v>
      </c>
      <c r="AE59" s="141" t="s">
        <v>613</v>
      </c>
      <c r="AF59" s="141">
        <f t="shared" si="2"/>
        <v>0</v>
      </c>
      <c r="AG59" s="141">
        <f t="shared" si="6"/>
        <v>0</v>
      </c>
    </row>
    <row r="60" spans="1:33" x14ac:dyDescent="0.25">
      <c r="A60" s="57" t="s">
        <v>201</v>
      </c>
      <c r="B60" s="318" t="s">
        <v>147</v>
      </c>
      <c r="C60" s="141">
        <f>'6.2. Паспорт фин осв ввод факт'!C60</f>
        <v>0</v>
      </c>
      <c r="D60" s="141">
        <f t="shared" si="3"/>
        <v>0</v>
      </c>
      <c r="E60" s="141">
        <f t="shared" si="4"/>
        <v>0</v>
      </c>
      <c r="F60" s="141">
        <f t="shared" si="5"/>
        <v>0</v>
      </c>
      <c r="G60" s="143">
        <f>'6.2. Паспорт фин осв ввод факт'!G60</f>
        <v>0</v>
      </c>
      <c r="H60" s="143">
        <f>'6.2. Паспорт фин осв ввод факт'!J60</f>
        <v>0</v>
      </c>
      <c r="I60" s="143">
        <f>'6.2. Паспорт фин осв ввод факт'!N60</f>
        <v>0</v>
      </c>
      <c r="J60" s="143">
        <f>'6.2. Паспорт фин осв ввод факт'!P60</f>
        <v>0</v>
      </c>
      <c r="K60" s="143">
        <f t="shared" si="8"/>
        <v>0</v>
      </c>
      <c r="L60" s="143">
        <f>'6.2. Паспорт фин осв ввод факт'!T60</f>
        <v>0</v>
      </c>
      <c r="M60" s="143">
        <v>0</v>
      </c>
      <c r="N60" s="319">
        <v>0</v>
      </c>
      <c r="O60" s="143">
        <v>0</v>
      </c>
      <c r="P60" s="143">
        <f>'6.2. Паспорт фин осв ввод факт'!X60</f>
        <v>0</v>
      </c>
      <c r="Q60" s="143">
        <v>0</v>
      </c>
      <c r="R60" s="143">
        <v>0</v>
      </c>
      <c r="S60" s="143">
        <v>0</v>
      </c>
      <c r="T60" s="143">
        <v>0</v>
      </c>
      <c r="U60" s="143">
        <v>0</v>
      </c>
      <c r="V60" s="141" t="s">
        <v>613</v>
      </c>
      <c r="W60" s="141" t="s">
        <v>613</v>
      </c>
      <c r="X60" s="143">
        <v>0</v>
      </c>
      <c r="Y60" s="143">
        <v>0</v>
      </c>
      <c r="Z60" s="141" t="s">
        <v>613</v>
      </c>
      <c r="AA60" s="141" t="s">
        <v>613</v>
      </c>
      <c r="AB60" s="143">
        <v>0</v>
      </c>
      <c r="AC60" s="143">
        <v>0</v>
      </c>
      <c r="AD60" s="141" t="s">
        <v>613</v>
      </c>
      <c r="AE60" s="141" t="s">
        <v>613</v>
      </c>
      <c r="AF60" s="141">
        <f t="shared" si="2"/>
        <v>0</v>
      </c>
      <c r="AG60" s="141">
        <f t="shared" si="6"/>
        <v>0</v>
      </c>
    </row>
    <row r="61" spans="1:33" x14ac:dyDescent="0.25">
      <c r="A61" s="57" t="s">
        <v>202</v>
      </c>
      <c r="B61" s="318" t="s">
        <v>145</v>
      </c>
      <c r="C61" s="141">
        <f>'6.2. Паспорт фин осв ввод факт'!C61</f>
        <v>0</v>
      </c>
      <c r="D61" s="141">
        <f t="shared" si="3"/>
        <v>0</v>
      </c>
      <c r="E61" s="141">
        <f t="shared" si="4"/>
        <v>0</v>
      </c>
      <c r="F61" s="141">
        <f t="shared" si="5"/>
        <v>0</v>
      </c>
      <c r="G61" s="143">
        <f>'6.2. Паспорт фин осв ввод факт'!G61</f>
        <v>0</v>
      </c>
      <c r="H61" s="143">
        <f>'6.2. Паспорт фин осв ввод факт'!J61</f>
        <v>0</v>
      </c>
      <c r="I61" s="143">
        <f>'6.2. Паспорт фин осв ввод факт'!N61</f>
        <v>0</v>
      </c>
      <c r="J61" s="143">
        <f>'6.2. Паспорт фин осв ввод факт'!P61</f>
        <v>0</v>
      </c>
      <c r="K61" s="143">
        <f t="shared" si="8"/>
        <v>0</v>
      </c>
      <c r="L61" s="143">
        <f>'6.2. Паспорт фин осв ввод факт'!T61</f>
        <v>0</v>
      </c>
      <c r="M61" s="143">
        <v>0</v>
      </c>
      <c r="N61" s="319">
        <v>0</v>
      </c>
      <c r="O61" s="143">
        <v>0</v>
      </c>
      <c r="P61" s="143">
        <f>'6.2. Паспорт фин осв ввод факт'!X61</f>
        <v>0</v>
      </c>
      <c r="Q61" s="143">
        <v>0</v>
      </c>
      <c r="R61" s="143">
        <v>0</v>
      </c>
      <c r="S61" s="143">
        <v>0</v>
      </c>
      <c r="T61" s="143">
        <v>0</v>
      </c>
      <c r="U61" s="143">
        <v>0</v>
      </c>
      <c r="V61" s="141" t="s">
        <v>613</v>
      </c>
      <c r="W61" s="141" t="s">
        <v>613</v>
      </c>
      <c r="X61" s="143">
        <v>0</v>
      </c>
      <c r="Y61" s="143">
        <v>0</v>
      </c>
      <c r="Z61" s="141" t="s">
        <v>613</v>
      </c>
      <c r="AA61" s="141" t="s">
        <v>613</v>
      </c>
      <c r="AB61" s="143">
        <v>0</v>
      </c>
      <c r="AC61" s="143">
        <v>0</v>
      </c>
      <c r="AD61" s="141" t="s">
        <v>613</v>
      </c>
      <c r="AE61" s="141" t="s">
        <v>613</v>
      </c>
      <c r="AF61" s="141">
        <f t="shared" si="2"/>
        <v>0</v>
      </c>
      <c r="AG61" s="141">
        <f t="shared" si="6"/>
        <v>0</v>
      </c>
    </row>
    <row r="62" spans="1:33" x14ac:dyDescent="0.25">
      <c r="A62" s="57" t="s">
        <v>203</v>
      </c>
      <c r="B62" s="318" t="s">
        <v>143</v>
      </c>
      <c r="C62" s="141">
        <f>'6.2. Паспорт фин осв ввод факт'!C62</f>
        <v>0</v>
      </c>
      <c r="D62" s="141">
        <f t="shared" si="3"/>
        <v>0</v>
      </c>
      <c r="E62" s="141">
        <f t="shared" si="4"/>
        <v>0</v>
      </c>
      <c r="F62" s="141">
        <f t="shared" si="5"/>
        <v>0</v>
      </c>
      <c r="G62" s="143">
        <f>'6.2. Паспорт фин осв ввод факт'!G62</f>
        <v>0</v>
      </c>
      <c r="H62" s="143">
        <f>'6.2. Паспорт фин осв ввод факт'!J62</f>
        <v>0</v>
      </c>
      <c r="I62" s="143">
        <f>'6.2. Паспорт фин осв ввод факт'!N62</f>
        <v>0</v>
      </c>
      <c r="J62" s="143">
        <f>'6.2. Паспорт фин осв ввод факт'!P62</f>
        <v>0</v>
      </c>
      <c r="K62" s="143">
        <f t="shared" si="8"/>
        <v>0</v>
      </c>
      <c r="L62" s="143">
        <f>'6.2. Паспорт фин осв ввод факт'!T62</f>
        <v>0</v>
      </c>
      <c r="M62" s="143">
        <v>0</v>
      </c>
      <c r="N62" s="319">
        <v>0</v>
      </c>
      <c r="O62" s="143">
        <v>0</v>
      </c>
      <c r="P62" s="143">
        <f>'6.2. Паспорт фин осв ввод факт'!X62</f>
        <v>0</v>
      </c>
      <c r="Q62" s="143">
        <v>0</v>
      </c>
      <c r="R62" s="143">
        <v>0</v>
      </c>
      <c r="S62" s="143">
        <v>0</v>
      </c>
      <c r="T62" s="143">
        <v>0</v>
      </c>
      <c r="U62" s="143">
        <v>0</v>
      </c>
      <c r="V62" s="141" t="s">
        <v>613</v>
      </c>
      <c r="W62" s="141" t="s">
        <v>613</v>
      </c>
      <c r="X62" s="143">
        <v>0</v>
      </c>
      <c r="Y62" s="143">
        <v>0</v>
      </c>
      <c r="Z62" s="141" t="s">
        <v>613</v>
      </c>
      <c r="AA62" s="141" t="s">
        <v>613</v>
      </c>
      <c r="AB62" s="143">
        <v>0</v>
      </c>
      <c r="AC62" s="143">
        <v>0</v>
      </c>
      <c r="AD62" s="141" t="s">
        <v>613</v>
      </c>
      <c r="AE62" s="141" t="s">
        <v>613</v>
      </c>
      <c r="AF62" s="141">
        <f t="shared" si="2"/>
        <v>0</v>
      </c>
      <c r="AG62" s="141">
        <f t="shared" si="6"/>
        <v>0</v>
      </c>
    </row>
    <row r="63" spans="1:33" x14ac:dyDescent="0.25">
      <c r="A63" s="57" t="s">
        <v>204</v>
      </c>
      <c r="B63" s="318" t="s">
        <v>206</v>
      </c>
      <c r="C63" s="141">
        <f>'6.2. Паспорт фин осв ввод факт'!C63</f>
        <v>0</v>
      </c>
      <c r="D63" s="141">
        <f t="shared" si="3"/>
        <v>0</v>
      </c>
      <c r="E63" s="141">
        <f t="shared" si="4"/>
        <v>0</v>
      </c>
      <c r="F63" s="141">
        <f t="shared" si="5"/>
        <v>0</v>
      </c>
      <c r="G63" s="143">
        <f>'6.2. Паспорт фин осв ввод факт'!G63</f>
        <v>0</v>
      </c>
      <c r="H63" s="143">
        <f>'6.2. Паспорт фин осв ввод факт'!J63</f>
        <v>0</v>
      </c>
      <c r="I63" s="143">
        <f>'6.2. Паспорт фин осв ввод факт'!N63</f>
        <v>0</v>
      </c>
      <c r="J63" s="143">
        <f>'6.2. Паспорт фин осв ввод факт'!P63</f>
        <v>0</v>
      </c>
      <c r="K63" s="143">
        <f t="shared" si="8"/>
        <v>0</v>
      </c>
      <c r="L63" s="143">
        <f>'6.2. Паспорт фин осв ввод факт'!T63</f>
        <v>0</v>
      </c>
      <c r="M63" s="143">
        <v>0</v>
      </c>
      <c r="N63" s="319">
        <v>0</v>
      </c>
      <c r="O63" s="143">
        <v>0</v>
      </c>
      <c r="P63" s="143">
        <f>'6.2. Паспорт фин осв ввод факт'!X63</f>
        <v>0</v>
      </c>
      <c r="Q63" s="143">
        <v>0</v>
      </c>
      <c r="R63" s="143">
        <v>0</v>
      </c>
      <c r="S63" s="143">
        <v>0</v>
      </c>
      <c r="T63" s="143">
        <v>0</v>
      </c>
      <c r="U63" s="143">
        <v>0</v>
      </c>
      <c r="V63" s="141" t="s">
        <v>613</v>
      </c>
      <c r="W63" s="141" t="s">
        <v>613</v>
      </c>
      <c r="X63" s="143">
        <v>0</v>
      </c>
      <c r="Y63" s="143">
        <v>0</v>
      </c>
      <c r="Z63" s="141" t="s">
        <v>613</v>
      </c>
      <c r="AA63" s="141" t="s">
        <v>613</v>
      </c>
      <c r="AB63" s="143">
        <v>0</v>
      </c>
      <c r="AC63" s="143">
        <v>0</v>
      </c>
      <c r="AD63" s="141" t="s">
        <v>613</v>
      </c>
      <c r="AE63" s="141" t="s">
        <v>613</v>
      </c>
      <c r="AF63" s="141">
        <f t="shared" si="2"/>
        <v>0</v>
      </c>
      <c r="AG63" s="141">
        <f t="shared" si="6"/>
        <v>0</v>
      </c>
    </row>
    <row r="64" spans="1:33" ht="18.75" x14ac:dyDescent="0.25">
      <c r="A64" s="57" t="s">
        <v>205</v>
      </c>
      <c r="B64" s="314" t="s">
        <v>616</v>
      </c>
      <c r="C64" s="141">
        <f>'6.2. Паспорт фин осв ввод факт'!C64</f>
        <v>0</v>
      </c>
      <c r="D64" s="141">
        <f t="shared" si="3"/>
        <v>0</v>
      </c>
      <c r="E64" s="141">
        <f t="shared" si="4"/>
        <v>0</v>
      </c>
      <c r="F64" s="141">
        <f t="shared" si="5"/>
        <v>0</v>
      </c>
      <c r="G64" s="143">
        <f>'6.2. Паспорт фин осв ввод факт'!G64</f>
        <v>0</v>
      </c>
      <c r="H64" s="143">
        <f>'6.2. Паспорт фин осв ввод факт'!J64</f>
        <v>0</v>
      </c>
      <c r="I64" s="143">
        <f>'6.2. Паспорт фин осв ввод факт'!N64</f>
        <v>0</v>
      </c>
      <c r="J64" s="143">
        <f>'6.2. Паспорт фин осв ввод факт'!P64</f>
        <v>0</v>
      </c>
      <c r="K64" s="143">
        <f t="shared" si="8"/>
        <v>0</v>
      </c>
      <c r="L64" s="143">
        <f>'6.2. Паспорт фин осв ввод факт'!T64</f>
        <v>0</v>
      </c>
      <c r="M64" s="143">
        <v>0</v>
      </c>
      <c r="N64" s="315">
        <v>0</v>
      </c>
      <c r="O64" s="143">
        <v>0</v>
      </c>
      <c r="P64" s="143">
        <f>'6.2. Паспорт фин осв ввод факт'!X64</f>
        <v>0</v>
      </c>
      <c r="Q64" s="143">
        <v>0</v>
      </c>
      <c r="R64" s="143">
        <v>0</v>
      </c>
      <c r="S64" s="143">
        <v>0</v>
      </c>
      <c r="T64" s="143">
        <v>0</v>
      </c>
      <c r="U64" s="143">
        <v>0</v>
      </c>
      <c r="V64" s="141" t="s">
        <v>613</v>
      </c>
      <c r="W64" s="141" t="s">
        <v>613</v>
      </c>
      <c r="X64" s="143">
        <v>0</v>
      </c>
      <c r="Y64" s="143">
        <v>0</v>
      </c>
      <c r="Z64" s="141" t="s">
        <v>613</v>
      </c>
      <c r="AA64" s="141" t="s">
        <v>613</v>
      </c>
      <c r="AB64" s="143">
        <v>0</v>
      </c>
      <c r="AC64" s="143">
        <v>0</v>
      </c>
      <c r="AD64" s="141" t="s">
        <v>613</v>
      </c>
      <c r="AE64" s="141" t="s">
        <v>613</v>
      </c>
      <c r="AF64" s="141">
        <f t="shared" si="2"/>
        <v>0</v>
      </c>
      <c r="AG64" s="141">
        <f t="shared" si="6"/>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396"/>
      <c r="C66" s="396"/>
      <c r="D66" s="396"/>
      <c r="E66" s="396"/>
      <c r="F66" s="396"/>
      <c r="G66" s="396"/>
      <c r="H66" s="396"/>
      <c r="I66" s="396"/>
      <c r="J66" s="306"/>
      <c r="K66" s="306"/>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397"/>
      <c r="C68" s="397"/>
      <c r="D68" s="397"/>
      <c r="E68" s="397"/>
      <c r="F68" s="397"/>
      <c r="G68" s="397"/>
      <c r="H68" s="397"/>
      <c r="I68" s="397"/>
      <c r="J68" s="307"/>
      <c r="K68" s="307"/>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396"/>
      <c r="C70" s="396"/>
      <c r="D70" s="396"/>
      <c r="E70" s="396"/>
      <c r="F70" s="396"/>
      <c r="G70" s="396"/>
      <c r="H70" s="396"/>
      <c r="I70" s="396"/>
      <c r="J70" s="306"/>
      <c r="K70" s="306"/>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396"/>
      <c r="C72" s="396"/>
      <c r="D72" s="396"/>
      <c r="E72" s="396"/>
      <c r="F72" s="396"/>
      <c r="G72" s="396"/>
      <c r="H72" s="396"/>
      <c r="I72" s="396"/>
      <c r="J72" s="306"/>
      <c r="K72" s="306"/>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397"/>
      <c r="C73" s="397"/>
      <c r="D73" s="397"/>
      <c r="E73" s="397"/>
      <c r="F73" s="397"/>
      <c r="G73" s="397"/>
      <c r="H73" s="397"/>
      <c r="I73" s="397"/>
      <c r="J73" s="307"/>
      <c r="K73" s="307"/>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396"/>
      <c r="C74" s="396"/>
      <c r="D74" s="396"/>
      <c r="E74" s="396"/>
      <c r="F74" s="396"/>
      <c r="G74" s="396"/>
      <c r="H74" s="396"/>
      <c r="I74" s="396"/>
      <c r="J74" s="306"/>
      <c r="K74" s="306"/>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403"/>
      <c r="C75" s="403"/>
      <c r="D75" s="403"/>
      <c r="E75" s="403"/>
      <c r="F75" s="403"/>
      <c r="G75" s="403"/>
      <c r="H75" s="403"/>
      <c r="I75" s="403"/>
      <c r="J75" s="310"/>
      <c r="K75" s="310"/>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395"/>
      <c r="C77" s="395"/>
      <c r="D77" s="395"/>
      <c r="E77" s="395"/>
      <c r="F77" s="395"/>
      <c r="G77" s="395"/>
      <c r="H77" s="395"/>
      <c r="I77" s="395"/>
      <c r="J77" s="305"/>
      <c r="K77" s="305"/>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4" operator="greaterThan">
      <formula>0</formula>
    </cfRule>
  </conditionalFormatting>
  <conditionalFormatting sqref="C31">
    <cfRule type="cellIs" dxfId="40" priority="43" operator="greaterThan">
      <formula>0</formula>
    </cfRule>
  </conditionalFormatting>
  <conditionalFormatting sqref="C31">
    <cfRule type="cellIs" dxfId="39" priority="42" operator="greaterThan">
      <formula>0</formula>
    </cfRule>
  </conditionalFormatting>
  <conditionalFormatting sqref="C31">
    <cfRule type="cellIs" dxfId="38" priority="41" operator="greaterThan">
      <formula>0</formula>
    </cfRule>
  </conditionalFormatting>
  <conditionalFormatting sqref="X24:Y24 AB24:AC24 AF24:AF64 J24:J64 L24:O64 C24:C64 Q24:U24 Q25:Q64 E24:E64">
    <cfRule type="cellIs" dxfId="37" priority="40" operator="notEqual">
      <formula>0</formula>
    </cfRule>
  </conditionalFormatting>
  <conditionalFormatting sqref="X24:Y24 AB24:AC24">
    <cfRule type="cellIs" dxfId="36" priority="39" operator="greaterThan">
      <formula>0</formula>
    </cfRule>
  </conditionalFormatting>
  <conditionalFormatting sqref="X24:Y24 AB24:AC24">
    <cfRule type="cellIs" dxfId="35" priority="38" operator="greaterThan">
      <formula>0</formula>
    </cfRule>
  </conditionalFormatting>
  <conditionalFormatting sqref="X24:Y24 AB24:AC24">
    <cfRule type="cellIs" dxfId="34" priority="37" operator="greaterThan">
      <formula>0</formula>
    </cfRule>
  </conditionalFormatting>
  <conditionalFormatting sqref="D30">
    <cfRule type="cellIs" dxfId="33" priority="36" operator="greaterThan">
      <formula>0</formula>
    </cfRule>
  </conditionalFormatting>
  <conditionalFormatting sqref="D31">
    <cfRule type="cellIs" dxfId="32" priority="35" operator="greaterThan">
      <formula>0</formula>
    </cfRule>
  </conditionalFormatting>
  <conditionalFormatting sqref="D31">
    <cfRule type="cellIs" dxfId="31" priority="34" operator="greaterThan">
      <formula>0</formula>
    </cfRule>
  </conditionalFormatting>
  <conditionalFormatting sqref="D31">
    <cfRule type="cellIs" dxfId="30" priority="33" operator="greaterThan">
      <formula>0</formula>
    </cfRule>
  </conditionalFormatting>
  <conditionalFormatting sqref="D25:D64">
    <cfRule type="cellIs" dxfId="29" priority="32" operator="notEqual">
      <formula>0</formula>
    </cfRule>
  </conditionalFormatting>
  <conditionalFormatting sqref="R25:U64 X25:Y64 AB25:AC64">
    <cfRule type="cellIs" dxfId="28" priority="31" operator="notEqual">
      <formula>0</formula>
    </cfRule>
  </conditionalFormatting>
  <conditionalFormatting sqref="I30">
    <cfRule type="cellIs" dxfId="27" priority="29" operator="greaterThan">
      <formula>0</formula>
    </cfRule>
  </conditionalFormatting>
  <conditionalFormatting sqref="I30">
    <cfRule type="cellIs" dxfId="26" priority="28" operator="greaterThan">
      <formula>0</formula>
    </cfRule>
  </conditionalFormatting>
  <conditionalFormatting sqref="I30">
    <cfRule type="cellIs" dxfId="25" priority="27" operator="greaterThan">
      <formula>0</formula>
    </cfRule>
  </conditionalFormatting>
  <conditionalFormatting sqref="I24">
    <cfRule type="cellIs" dxfId="24" priority="26" operator="greaterThan">
      <formula>0</formula>
    </cfRule>
  </conditionalFormatting>
  <conditionalFormatting sqref="I24">
    <cfRule type="cellIs" dxfId="23" priority="25" operator="greaterThan">
      <formula>0</formula>
    </cfRule>
  </conditionalFormatting>
  <conditionalFormatting sqref="I24">
    <cfRule type="cellIs" dxfId="22" priority="24" operator="greaterThan">
      <formula>0</formula>
    </cfRule>
  </conditionalFormatting>
  <conditionalFormatting sqref="I25:I29">
    <cfRule type="cellIs" dxfId="21" priority="23" operator="greaterThan">
      <formula>0</formula>
    </cfRule>
  </conditionalFormatting>
  <conditionalFormatting sqref="I25:I29">
    <cfRule type="cellIs" dxfId="20" priority="22" operator="greaterThan">
      <formula>0</formula>
    </cfRule>
  </conditionalFormatting>
  <conditionalFormatting sqref="I25:I29">
    <cfRule type="cellIs" dxfId="19" priority="21" operator="greaterThan">
      <formula>0</formula>
    </cfRule>
  </conditionalFormatting>
  <conditionalFormatting sqref="I24:I64">
    <cfRule type="cellIs" dxfId="18" priority="20" operator="notEqual">
      <formula>0</formula>
    </cfRule>
  </conditionalFormatting>
  <conditionalFormatting sqref="I30">
    <cfRule type="cellIs" dxfId="17" priority="19" operator="greaterThan">
      <formula>0</formula>
    </cfRule>
  </conditionalFormatting>
  <conditionalFormatting sqref="I30">
    <cfRule type="cellIs" dxfId="16" priority="18" operator="greaterThan">
      <formula>0</formula>
    </cfRule>
  </conditionalFormatting>
  <conditionalFormatting sqref="I30">
    <cfRule type="cellIs" dxfId="15" priority="17" operator="greaterThan">
      <formula>0</formula>
    </cfRule>
  </conditionalFormatting>
  <conditionalFormatting sqref="F24:F64">
    <cfRule type="cellIs" dxfId="14" priority="16" operator="notEqual">
      <formula>0</formula>
    </cfRule>
  </conditionalFormatting>
  <conditionalFormatting sqref="G24:G64">
    <cfRule type="cellIs" dxfId="13" priority="15" operator="notEqual">
      <formula>0</formula>
    </cfRule>
  </conditionalFormatting>
  <conditionalFormatting sqref="H24:H64">
    <cfRule type="cellIs" dxfId="12" priority="14" operator="notEqual">
      <formula>0</formula>
    </cfRule>
  </conditionalFormatting>
  <conditionalFormatting sqref="H24:H64">
    <cfRule type="cellIs" dxfId="11" priority="13" operator="greaterThan">
      <formula>0</formula>
    </cfRule>
  </conditionalFormatting>
  <conditionalFormatting sqref="H24:H64">
    <cfRule type="cellIs" dxfId="10" priority="12" operator="greaterThan">
      <formula>0</formula>
    </cfRule>
  </conditionalFormatting>
  <conditionalFormatting sqref="H24:H64">
    <cfRule type="cellIs" dxfId="9" priority="11" operator="greaterThan">
      <formula>0</formula>
    </cfRule>
  </conditionalFormatting>
  <conditionalFormatting sqref="H24:H61">
    <cfRule type="cellIs" dxfId="8" priority="10" operator="greaterThan">
      <formula>0</formula>
    </cfRule>
  </conditionalFormatting>
  <conditionalFormatting sqref="K25:K64">
    <cfRule type="cellIs" dxfId="7" priority="8" operator="notEqual">
      <formula>0</formula>
    </cfRule>
  </conditionalFormatting>
  <conditionalFormatting sqref="P24">
    <cfRule type="cellIs" dxfId="6" priority="7" operator="greaterThan">
      <formula>0</formula>
    </cfRule>
  </conditionalFormatting>
  <conditionalFormatting sqref="P24:P64">
    <cfRule type="cellIs" dxfId="5" priority="6" operator="notEqual">
      <formula>0</formula>
    </cfRule>
  </conditionalFormatting>
  <conditionalFormatting sqref="D24">
    <cfRule type="cellIs" dxfId="4" priority="5" operator="greaterThan">
      <formula>0</formula>
    </cfRule>
  </conditionalFormatting>
  <conditionalFormatting sqref="D24">
    <cfRule type="cellIs" dxfId="3" priority="4" operator="notEqual">
      <formula>0</formula>
    </cfRule>
  </conditionalFormatting>
  <conditionalFormatting sqref="K24">
    <cfRule type="cellIs" dxfId="2" priority="3" operator="greaterThan">
      <formula>0</formula>
    </cfRule>
  </conditionalFormatting>
  <conditionalFormatting sqref="K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zoomScale="70" zoomScaleSheetLayoutView="70" workbookViewId="0">
      <selection activeCell="W26" sqref="W26"/>
    </sheetView>
  </sheetViews>
  <sheetFormatPr defaultColWidth="9.140625" defaultRowHeight="15" x14ac:dyDescent="0.25"/>
  <cols>
    <col min="1" max="1" width="6.140625" style="224" customWidth="1"/>
    <col min="2" max="2" width="23.140625" style="225" customWidth="1"/>
    <col min="3" max="3" width="13.85546875" style="225" customWidth="1"/>
    <col min="4" max="4" width="15.140625" style="225" customWidth="1"/>
    <col min="5" max="12" width="7.7109375" style="225" customWidth="1"/>
    <col min="13" max="13" width="18" style="225" customWidth="1"/>
    <col min="14" max="14" width="53.28515625" style="225" customWidth="1"/>
    <col min="15" max="15" width="24.5703125" style="225" customWidth="1"/>
    <col min="16" max="16" width="23.140625" style="225" customWidth="1"/>
    <col min="17" max="17" width="21.85546875" style="225" customWidth="1"/>
    <col min="18" max="18" width="20.140625" style="225" customWidth="1"/>
    <col min="19" max="19" width="14.28515625" style="225" customWidth="1"/>
    <col min="20" max="20" width="12.42578125" style="225" customWidth="1"/>
    <col min="21" max="21" width="11.42578125" style="225" customWidth="1"/>
    <col min="22" max="22" width="12.7109375" style="225" customWidth="1"/>
    <col min="23" max="23" width="27.85546875" style="225" customWidth="1"/>
    <col min="24" max="24" width="21.28515625" style="225" customWidth="1"/>
    <col min="25" max="25" width="21.140625" style="225" customWidth="1"/>
    <col min="26" max="26" width="7.7109375" style="225" customWidth="1"/>
    <col min="27" max="27" width="23.28515625" style="225" customWidth="1"/>
    <col min="28" max="28" width="21.28515625" style="225" customWidth="1"/>
    <col min="29" max="29" width="28.5703125" style="225" customWidth="1"/>
    <col min="30" max="30" width="17.42578125" style="225" customWidth="1"/>
    <col min="31" max="31" width="25.7109375" style="225" customWidth="1"/>
    <col min="32" max="32" width="17.42578125" style="225" customWidth="1"/>
    <col min="33" max="33" width="17.28515625" style="225" customWidth="1"/>
    <col min="34" max="34" width="14.7109375" style="225" customWidth="1"/>
    <col min="35" max="35" width="15.42578125" style="225" customWidth="1"/>
    <col min="36" max="36" width="20" style="225" customWidth="1"/>
    <col min="37" max="37" width="19.85546875" style="225" customWidth="1"/>
    <col min="38" max="38" width="26.7109375" style="225" customWidth="1"/>
    <col min="39" max="39" width="20.140625" style="225" customWidth="1"/>
    <col min="40" max="40" width="16.140625" style="225" customWidth="1"/>
    <col min="41" max="41" width="16.5703125" style="225" customWidth="1"/>
    <col min="42" max="42" width="16.28515625" style="225" customWidth="1"/>
    <col min="43" max="43" width="17.140625" style="225" customWidth="1"/>
    <col min="44" max="44" width="18" style="225" customWidth="1"/>
    <col min="45" max="45" width="16.140625" style="225" customWidth="1"/>
    <col min="46" max="46" width="18" style="225" customWidth="1"/>
    <col min="47" max="47" width="16.28515625" style="225" customWidth="1"/>
    <col min="48" max="48" width="19.7109375" style="225" customWidth="1"/>
    <col min="49" max="16384" width="9.140625" style="225"/>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4"/>
    </row>
    <row r="7" spans="1:48" ht="18.75" x14ac:dyDescent="0.25">
      <c r="A7" s="336" t="s">
        <v>7</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ht="15.75" x14ac:dyDescent="0.25">
      <c r="A9" s="334" t="str">
        <f>'1. паспорт местоположение'!A9:C9</f>
        <v>Акционерное общество "Янтарьэнерго" ДЗО  ПАО "Россети"</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40" t="s">
        <v>6</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ht="15.75" x14ac:dyDescent="0.25">
      <c r="A12" s="334" t="str">
        <f>'1. паспорт местоположение'!A12:C12</f>
        <v>Н_16-0255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40" t="s">
        <v>5</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ht="15.75" x14ac:dyDescent="0.25">
      <c r="A15" s="334" t="str">
        <f>'1. паспорт местоположение'!A15:C15</f>
        <v>Строительство ПС 110 кВ "Храброво" (с установкой 2-х трансформаторов 110/15 кВ и РУ 15 кВ)</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40" t="s">
        <v>4</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4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row>
    <row r="18" spans="1:48" ht="14.25" customHeight="1"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row>
    <row r="20" spans="1:48" s="226"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226" customFormat="1" x14ac:dyDescent="0.25">
      <c r="A21" s="425" t="s">
        <v>409</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26" customFormat="1" ht="58.5" customHeight="1" x14ac:dyDescent="0.25">
      <c r="A22" s="426" t="s">
        <v>50</v>
      </c>
      <c r="B22" s="430" t="s">
        <v>22</v>
      </c>
      <c r="C22" s="416" t="s">
        <v>49</v>
      </c>
      <c r="D22" s="416" t="s">
        <v>48</v>
      </c>
      <c r="E22" s="433" t="s">
        <v>419</v>
      </c>
      <c r="F22" s="434"/>
      <c r="G22" s="434"/>
      <c r="H22" s="434"/>
      <c r="I22" s="434"/>
      <c r="J22" s="434"/>
      <c r="K22" s="434"/>
      <c r="L22" s="435"/>
      <c r="M22" s="416" t="s">
        <v>47</v>
      </c>
      <c r="N22" s="416" t="s">
        <v>46</v>
      </c>
      <c r="O22" s="416" t="s">
        <v>45</v>
      </c>
      <c r="P22" s="411" t="s">
        <v>228</v>
      </c>
      <c r="Q22" s="411" t="s">
        <v>44</v>
      </c>
      <c r="R22" s="411" t="s">
        <v>43</v>
      </c>
      <c r="S22" s="411" t="s">
        <v>42</v>
      </c>
      <c r="T22" s="411"/>
      <c r="U22" s="436" t="s">
        <v>41</v>
      </c>
      <c r="V22" s="436" t="s">
        <v>40</v>
      </c>
      <c r="W22" s="411" t="s">
        <v>39</v>
      </c>
      <c r="X22" s="411" t="s">
        <v>38</v>
      </c>
      <c r="Y22" s="411" t="s">
        <v>37</v>
      </c>
      <c r="Z22" s="418" t="s">
        <v>36</v>
      </c>
      <c r="AA22" s="411" t="s">
        <v>35</v>
      </c>
      <c r="AB22" s="411" t="s">
        <v>34</v>
      </c>
      <c r="AC22" s="411" t="s">
        <v>33</v>
      </c>
      <c r="AD22" s="411" t="s">
        <v>32</v>
      </c>
      <c r="AE22" s="411" t="s">
        <v>31</v>
      </c>
      <c r="AF22" s="411" t="s">
        <v>30</v>
      </c>
      <c r="AG22" s="411"/>
      <c r="AH22" s="411"/>
      <c r="AI22" s="411"/>
      <c r="AJ22" s="411"/>
      <c r="AK22" s="411"/>
      <c r="AL22" s="411" t="s">
        <v>29</v>
      </c>
      <c r="AM22" s="411"/>
      <c r="AN22" s="411"/>
      <c r="AO22" s="411"/>
      <c r="AP22" s="411" t="s">
        <v>28</v>
      </c>
      <c r="AQ22" s="411"/>
      <c r="AR22" s="411" t="s">
        <v>27</v>
      </c>
      <c r="AS22" s="411" t="s">
        <v>26</v>
      </c>
      <c r="AT22" s="411" t="s">
        <v>25</v>
      </c>
      <c r="AU22" s="411" t="s">
        <v>24</v>
      </c>
      <c r="AV22" s="419" t="s">
        <v>23</v>
      </c>
    </row>
    <row r="23" spans="1:48" s="226" customFormat="1" ht="64.5" customHeight="1" x14ac:dyDescent="0.25">
      <c r="A23" s="427"/>
      <c r="B23" s="431"/>
      <c r="C23" s="429"/>
      <c r="D23" s="429"/>
      <c r="E23" s="421" t="s">
        <v>21</v>
      </c>
      <c r="F23" s="412" t="s">
        <v>126</v>
      </c>
      <c r="G23" s="412" t="s">
        <v>125</v>
      </c>
      <c r="H23" s="412" t="s">
        <v>124</v>
      </c>
      <c r="I23" s="414" t="s">
        <v>356</v>
      </c>
      <c r="J23" s="414" t="s">
        <v>357</v>
      </c>
      <c r="K23" s="414" t="s">
        <v>358</v>
      </c>
      <c r="L23" s="412" t="s">
        <v>74</v>
      </c>
      <c r="M23" s="429"/>
      <c r="N23" s="429"/>
      <c r="O23" s="429"/>
      <c r="P23" s="411"/>
      <c r="Q23" s="411"/>
      <c r="R23" s="411"/>
      <c r="S23" s="423" t="s">
        <v>2</v>
      </c>
      <c r="T23" s="423" t="s">
        <v>9</v>
      </c>
      <c r="U23" s="436"/>
      <c r="V23" s="436"/>
      <c r="W23" s="411"/>
      <c r="X23" s="411"/>
      <c r="Y23" s="411"/>
      <c r="Z23" s="411"/>
      <c r="AA23" s="411"/>
      <c r="AB23" s="411"/>
      <c r="AC23" s="411"/>
      <c r="AD23" s="411"/>
      <c r="AE23" s="411"/>
      <c r="AF23" s="411" t="s">
        <v>20</v>
      </c>
      <c r="AG23" s="411"/>
      <c r="AH23" s="411" t="s">
        <v>19</v>
      </c>
      <c r="AI23" s="411"/>
      <c r="AJ23" s="416" t="s">
        <v>18</v>
      </c>
      <c r="AK23" s="416" t="s">
        <v>17</v>
      </c>
      <c r="AL23" s="416" t="s">
        <v>16</v>
      </c>
      <c r="AM23" s="416" t="s">
        <v>15</v>
      </c>
      <c r="AN23" s="416" t="s">
        <v>14</v>
      </c>
      <c r="AO23" s="416" t="s">
        <v>13</v>
      </c>
      <c r="AP23" s="416" t="s">
        <v>12</v>
      </c>
      <c r="AQ23" s="437" t="s">
        <v>9</v>
      </c>
      <c r="AR23" s="411"/>
      <c r="AS23" s="411"/>
      <c r="AT23" s="411"/>
      <c r="AU23" s="411"/>
      <c r="AV23" s="420"/>
    </row>
    <row r="24" spans="1:48" s="226" customFormat="1" ht="96.75" customHeight="1" x14ac:dyDescent="0.25">
      <c r="A24" s="428"/>
      <c r="B24" s="432"/>
      <c r="C24" s="417"/>
      <c r="D24" s="417"/>
      <c r="E24" s="422"/>
      <c r="F24" s="413"/>
      <c r="G24" s="413"/>
      <c r="H24" s="413"/>
      <c r="I24" s="415"/>
      <c r="J24" s="415"/>
      <c r="K24" s="415"/>
      <c r="L24" s="413"/>
      <c r="M24" s="417"/>
      <c r="N24" s="417"/>
      <c r="O24" s="417"/>
      <c r="P24" s="411"/>
      <c r="Q24" s="411"/>
      <c r="R24" s="411"/>
      <c r="S24" s="424"/>
      <c r="T24" s="424"/>
      <c r="U24" s="436"/>
      <c r="V24" s="436"/>
      <c r="W24" s="411"/>
      <c r="X24" s="411"/>
      <c r="Y24" s="411"/>
      <c r="Z24" s="411"/>
      <c r="AA24" s="411"/>
      <c r="AB24" s="411"/>
      <c r="AC24" s="411"/>
      <c r="AD24" s="411"/>
      <c r="AE24" s="411"/>
      <c r="AF24" s="227" t="s">
        <v>11</v>
      </c>
      <c r="AG24" s="227" t="s">
        <v>10</v>
      </c>
      <c r="AH24" s="228" t="s">
        <v>2</v>
      </c>
      <c r="AI24" s="228" t="s">
        <v>9</v>
      </c>
      <c r="AJ24" s="417"/>
      <c r="AK24" s="417"/>
      <c r="AL24" s="417"/>
      <c r="AM24" s="417"/>
      <c r="AN24" s="417"/>
      <c r="AO24" s="417"/>
      <c r="AP24" s="417"/>
      <c r="AQ24" s="438"/>
      <c r="AR24" s="411"/>
      <c r="AS24" s="411"/>
      <c r="AT24" s="411"/>
      <c r="AU24" s="411"/>
      <c r="AV24" s="420"/>
    </row>
    <row r="25" spans="1:48" s="231" customFormat="1" ht="11.25" x14ac:dyDescent="0.2">
      <c r="A25" s="229">
        <v>1</v>
      </c>
      <c r="B25" s="230">
        <v>2</v>
      </c>
      <c r="C25" s="230">
        <v>4</v>
      </c>
      <c r="D25" s="230">
        <v>5</v>
      </c>
      <c r="E25" s="230">
        <v>6</v>
      </c>
      <c r="F25" s="230">
        <f>E25+1</f>
        <v>7</v>
      </c>
      <c r="G25" s="230">
        <f t="shared" ref="G25:H25" si="0">F25+1</f>
        <v>8</v>
      </c>
      <c r="H25" s="230">
        <f t="shared" si="0"/>
        <v>9</v>
      </c>
      <c r="I25" s="230">
        <f t="shared" ref="I25" si="1">H25+1</f>
        <v>10</v>
      </c>
      <c r="J25" s="230">
        <f t="shared" ref="J25" si="2">I25+1</f>
        <v>11</v>
      </c>
      <c r="K25" s="230">
        <f t="shared" ref="K25" si="3">J25+1</f>
        <v>12</v>
      </c>
      <c r="L25" s="230">
        <f t="shared" ref="L25" si="4">K25+1</f>
        <v>13</v>
      </c>
      <c r="M25" s="230">
        <f t="shared" ref="M25" si="5">L25+1</f>
        <v>14</v>
      </c>
      <c r="N25" s="230">
        <f t="shared" ref="N25" si="6">M25+1</f>
        <v>15</v>
      </c>
      <c r="O25" s="230">
        <f t="shared" ref="O25" si="7">N25+1</f>
        <v>16</v>
      </c>
      <c r="P25" s="230">
        <f t="shared" ref="P25" si="8">O25+1</f>
        <v>17</v>
      </c>
      <c r="Q25" s="230">
        <f t="shared" ref="Q25" si="9">P25+1</f>
        <v>18</v>
      </c>
      <c r="R25" s="230">
        <f t="shared" ref="R25" si="10">Q25+1</f>
        <v>19</v>
      </c>
      <c r="S25" s="230">
        <f t="shared" ref="S25" si="11">R25+1</f>
        <v>20</v>
      </c>
      <c r="T25" s="230">
        <f t="shared" ref="T25" si="12">S25+1</f>
        <v>21</v>
      </c>
      <c r="U25" s="230">
        <f t="shared" ref="U25" si="13">T25+1</f>
        <v>22</v>
      </c>
      <c r="V25" s="230">
        <f t="shared" ref="V25" si="14">U25+1</f>
        <v>23</v>
      </c>
      <c r="W25" s="230">
        <f t="shared" ref="W25" si="15">V25+1</f>
        <v>24</v>
      </c>
      <c r="X25" s="230">
        <f t="shared" ref="X25" si="16">W25+1</f>
        <v>25</v>
      </c>
      <c r="Y25" s="230">
        <f t="shared" ref="Y25" si="17">X25+1</f>
        <v>26</v>
      </c>
      <c r="Z25" s="230">
        <f t="shared" ref="Z25" si="18">Y25+1</f>
        <v>27</v>
      </c>
      <c r="AA25" s="230">
        <f t="shared" ref="AA25" si="19">Z25+1</f>
        <v>28</v>
      </c>
      <c r="AB25" s="230">
        <f t="shared" ref="AB25" si="20">AA25+1</f>
        <v>29</v>
      </c>
      <c r="AC25" s="230">
        <f t="shared" ref="AC25" si="21">AB25+1</f>
        <v>30</v>
      </c>
      <c r="AD25" s="230">
        <f t="shared" ref="AD25" si="22">AC25+1</f>
        <v>31</v>
      </c>
      <c r="AE25" s="230">
        <f t="shared" ref="AE25" si="23">AD25+1</f>
        <v>32</v>
      </c>
      <c r="AF25" s="230">
        <f t="shared" ref="AF25" si="24">AE25+1</f>
        <v>33</v>
      </c>
      <c r="AG25" s="230">
        <f t="shared" ref="AG25" si="25">AF25+1</f>
        <v>34</v>
      </c>
      <c r="AH25" s="230">
        <f t="shared" ref="AH25" si="26">AG25+1</f>
        <v>35</v>
      </c>
      <c r="AI25" s="230">
        <f t="shared" ref="AI25" si="27">AH25+1</f>
        <v>36</v>
      </c>
      <c r="AJ25" s="230">
        <f t="shared" ref="AJ25" si="28">AI25+1</f>
        <v>37</v>
      </c>
      <c r="AK25" s="230">
        <f t="shared" ref="AK25" si="29">AJ25+1</f>
        <v>38</v>
      </c>
      <c r="AL25" s="230">
        <f t="shared" ref="AL25" si="30">AK25+1</f>
        <v>39</v>
      </c>
      <c r="AM25" s="230">
        <f t="shared" ref="AM25" si="31">AL25+1</f>
        <v>40</v>
      </c>
      <c r="AN25" s="230">
        <f t="shared" ref="AN25" si="32">AM25+1</f>
        <v>41</v>
      </c>
      <c r="AO25" s="230">
        <f t="shared" ref="AO25" si="33">AN25+1</f>
        <v>42</v>
      </c>
      <c r="AP25" s="230">
        <f t="shared" ref="AP25" si="34">AO25+1</f>
        <v>43</v>
      </c>
      <c r="AQ25" s="230">
        <f t="shared" ref="AQ25" si="35">AP25+1</f>
        <v>44</v>
      </c>
      <c r="AR25" s="230">
        <f t="shared" ref="AR25" si="36">AQ25+1</f>
        <v>45</v>
      </c>
      <c r="AS25" s="230">
        <f t="shared" ref="AS25" si="37">AR25+1</f>
        <v>46</v>
      </c>
      <c r="AT25" s="230">
        <f t="shared" ref="AT25" si="38">AS25+1</f>
        <v>47</v>
      </c>
      <c r="AU25" s="230">
        <f t="shared" ref="AU25" si="39">AT25+1</f>
        <v>48</v>
      </c>
      <c r="AV25" s="230">
        <f t="shared" ref="AV25" si="40">AU25+1</f>
        <v>49</v>
      </c>
    </row>
    <row r="26" spans="1:48" s="239" customFormat="1" ht="110.25" x14ac:dyDescent="0.25">
      <c r="A26" s="232">
        <v>1</v>
      </c>
      <c r="B26" s="233" t="s">
        <v>584</v>
      </c>
      <c r="C26" s="233" t="s">
        <v>62</v>
      </c>
      <c r="D26" s="296">
        <f>'6.1. Паспорт сетевой график'!H53</f>
        <v>43280</v>
      </c>
      <c r="E26" s="233"/>
      <c r="F26" s="233"/>
      <c r="G26" s="233">
        <f>'6.2. Паспорт фин осв ввод факт'!C54</f>
        <v>80</v>
      </c>
      <c r="H26" s="233"/>
      <c r="I26" s="233"/>
      <c r="J26" s="233"/>
      <c r="K26" s="233"/>
      <c r="L26" s="233" t="s">
        <v>583</v>
      </c>
      <c r="M26" s="233" t="s">
        <v>585</v>
      </c>
      <c r="N26" s="233" t="s">
        <v>586</v>
      </c>
      <c r="O26" s="234" t="s">
        <v>426</v>
      </c>
      <c r="P26" s="235">
        <v>938579.87</v>
      </c>
      <c r="Q26" s="233" t="s">
        <v>587</v>
      </c>
      <c r="R26" s="235">
        <v>846748.32</v>
      </c>
      <c r="S26" s="234" t="s">
        <v>588</v>
      </c>
      <c r="T26" s="234" t="s">
        <v>589</v>
      </c>
      <c r="U26" s="234" t="s">
        <v>59</v>
      </c>
      <c r="V26" s="234">
        <v>4</v>
      </c>
      <c r="W26" s="234" t="s">
        <v>590</v>
      </c>
      <c r="X26" s="234">
        <v>838280.84</v>
      </c>
      <c r="Y26" s="234"/>
      <c r="Z26" s="234"/>
      <c r="AA26" s="234"/>
      <c r="AB26" s="234"/>
      <c r="AC26" s="234" t="s">
        <v>590</v>
      </c>
      <c r="AD26" s="233">
        <v>812600</v>
      </c>
      <c r="AE26" s="233">
        <v>150000</v>
      </c>
      <c r="AF26" s="236" t="s">
        <v>591</v>
      </c>
      <c r="AG26" s="237" t="s">
        <v>592</v>
      </c>
      <c r="AH26" s="238">
        <v>42788</v>
      </c>
      <c r="AI26" s="238">
        <v>42788</v>
      </c>
      <c r="AJ26" s="238">
        <v>42809</v>
      </c>
      <c r="AK26" s="238">
        <v>42830</v>
      </c>
      <c r="AL26" s="233"/>
      <c r="AM26" s="233"/>
      <c r="AN26" s="233"/>
      <c r="AO26" s="233"/>
      <c r="AP26" s="238"/>
      <c r="AQ26" s="238"/>
      <c r="AR26" s="238"/>
      <c r="AS26" s="238"/>
      <c r="AT26" s="238"/>
      <c r="AU26" s="233"/>
      <c r="AV26" s="233" t="s">
        <v>593</v>
      </c>
    </row>
    <row r="27" spans="1:48" s="239" customFormat="1" ht="31.5" x14ac:dyDescent="0.25">
      <c r="A27" s="232"/>
      <c r="B27" s="233"/>
      <c r="C27" s="233"/>
      <c r="D27" s="296"/>
      <c r="E27" s="233"/>
      <c r="F27" s="233"/>
      <c r="G27" s="233"/>
      <c r="H27" s="233"/>
      <c r="I27" s="233"/>
      <c r="J27" s="233"/>
      <c r="K27" s="233"/>
      <c r="L27" s="233"/>
      <c r="M27" s="233"/>
      <c r="N27" s="233"/>
      <c r="O27" s="234"/>
      <c r="P27" s="235"/>
      <c r="Q27" s="233"/>
      <c r="R27" s="235"/>
      <c r="S27" s="234"/>
      <c r="T27" s="234"/>
      <c r="U27" s="234"/>
      <c r="V27" s="234"/>
      <c r="W27" s="234" t="s">
        <v>594</v>
      </c>
      <c r="X27" s="234">
        <v>812878.39</v>
      </c>
      <c r="Y27" s="234" t="s">
        <v>594</v>
      </c>
      <c r="Z27" s="234"/>
      <c r="AA27" s="234"/>
      <c r="AB27" s="234"/>
      <c r="AC27" s="234"/>
      <c r="AD27" s="233"/>
      <c r="AE27" s="233"/>
      <c r="AF27" s="236"/>
      <c r="AG27" s="237"/>
      <c r="AH27" s="238"/>
      <c r="AI27" s="238"/>
      <c r="AJ27" s="238"/>
      <c r="AK27" s="238"/>
      <c r="AL27" s="233"/>
      <c r="AM27" s="233"/>
      <c r="AN27" s="233"/>
      <c r="AO27" s="233"/>
      <c r="AP27" s="238"/>
      <c r="AQ27" s="238"/>
      <c r="AR27" s="238"/>
      <c r="AS27" s="238"/>
      <c r="AT27" s="238"/>
      <c r="AU27" s="233"/>
      <c r="AV27" s="233"/>
    </row>
    <row r="28" spans="1:48" s="239" customFormat="1" ht="15.75" x14ac:dyDescent="0.25">
      <c r="A28" s="232"/>
      <c r="B28" s="233"/>
      <c r="C28" s="233"/>
      <c r="D28" s="296"/>
      <c r="E28" s="233"/>
      <c r="F28" s="233"/>
      <c r="G28" s="233"/>
      <c r="H28" s="233"/>
      <c r="I28" s="233"/>
      <c r="J28" s="233"/>
      <c r="K28" s="233"/>
      <c r="L28" s="233"/>
      <c r="M28" s="233"/>
      <c r="N28" s="233"/>
      <c r="O28" s="234"/>
      <c r="P28" s="235"/>
      <c r="Q28" s="233"/>
      <c r="R28" s="235"/>
      <c r="S28" s="234"/>
      <c r="T28" s="234"/>
      <c r="U28" s="234"/>
      <c r="V28" s="234"/>
      <c r="W28" s="234" t="s">
        <v>595</v>
      </c>
      <c r="X28" s="234">
        <v>842514.58</v>
      </c>
      <c r="Y28" s="234" t="s">
        <v>595</v>
      </c>
      <c r="Z28" s="234"/>
      <c r="AA28" s="234"/>
      <c r="AB28" s="234"/>
      <c r="AC28" s="234"/>
      <c r="AD28" s="233"/>
      <c r="AE28" s="233"/>
      <c r="AF28" s="236"/>
      <c r="AG28" s="237"/>
      <c r="AH28" s="238"/>
      <c r="AI28" s="238"/>
      <c r="AJ28" s="238"/>
      <c r="AK28" s="238"/>
      <c r="AL28" s="233"/>
      <c r="AM28" s="233"/>
      <c r="AN28" s="233"/>
      <c r="AO28" s="233"/>
      <c r="AP28" s="238"/>
      <c r="AQ28" s="238"/>
      <c r="AR28" s="238"/>
      <c r="AS28" s="238"/>
      <c r="AT28" s="238"/>
      <c r="AU28" s="233"/>
      <c r="AV28" s="233"/>
    </row>
    <row r="29" spans="1:48" s="239" customFormat="1" ht="31.5" x14ac:dyDescent="0.25">
      <c r="A29" s="232"/>
      <c r="B29" s="233"/>
      <c r="C29" s="233"/>
      <c r="D29" s="296"/>
      <c r="E29" s="233"/>
      <c r="F29" s="233"/>
      <c r="G29" s="233"/>
      <c r="H29" s="233"/>
      <c r="I29" s="233"/>
      <c r="J29" s="233"/>
      <c r="K29" s="233"/>
      <c r="L29" s="233"/>
      <c r="M29" s="233"/>
      <c r="N29" s="233"/>
      <c r="O29" s="234"/>
      <c r="P29" s="235"/>
      <c r="Q29" s="233"/>
      <c r="R29" s="235"/>
      <c r="S29" s="234"/>
      <c r="T29" s="234"/>
      <c r="U29" s="234"/>
      <c r="V29" s="234"/>
      <c r="W29" s="234" t="s">
        <v>596</v>
      </c>
      <c r="X29" s="234">
        <v>829813.35</v>
      </c>
      <c r="Y29" s="234" t="s">
        <v>596</v>
      </c>
      <c r="Z29" s="234"/>
      <c r="AA29" s="234"/>
      <c r="AB29" s="234"/>
      <c r="AC29" s="234"/>
      <c r="AD29" s="233"/>
      <c r="AE29" s="233"/>
      <c r="AF29" s="236"/>
      <c r="AG29" s="237"/>
      <c r="AH29" s="238"/>
      <c r="AI29" s="238"/>
      <c r="AJ29" s="238"/>
      <c r="AK29" s="238"/>
      <c r="AL29" s="233"/>
      <c r="AM29" s="233"/>
      <c r="AN29" s="233"/>
      <c r="AO29" s="233"/>
      <c r="AP29" s="238"/>
      <c r="AQ29" s="238"/>
      <c r="AR29" s="238"/>
      <c r="AS29" s="238"/>
      <c r="AT29" s="238"/>
      <c r="AU29" s="233"/>
      <c r="AV29" s="23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0" zoomScale="90" zoomScaleNormal="90" zoomScaleSheetLayoutView="90" workbookViewId="0">
      <selection activeCell="B131" sqref="B131"/>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425</v>
      </c>
    </row>
    <row r="4" spans="1:8" x14ac:dyDescent="0.25">
      <c r="B4" s="32"/>
    </row>
    <row r="5" spans="1:8" ht="18.75" x14ac:dyDescent="0.3">
      <c r="A5" s="444" t="str">
        <f>'1. паспорт местоположение'!A5:C5</f>
        <v>Год раскрытия информации: 2017 год</v>
      </c>
      <c r="B5" s="444"/>
      <c r="C5" s="68"/>
      <c r="D5" s="68"/>
      <c r="E5" s="68"/>
      <c r="F5" s="68"/>
      <c r="G5" s="68"/>
      <c r="H5" s="68"/>
    </row>
    <row r="6" spans="1:8" ht="18.75" x14ac:dyDescent="0.3">
      <c r="A6" s="104"/>
      <c r="B6" s="104"/>
      <c r="C6" s="104"/>
      <c r="D6" s="104"/>
      <c r="E6" s="104"/>
      <c r="F6" s="104"/>
      <c r="G6" s="104"/>
      <c r="H6" s="104"/>
    </row>
    <row r="7" spans="1:8" ht="18.75" x14ac:dyDescent="0.25">
      <c r="A7" s="336" t="s">
        <v>7</v>
      </c>
      <c r="B7" s="336"/>
      <c r="C7" s="178"/>
      <c r="D7" s="178"/>
      <c r="E7" s="178"/>
      <c r="F7" s="178"/>
      <c r="G7" s="178"/>
      <c r="H7" s="178"/>
    </row>
    <row r="8" spans="1:8" ht="18.75" x14ac:dyDescent="0.25">
      <c r="A8" s="178"/>
      <c r="B8" s="178"/>
      <c r="C8" s="178"/>
      <c r="D8" s="178"/>
      <c r="E8" s="178"/>
      <c r="F8" s="178"/>
      <c r="G8" s="178"/>
      <c r="H8" s="178"/>
    </row>
    <row r="9" spans="1:8" x14ac:dyDescent="0.25">
      <c r="A9" s="334" t="str">
        <f>'1. паспорт местоположение'!A9:C9</f>
        <v>Акционерное общество "Янтарьэнерго" ДЗО  ПАО "Россети"</v>
      </c>
      <c r="B9" s="334"/>
      <c r="C9" s="180"/>
      <c r="D9" s="180"/>
      <c r="E9" s="180"/>
      <c r="F9" s="180"/>
      <c r="G9" s="180"/>
      <c r="H9" s="180"/>
    </row>
    <row r="10" spans="1:8" x14ac:dyDescent="0.25">
      <c r="A10" s="340" t="s">
        <v>6</v>
      </c>
      <c r="B10" s="340"/>
      <c r="C10" s="181"/>
      <c r="D10" s="181"/>
      <c r="E10" s="181"/>
      <c r="F10" s="181"/>
      <c r="G10" s="181"/>
      <c r="H10" s="181"/>
    </row>
    <row r="11" spans="1:8" ht="18.75" x14ac:dyDescent="0.25">
      <c r="A11" s="178"/>
      <c r="B11" s="178"/>
      <c r="C11" s="178"/>
      <c r="D11" s="178"/>
      <c r="E11" s="178"/>
      <c r="F11" s="178"/>
      <c r="G11" s="178"/>
      <c r="H11" s="178"/>
    </row>
    <row r="12" spans="1:8" ht="30.75" customHeight="1" x14ac:dyDescent="0.25">
      <c r="A12" s="334" t="str">
        <f>'1. паспорт местоположение'!A12:C12</f>
        <v>Н_16-0255</v>
      </c>
      <c r="B12" s="334"/>
      <c r="C12" s="180"/>
      <c r="D12" s="180"/>
      <c r="E12" s="180"/>
      <c r="F12" s="180"/>
      <c r="G12" s="180"/>
      <c r="H12" s="180"/>
    </row>
    <row r="13" spans="1:8" x14ac:dyDescent="0.25">
      <c r="A13" s="340" t="s">
        <v>5</v>
      </c>
      <c r="B13" s="340"/>
      <c r="C13" s="181"/>
      <c r="D13" s="181"/>
      <c r="E13" s="181"/>
      <c r="F13" s="181"/>
      <c r="G13" s="181"/>
      <c r="H13" s="181"/>
    </row>
    <row r="14" spans="1:8" ht="18.75" x14ac:dyDescent="0.25">
      <c r="A14" s="203"/>
      <c r="B14" s="203"/>
      <c r="C14" s="203"/>
      <c r="D14" s="203"/>
      <c r="E14" s="203"/>
      <c r="F14" s="203"/>
      <c r="G14" s="203"/>
      <c r="H14" s="203"/>
    </row>
    <row r="15" spans="1:8" ht="63.6" customHeight="1" x14ac:dyDescent="0.25">
      <c r="A15" s="370" t="str">
        <f>'1. паспорт местоположение'!A15:C15</f>
        <v>Строительство ПС 110 кВ "Храброво" (с установкой 2-х трансформаторов 110/15 кВ и РУ 15 кВ)</v>
      </c>
      <c r="B15" s="370"/>
      <c r="C15" s="180"/>
      <c r="D15" s="180"/>
      <c r="E15" s="180"/>
      <c r="F15" s="180"/>
      <c r="G15" s="180"/>
      <c r="H15" s="180"/>
    </row>
    <row r="16" spans="1:8" x14ac:dyDescent="0.25">
      <c r="A16" s="340" t="s">
        <v>4</v>
      </c>
      <c r="B16" s="340"/>
      <c r="C16" s="181"/>
      <c r="D16" s="181"/>
      <c r="E16" s="181"/>
      <c r="F16" s="181"/>
      <c r="G16" s="181"/>
      <c r="H16" s="181"/>
    </row>
    <row r="17" spans="1:2" x14ac:dyDescent="0.25">
      <c r="B17" s="78"/>
    </row>
    <row r="18" spans="1:2" ht="33.75" customHeight="1" x14ac:dyDescent="0.25">
      <c r="A18" s="439" t="s">
        <v>410</v>
      </c>
      <c r="B18" s="440"/>
    </row>
    <row r="19" spans="1:2" x14ac:dyDescent="0.25">
      <c r="B19" s="32"/>
    </row>
    <row r="20" spans="1:2" ht="16.5" thickBot="1" x14ac:dyDescent="0.3">
      <c r="B20" s="79"/>
    </row>
    <row r="21" spans="1:2" ht="34.15" customHeight="1" thickBot="1" x14ac:dyDescent="0.3">
      <c r="A21" s="80" t="s">
        <v>305</v>
      </c>
      <c r="B21" s="169" t="str">
        <f>A15</f>
        <v>Строительство ПС 110 кВ "Храброво" (с установкой 2-х трансформаторов 110/15 кВ и РУ 15 кВ)</v>
      </c>
    </row>
    <row r="22" spans="1:2" ht="30" customHeight="1" thickBot="1" x14ac:dyDescent="0.3">
      <c r="A22" s="80" t="s">
        <v>306</v>
      </c>
      <c r="B22" s="81" t="str">
        <f>'1. паспорт местоположение'!C27</f>
        <v>Зеленоградский  городской округ</v>
      </c>
    </row>
    <row r="23" spans="1:2" ht="16.5" thickBot="1" x14ac:dyDescent="0.3">
      <c r="A23" s="80" t="s">
        <v>289</v>
      </c>
      <c r="B23" s="82" t="s">
        <v>626</v>
      </c>
    </row>
    <row r="24" spans="1:2" ht="16.5" thickBot="1" x14ac:dyDescent="0.3">
      <c r="A24" s="80" t="s">
        <v>307</v>
      </c>
      <c r="B24" s="82" t="s">
        <v>460</v>
      </c>
    </row>
    <row r="25" spans="1:2" ht="16.5" thickBot="1" x14ac:dyDescent="0.3">
      <c r="A25" s="83" t="s">
        <v>308</v>
      </c>
      <c r="B25" s="81">
        <v>2018</v>
      </c>
    </row>
    <row r="26" spans="1:2" ht="16.5" thickBot="1" x14ac:dyDescent="0.3">
      <c r="A26" s="84" t="s">
        <v>309</v>
      </c>
      <c r="B26" s="167" t="s">
        <v>442</v>
      </c>
    </row>
    <row r="27" spans="1:2" ht="29.25" thickBot="1" x14ac:dyDescent="0.3">
      <c r="A27" s="91" t="s">
        <v>467</v>
      </c>
      <c r="B27" s="168">
        <v>327.11624999999998</v>
      </c>
    </row>
    <row r="28" spans="1:2" ht="16.5" thickBot="1" x14ac:dyDescent="0.3">
      <c r="A28" s="86" t="s">
        <v>310</v>
      </c>
      <c r="B28" s="86" t="s">
        <v>619</v>
      </c>
    </row>
    <row r="29" spans="1:2" ht="29.25" thickBot="1" x14ac:dyDescent="0.3">
      <c r="A29" s="92" t="s">
        <v>311</v>
      </c>
      <c r="B29" s="86"/>
    </row>
    <row r="30" spans="1:2" ht="29.25" thickBot="1" x14ac:dyDescent="0.3">
      <c r="A30" s="92" t="s">
        <v>312</v>
      </c>
      <c r="B30" s="130">
        <f>B32+B53+B70</f>
        <v>276.26936914639998</v>
      </c>
    </row>
    <row r="31" spans="1:2" ht="16.5" thickBot="1" x14ac:dyDescent="0.3">
      <c r="A31" s="86" t="s">
        <v>313</v>
      </c>
      <c r="B31" s="130"/>
    </row>
    <row r="32" spans="1:2" ht="29.25" thickBot="1" x14ac:dyDescent="0.3">
      <c r="A32" s="92" t="s">
        <v>314</v>
      </c>
      <c r="B32" s="130">
        <f xml:space="preserve"> SUMIF(C33:C110, 10,B33:B110)</f>
        <v>275.71529714639996</v>
      </c>
    </row>
    <row r="33" spans="1:3" s="240" customFormat="1" ht="30.75" thickBot="1" x14ac:dyDescent="0.3">
      <c r="A33" s="294" t="s">
        <v>628</v>
      </c>
      <c r="B33" s="295">
        <f>233.65703148*1.18</f>
        <v>275.71529714639996</v>
      </c>
      <c r="C33" s="240">
        <v>10</v>
      </c>
    </row>
    <row r="34" spans="1:3" ht="16.5" thickBot="1" x14ac:dyDescent="0.3">
      <c r="A34" s="86" t="s">
        <v>316</v>
      </c>
      <c r="B34" s="133">
        <f>B33/$B$27</f>
        <v>0.84286640344648112</v>
      </c>
    </row>
    <row r="35" spans="1:3" ht="16.5" thickBot="1" x14ac:dyDescent="0.3">
      <c r="A35" s="86" t="s">
        <v>317</v>
      </c>
      <c r="B35" s="130"/>
      <c r="C35" s="44">
        <v>1</v>
      </c>
    </row>
    <row r="36" spans="1:3" ht="16.5" thickBot="1" x14ac:dyDescent="0.3">
      <c r="A36" s="86" t="s">
        <v>318</v>
      </c>
      <c r="B36" s="130"/>
      <c r="C36" s="44">
        <v>2</v>
      </c>
    </row>
    <row r="37" spans="1:3" s="240" customFormat="1" ht="16.5" thickBot="1" x14ac:dyDescent="0.3">
      <c r="A37" s="131" t="s">
        <v>315</v>
      </c>
      <c r="B37" s="132"/>
      <c r="C37" s="240">
        <v>10</v>
      </c>
    </row>
    <row r="38" spans="1:3" ht="16.5" thickBot="1" x14ac:dyDescent="0.3">
      <c r="A38" s="86" t="s">
        <v>316</v>
      </c>
      <c r="B38" s="133">
        <f>B37/$B$27</f>
        <v>0</v>
      </c>
    </row>
    <row r="39" spans="1:3" ht="16.5" thickBot="1" x14ac:dyDescent="0.3">
      <c r="A39" s="86" t="s">
        <v>317</v>
      </c>
      <c r="B39" s="130"/>
      <c r="C39" s="44">
        <v>1</v>
      </c>
    </row>
    <row r="40" spans="1:3" ht="16.5" thickBot="1" x14ac:dyDescent="0.3">
      <c r="A40" s="86" t="s">
        <v>318</v>
      </c>
      <c r="B40" s="130"/>
      <c r="C40" s="44">
        <v>2</v>
      </c>
    </row>
    <row r="41" spans="1:3" ht="16.5" thickBot="1" x14ac:dyDescent="0.3">
      <c r="A41" s="131" t="s">
        <v>315</v>
      </c>
      <c r="B41" s="132"/>
      <c r="C41" s="240">
        <v>10</v>
      </c>
    </row>
    <row r="42" spans="1:3" ht="16.5" thickBot="1" x14ac:dyDescent="0.3">
      <c r="A42" s="86" t="s">
        <v>316</v>
      </c>
      <c r="B42" s="133">
        <f>B41/$B$27</f>
        <v>0</v>
      </c>
    </row>
    <row r="43" spans="1:3" ht="16.5" thickBot="1" x14ac:dyDescent="0.3">
      <c r="A43" s="86" t="s">
        <v>317</v>
      </c>
      <c r="B43" s="130"/>
      <c r="C43" s="44">
        <v>1</v>
      </c>
    </row>
    <row r="44" spans="1:3" ht="16.5" thickBot="1" x14ac:dyDescent="0.3">
      <c r="A44" s="86" t="s">
        <v>318</v>
      </c>
      <c r="B44" s="130"/>
      <c r="C44" s="44">
        <v>2</v>
      </c>
    </row>
    <row r="45" spans="1:3" ht="16.5" thickBot="1" x14ac:dyDescent="0.3">
      <c r="A45" s="131" t="s">
        <v>315</v>
      </c>
      <c r="B45" s="132"/>
      <c r="C45" s="240">
        <v>10</v>
      </c>
    </row>
    <row r="46" spans="1:3" ht="16.5" thickBot="1" x14ac:dyDescent="0.3">
      <c r="A46" s="86" t="s">
        <v>316</v>
      </c>
      <c r="B46" s="133">
        <f>B45/$B$27</f>
        <v>0</v>
      </c>
    </row>
    <row r="47" spans="1:3" ht="16.5" thickBot="1" x14ac:dyDescent="0.3">
      <c r="A47" s="86" t="s">
        <v>317</v>
      </c>
      <c r="B47" s="130"/>
      <c r="C47" s="44">
        <v>1</v>
      </c>
    </row>
    <row r="48" spans="1:3" ht="16.5" thickBot="1" x14ac:dyDescent="0.3">
      <c r="A48" s="86" t="s">
        <v>318</v>
      </c>
      <c r="B48" s="130"/>
      <c r="C48" s="44">
        <v>2</v>
      </c>
    </row>
    <row r="49" spans="1:3" ht="16.5" thickBot="1" x14ac:dyDescent="0.3">
      <c r="A49" s="131" t="s">
        <v>315</v>
      </c>
      <c r="B49" s="132"/>
      <c r="C49" s="240">
        <v>10</v>
      </c>
    </row>
    <row r="50" spans="1:3" ht="16.5" thickBot="1" x14ac:dyDescent="0.3">
      <c r="A50" s="86" t="s">
        <v>316</v>
      </c>
      <c r="B50" s="133">
        <f>B49/$B$27</f>
        <v>0</v>
      </c>
    </row>
    <row r="51" spans="1:3" ht="16.5" thickBot="1" x14ac:dyDescent="0.3">
      <c r="A51" s="86" t="s">
        <v>317</v>
      </c>
      <c r="B51" s="130"/>
      <c r="C51" s="44">
        <v>1</v>
      </c>
    </row>
    <row r="52" spans="1:3" ht="16.5" thickBot="1" x14ac:dyDescent="0.3">
      <c r="A52" s="86" t="s">
        <v>318</v>
      </c>
      <c r="B52" s="130"/>
      <c r="C52" s="44">
        <v>2</v>
      </c>
    </row>
    <row r="53" spans="1:3" ht="29.25" thickBot="1" x14ac:dyDescent="0.3">
      <c r="A53" s="92" t="s">
        <v>319</v>
      </c>
      <c r="B53" s="130">
        <f xml:space="preserve"> SUMIF(C54:C110, 20,B54:B110)</f>
        <v>0</v>
      </c>
    </row>
    <row r="54" spans="1:3" s="240" customFormat="1" ht="16.5" thickBot="1" x14ac:dyDescent="0.3">
      <c r="A54" s="131" t="s">
        <v>315</v>
      </c>
      <c r="B54" s="132"/>
      <c r="C54" s="240">
        <v>20</v>
      </c>
    </row>
    <row r="55" spans="1:3" ht="16.5" thickBot="1" x14ac:dyDescent="0.3">
      <c r="A55" s="86" t="s">
        <v>316</v>
      </c>
      <c r="B55" s="133">
        <f>B54/$B$27</f>
        <v>0</v>
      </c>
    </row>
    <row r="56" spans="1:3" ht="16.5" thickBot="1" x14ac:dyDescent="0.3">
      <c r="A56" s="86" t="s">
        <v>317</v>
      </c>
      <c r="B56" s="130"/>
      <c r="C56" s="44">
        <v>1</v>
      </c>
    </row>
    <row r="57" spans="1:3" ht="16.5" thickBot="1" x14ac:dyDescent="0.3">
      <c r="A57" s="86" t="s">
        <v>318</v>
      </c>
      <c r="B57" s="130"/>
      <c r="C57" s="44">
        <v>2</v>
      </c>
    </row>
    <row r="58" spans="1:3" s="240" customFormat="1" ht="16.5" thickBot="1" x14ac:dyDescent="0.3">
      <c r="A58" s="131" t="s">
        <v>315</v>
      </c>
      <c r="B58" s="132"/>
      <c r="C58" s="240">
        <v>20</v>
      </c>
    </row>
    <row r="59" spans="1:3" ht="16.5" thickBot="1" x14ac:dyDescent="0.3">
      <c r="A59" s="86" t="s">
        <v>316</v>
      </c>
      <c r="B59" s="133">
        <f>B58/$B$27</f>
        <v>0</v>
      </c>
    </row>
    <row r="60" spans="1:3" ht="16.5" thickBot="1" x14ac:dyDescent="0.3">
      <c r="A60" s="86" t="s">
        <v>317</v>
      </c>
      <c r="B60" s="130"/>
      <c r="C60" s="44">
        <v>1</v>
      </c>
    </row>
    <row r="61" spans="1:3" ht="16.5" thickBot="1" x14ac:dyDescent="0.3">
      <c r="A61" s="86" t="s">
        <v>318</v>
      </c>
      <c r="B61" s="130"/>
      <c r="C61" s="44">
        <v>2</v>
      </c>
    </row>
    <row r="62" spans="1:3" s="240" customFormat="1" ht="16.5" thickBot="1" x14ac:dyDescent="0.3">
      <c r="A62" s="131" t="s">
        <v>315</v>
      </c>
      <c r="B62" s="132"/>
      <c r="C62" s="240">
        <v>20</v>
      </c>
    </row>
    <row r="63" spans="1:3" ht="16.5" thickBot="1" x14ac:dyDescent="0.3">
      <c r="A63" s="86" t="s">
        <v>316</v>
      </c>
      <c r="B63" s="133">
        <f>B62/$B$27</f>
        <v>0</v>
      </c>
    </row>
    <row r="64" spans="1:3" ht="16.5" thickBot="1" x14ac:dyDescent="0.3">
      <c r="A64" s="86" t="s">
        <v>317</v>
      </c>
      <c r="B64" s="130"/>
      <c r="C64" s="44">
        <v>1</v>
      </c>
    </row>
    <row r="65" spans="1:3" ht="16.5" thickBot="1" x14ac:dyDescent="0.3">
      <c r="A65" s="86" t="s">
        <v>318</v>
      </c>
      <c r="B65" s="130"/>
      <c r="C65" s="44">
        <v>2</v>
      </c>
    </row>
    <row r="66" spans="1:3" s="240" customFormat="1" ht="16.5" thickBot="1" x14ac:dyDescent="0.3">
      <c r="A66" s="131" t="s">
        <v>315</v>
      </c>
      <c r="B66" s="132"/>
      <c r="C66" s="240">
        <v>20</v>
      </c>
    </row>
    <row r="67" spans="1:3" ht="16.5" thickBot="1" x14ac:dyDescent="0.3">
      <c r="A67" s="86" t="s">
        <v>316</v>
      </c>
      <c r="B67" s="133">
        <f>B66/$B$27</f>
        <v>0</v>
      </c>
    </row>
    <row r="68" spans="1:3" ht="16.5" thickBot="1" x14ac:dyDescent="0.3">
      <c r="A68" s="86" t="s">
        <v>317</v>
      </c>
      <c r="B68" s="130"/>
      <c r="C68" s="44">
        <v>1</v>
      </c>
    </row>
    <row r="69" spans="1:3" ht="16.5" thickBot="1" x14ac:dyDescent="0.3">
      <c r="A69" s="86" t="s">
        <v>318</v>
      </c>
      <c r="B69" s="130"/>
      <c r="C69" s="44">
        <v>2</v>
      </c>
    </row>
    <row r="70" spans="1:3" ht="29.25" thickBot="1" x14ac:dyDescent="0.3">
      <c r="A70" s="92" t="s">
        <v>320</v>
      </c>
      <c r="B70" s="130">
        <f xml:space="preserve"> SUMIF(C71:C110, 30,B71:B110)</f>
        <v>0.5540719999999999</v>
      </c>
    </row>
    <row r="71" spans="1:3" s="240" customFormat="1" ht="30.75" thickBot="1" x14ac:dyDescent="0.3">
      <c r="A71" s="294" t="s">
        <v>464</v>
      </c>
      <c r="B71" s="295">
        <v>2.3600000000000003E-2</v>
      </c>
      <c r="C71" s="240">
        <v>30</v>
      </c>
    </row>
    <row r="72" spans="1:3" ht="16.5" thickBot="1" x14ac:dyDescent="0.3">
      <c r="A72" s="86" t="s">
        <v>316</v>
      </c>
      <c r="B72" s="133">
        <f>B71/$B$27</f>
        <v>7.2145605728850238E-5</v>
      </c>
    </row>
    <row r="73" spans="1:3" ht="16.5" thickBot="1" x14ac:dyDescent="0.3">
      <c r="A73" s="86" t="s">
        <v>317</v>
      </c>
      <c r="B73" s="168">
        <v>2.3600000000000003E-2</v>
      </c>
      <c r="C73" s="44">
        <v>1</v>
      </c>
    </row>
    <row r="74" spans="1:3" ht="16.5" thickBot="1" x14ac:dyDescent="0.3">
      <c r="A74" s="86" t="s">
        <v>318</v>
      </c>
      <c r="B74" s="168">
        <v>2.3600000000000003E-2</v>
      </c>
      <c r="C74" s="44">
        <v>2</v>
      </c>
    </row>
    <row r="75" spans="1:3" s="240" customFormat="1" ht="30.75" thickBot="1" x14ac:dyDescent="0.3">
      <c r="A75" s="294" t="s">
        <v>465</v>
      </c>
      <c r="B75" s="295">
        <v>0.53047199999999994</v>
      </c>
      <c r="C75" s="240">
        <v>30</v>
      </c>
    </row>
    <row r="76" spans="1:3" ht="16.5" thickBot="1" x14ac:dyDescent="0.3">
      <c r="A76" s="86" t="s">
        <v>316</v>
      </c>
      <c r="B76" s="133">
        <f>B75/$B$27</f>
        <v>1.6216620238218063E-3</v>
      </c>
    </row>
    <row r="77" spans="1:3" ht="16.5" thickBot="1" x14ac:dyDescent="0.3">
      <c r="A77" s="86" t="s">
        <v>317</v>
      </c>
      <c r="B77" s="168">
        <v>0.53047199999999994</v>
      </c>
      <c r="C77" s="44">
        <v>1</v>
      </c>
    </row>
    <row r="78" spans="1:3" ht="16.5" thickBot="1" x14ac:dyDescent="0.3">
      <c r="A78" s="86" t="s">
        <v>318</v>
      </c>
      <c r="B78" s="168">
        <v>0.53047199999999994</v>
      </c>
      <c r="C78" s="44">
        <v>2</v>
      </c>
    </row>
    <row r="79" spans="1:3" s="240" customFormat="1" ht="16.5" thickBot="1" x14ac:dyDescent="0.3">
      <c r="A79" s="131" t="s">
        <v>315</v>
      </c>
      <c r="B79" s="132"/>
      <c r="C79" s="240">
        <v>30</v>
      </c>
    </row>
    <row r="80" spans="1:3" ht="16.5" thickBot="1" x14ac:dyDescent="0.3">
      <c r="A80" s="86" t="s">
        <v>316</v>
      </c>
      <c r="B80" s="133">
        <f>B79/$B$27</f>
        <v>0</v>
      </c>
    </row>
    <row r="81" spans="1:3" ht="16.5" thickBot="1" x14ac:dyDescent="0.3">
      <c r="A81" s="86" t="s">
        <v>317</v>
      </c>
      <c r="B81" s="130"/>
      <c r="C81" s="44">
        <v>1</v>
      </c>
    </row>
    <row r="82" spans="1:3" ht="16.5" thickBot="1" x14ac:dyDescent="0.3">
      <c r="A82" s="86" t="s">
        <v>318</v>
      </c>
      <c r="B82" s="130"/>
      <c r="C82" s="44">
        <v>2</v>
      </c>
    </row>
    <row r="83" spans="1:3" s="240" customFormat="1" ht="16.5" thickBot="1" x14ac:dyDescent="0.3">
      <c r="A83" s="131" t="s">
        <v>315</v>
      </c>
      <c r="B83" s="132"/>
      <c r="C83" s="240">
        <v>30</v>
      </c>
    </row>
    <row r="84" spans="1:3" ht="16.5" thickBot="1" x14ac:dyDescent="0.3">
      <c r="A84" s="86" t="s">
        <v>316</v>
      </c>
      <c r="B84" s="133">
        <f>B83/$B$27</f>
        <v>0</v>
      </c>
    </row>
    <row r="85" spans="1:3" ht="16.5" thickBot="1" x14ac:dyDescent="0.3">
      <c r="A85" s="86" t="s">
        <v>317</v>
      </c>
      <c r="B85" s="130"/>
      <c r="C85" s="44">
        <v>1</v>
      </c>
    </row>
    <row r="86" spans="1:3" ht="16.5" thickBot="1" x14ac:dyDescent="0.3">
      <c r="A86" s="86" t="s">
        <v>318</v>
      </c>
      <c r="B86" s="130"/>
      <c r="C86" s="44">
        <v>2</v>
      </c>
    </row>
    <row r="87" spans="1:3" s="240" customFormat="1" ht="16.5" thickBot="1" x14ac:dyDescent="0.3">
      <c r="A87" s="131" t="s">
        <v>315</v>
      </c>
      <c r="B87" s="132"/>
      <c r="C87" s="240">
        <v>30</v>
      </c>
    </row>
    <row r="88" spans="1:3" ht="16.5" thickBot="1" x14ac:dyDescent="0.3">
      <c r="A88" s="86" t="s">
        <v>316</v>
      </c>
      <c r="B88" s="133">
        <f>B87/$B$27</f>
        <v>0</v>
      </c>
    </row>
    <row r="89" spans="1:3" ht="16.5" thickBot="1" x14ac:dyDescent="0.3">
      <c r="A89" s="86" t="s">
        <v>317</v>
      </c>
      <c r="B89" s="130"/>
      <c r="C89" s="44">
        <v>1</v>
      </c>
    </row>
    <row r="90" spans="1:3" ht="16.5" thickBot="1" x14ac:dyDescent="0.3">
      <c r="A90" s="86" t="s">
        <v>318</v>
      </c>
      <c r="B90" s="130"/>
      <c r="C90" s="44">
        <v>2</v>
      </c>
    </row>
    <row r="91" spans="1:3" s="240" customFormat="1" ht="16.5" thickBot="1" x14ac:dyDescent="0.3">
      <c r="A91" s="131" t="s">
        <v>315</v>
      </c>
      <c r="B91" s="132"/>
      <c r="C91" s="240">
        <v>30</v>
      </c>
    </row>
    <row r="92" spans="1:3" ht="16.5" thickBot="1" x14ac:dyDescent="0.3">
      <c r="A92" s="86" t="s">
        <v>316</v>
      </c>
      <c r="B92" s="133">
        <f>B91/$B$27</f>
        <v>0</v>
      </c>
    </row>
    <row r="93" spans="1:3" ht="16.5" thickBot="1" x14ac:dyDescent="0.3">
      <c r="A93" s="86" t="s">
        <v>317</v>
      </c>
      <c r="B93" s="130"/>
      <c r="C93" s="44">
        <v>1</v>
      </c>
    </row>
    <row r="94" spans="1:3" ht="16.5" thickBot="1" x14ac:dyDescent="0.3">
      <c r="A94" s="86" t="s">
        <v>318</v>
      </c>
      <c r="B94" s="130"/>
      <c r="C94" s="44">
        <v>2</v>
      </c>
    </row>
    <row r="95" spans="1:3" s="240" customFormat="1" ht="16.5" thickBot="1" x14ac:dyDescent="0.3">
      <c r="A95" s="131" t="s">
        <v>315</v>
      </c>
      <c r="B95" s="132"/>
      <c r="C95" s="240">
        <v>30</v>
      </c>
    </row>
    <row r="96" spans="1:3" ht="16.5" thickBot="1" x14ac:dyDescent="0.3">
      <c r="A96" s="86" t="s">
        <v>316</v>
      </c>
      <c r="B96" s="133">
        <f>B95/$B$27</f>
        <v>0</v>
      </c>
    </row>
    <row r="97" spans="1:3" ht="16.5" thickBot="1" x14ac:dyDescent="0.3">
      <c r="A97" s="86" t="s">
        <v>317</v>
      </c>
      <c r="B97" s="130"/>
      <c r="C97" s="44">
        <v>1</v>
      </c>
    </row>
    <row r="98" spans="1:3" ht="16.5" thickBot="1" x14ac:dyDescent="0.3">
      <c r="A98" s="86" t="s">
        <v>318</v>
      </c>
      <c r="B98" s="130"/>
      <c r="C98" s="44">
        <v>2</v>
      </c>
    </row>
    <row r="99" spans="1:3" s="240" customFormat="1" ht="16.5" thickBot="1" x14ac:dyDescent="0.3">
      <c r="A99" s="131" t="s">
        <v>315</v>
      </c>
      <c r="B99" s="132"/>
      <c r="C99" s="240">
        <v>30</v>
      </c>
    </row>
    <row r="100" spans="1:3" ht="16.5" thickBot="1" x14ac:dyDescent="0.3">
      <c r="A100" s="86" t="s">
        <v>316</v>
      </c>
      <c r="B100" s="133">
        <f>B99/$B$27</f>
        <v>0</v>
      </c>
    </row>
    <row r="101" spans="1:3" ht="16.5" thickBot="1" x14ac:dyDescent="0.3">
      <c r="A101" s="86" t="s">
        <v>317</v>
      </c>
      <c r="B101" s="130"/>
      <c r="C101" s="44">
        <v>1</v>
      </c>
    </row>
    <row r="102" spans="1:3" ht="16.5" thickBot="1" x14ac:dyDescent="0.3">
      <c r="A102" s="86" t="s">
        <v>318</v>
      </c>
      <c r="B102" s="130"/>
      <c r="C102" s="44">
        <v>2</v>
      </c>
    </row>
    <row r="103" spans="1:3" s="240" customFormat="1" ht="16.5" thickBot="1" x14ac:dyDescent="0.3">
      <c r="A103" s="131" t="s">
        <v>315</v>
      </c>
      <c r="B103" s="132"/>
      <c r="C103" s="240">
        <v>30</v>
      </c>
    </row>
    <row r="104" spans="1:3" ht="16.5" thickBot="1" x14ac:dyDescent="0.3">
      <c r="A104" s="86" t="s">
        <v>316</v>
      </c>
      <c r="B104" s="133">
        <f>B103/$B$27</f>
        <v>0</v>
      </c>
    </row>
    <row r="105" spans="1:3" ht="16.5" thickBot="1" x14ac:dyDescent="0.3">
      <c r="A105" s="86" t="s">
        <v>317</v>
      </c>
      <c r="B105" s="130"/>
      <c r="C105" s="44">
        <v>1</v>
      </c>
    </row>
    <row r="106" spans="1:3" ht="16.5" thickBot="1" x14ac:dyDescent="0.3">
      <c r="A106" s="86" t="s">
        <v>318</v>
      </c>
      <c r="B106" s="130"/>
      <c r="C106" s="44">
        <v>2</v>
      </c>
    </row>
    <row r="107" spans="1:3" s="240" customFormat="1" ht="16.5" thickBot="1" x14ac:dyDescent="0.3">
      <c r="A107" s="131" t="s">
        <v>315</v>
      </c>
      <c r="B107" s="132"/>
      <c r="C107" s="240">
        <v>30</v>
      </c>
    </row>
    <row r="108" spans="1:3" ht="16.5" thickBot="1" x14ac:dyDescent="0.3">
      <c r="A108" s="86" t="s">
        <v>316</v>
      </c>
      <c r="B108" s="133">
        <f>B107/$B$27</f>
        <v>0</v>
      </c>
    </row>
    <row r="109" spans="1:3" ht="16.5" thickBot="1" x14ac:dyDescent="0.3">
      <c r="A109" s="86" t="s">
        <v>317</v>
      </c>
      <c r="B109" s="130"/>
      <c r="C109" s="44">
        <v>1</v>
      </c>
    </row>
    <row r="110" spans="1:3" ht="16.5" thickBot="1" x14ac:dyDescent="0.3">
      <c r="A110" s="86" t="s">
        <v>318</v>
      </c>
      <c r="B110" s="130"/>
      <c r="C110" s="44">
        <v>2</v>
      </c>
    </row>
    <row r="111" spans="1:3" ht="29.25" thickBot="1" x14ac:dyDescent="0.3">
      <c r="A111" s="85" t="s">
        <v>321</v>
      </c>
      <c r="B111" s="133">
        <f>B30/B27</f>
        <v>0.84456021107603185</v>
      </c>
    </row>
    <row r="112" spans="1:3" ht="16.5" thickBot="1" x14ac:dyDescent="0.3">
      <c r="A112" s="87" t="s">
        <v>313</v>
      </c>
      <c r="B112" s="93"/>
    </row>
    <row r="113" spans="1:2" ht="16.5" thickBot="1" x14ac:dyDescent="0.3">
      <c r="A113" s="87" t="s">
        <v>322</v>
      </c>
      <c r="B113" s="133">
        <f>B33/B27</f>
        <v>0.84286640344648112</v>
      </c>
    </row>
    <row r="114" spans="1:2" ht="16.5" thickBot="1" x14ac:dyDescent="0.3">
      <c r="A114" s="87" t="s">
        <v>323</v>
      </c>
      <c r="B114" s="133"/>
    </row>
    <row r="115" spans="1:2" ht="16.5" thickBot="1" x14ac:dyDescent="0.3">
      <c r="A115" s="87" t="s">
        <v>324</v>
      </c>
      <c r="B115" s="133">
        <f>B70/B27</f>
        <v>1.6938076295506565E-3</v>
      </c>
    </row>
    <row r="116" spans="1:2" ht="16.5" thickBot="1" x14ac:dyDescent="0.3">
      <c r="A116" s="83" t="s">
        <v>325</v>
      </c>
      <c r="B116" s="134">
        <f>B117/$B$27</f>
        <v>1.6938076295506565E-3</v>
      </c>
    </row>
    <row r="117" spans="1:2" ht="16.5" thickBot="1" x14ac:dyDescent="0.3">
      <c r="A117" s="83" t="s">
        <v>326</v>
      </c>
      <c r="B117" s="135">
        <f xml:space="preserve"> SUMIF(C33:C110, 1,B33:B110)</f>
        <v>0.5540719999999999</v>
      </c>
    </row>
    <row r="118" spans="1:2" ht="16.5" thickBot="1" x14ac:dyDescent="0.3">
      <c r="A118" s="83" t="s">
        <v>327</v>
      </c>
      <c r="B118" s="134">
        <f>B119/$B$27</f>
        <v>1.6938076295506565E-3</v>
      </c>
    </row>
    <row r="119" spans="1:2" ht="16.5" thickBot="1" x14ac:dyDescent="0.3">
      <c r="A119" s="84" t="s">
        <v>328</v>
      </c>
      <c r="B119" s="135">
        <f xml:space="preserve"> SUMIF(C33:C110, 2,B33:B110)</f>
        <v>0.5540719999999999</v>
      </c>
    </row>
    <row r="120" spans="1:2" ht="15.75" customHeight="1" x14ac:dyDescent="0.25">
      <c r="A120" s="85" t="s">
        <v>329</v>
      </c>
      <c r="B120" s="87" t="s">
        <v>330</v>
      </c>
    </row>
    <row r="121" spans="1:2" x14ac:dyDescent="0.25">
      <c r="A121" s="89" t="s">
        <v>331</v>
      </c>
      <c r="B121" s="89" t="s">
        <v>426</v>
      </c>
    </row>
    <row r="122" spans="1:2" x14ac:dyDescent="0.25">
      <c r="A122" s="89" t="s">
        <v>332</v>
      </c>
      <c r="B122" s="89"/>
    </row>
    <row r="123" spans="1:2" x14ac:dyDescent="0.25">
      <c r="A123" s="89" t="s">
        <v>333</v>
      </c>
      <c r="B123" s="89"/>
    </row>
    <row r="124" spans="1:2" x14ac:dyDescent="0.25">
      <c r="A124" s="89" t="s">
        <v>334</v>
      </c>
      <c r="B124" s="89" t="s">
        <v>629</v>
      </c>
    </row>
    <row r="125" spans="1:2" ht="16.5" thickBot="1" x14ac:dyDescent="0.3">
      <c r="A125" s="90" t="s">
        <v>335</v>
      </c>
      <c r="B125" s="90"/>
    </row>
    <row r="126" spans="1:2" ht="30.75" thickBot="1" x14ac:dyDescent="0.3">
      <c r="A126" s="87" t="s">
        <v>336</v>
      </c>
      <c r="B126" s="88"/>
    </row>
    <row r="127" spans="1:2" ht="29.25" thickBot="1" x14ac:dyDescent="0.3">
      <c r="A127" s="83" t="s">
        <v>337</v>
      </c>
      <c r="B127" s="88"/>
    </row>
    <row r="128" spans="1:2" ht="16.5" thickBot="1" x14ac:dyDescent="0.3">
      <c r="A128" s="87" t="s">
        <v>313</v>
      </c>
      <c r="B128" s="95"/>
    </row>
    <row r="129" spans="1:2" ht="16.5" thickBot="1" x14ac:dyDescent="0.3">
      <c r="A129" s="87" t="s">
        <v>338</v>
      </c>
      <c r="B129" s="88"/>
    </row>
    <row r="130" spans="1:2" ht="16.5" thickBot="1" x14ac:dyDescent="0.3">
      <c r="A130" s="87" t="s">
        <v>339</v>
      </c>
      <c r="B130" s="95"/>
    </row>
    <row r="131" spans="1:2" ht="16.5" thickBot="1" x14ac:dyDescent="0.3">
      <c r="A131" s="96" t="s">
        <v>340</v>
      </c>
      <c r="B131" s="173" t="s">
        <v>627</v>
      </c>
    </row>
    <row r="132" spans="1:2" ht="16.5" thickBot="1" x14ac:dyDescent="0.3">
      <c r="A132" s="83" t="s">
        <v>341</v>
      </c>
      <c r="B132" s="94"/>
    </row>
    <row r="133" spans="1:2" ht="16.5" thickBot="1" x14ac:dyDescent="0.3">
      <c r="A133" s="89" t="s">
        <v>342</v>
      </c>
      <c r="B133" s="97"/>
    </row>
    <row r="134" spans="1:2" ht="16.5" thickBot="1" x14ac:dyDescent="0.3">
      <c r="A134" s="89" t="s">
        <v>343</v>
      </c>
      <c r="B134" s="97"/>
    </row>
    <row r="135" spans="1:2" ht="16.5" thickBot="1" x14ac:dyDescent="0.3">
      <c r="A135" s="89" t="s">
        <v>344</v>
      </c>
      <c r="B135" s="97"/>
    </row>
    <row r="136" spans="1:2" ht="45.75" thickBot="1" x14ac:dyDescent="0.3">
      <c r="A136" s="98" t="s">
        <v>345</v>
      </c>
      <c r="B136" s="95" t="s">
        <v>346</v>
      </c>
    </row>
    <row r="137" spans="1:2" ht="28.5" x14ac:dyDescent="0.25">
      <c r="A137" s="85" t="s">
        <v>347</v>
      </c>
      <c r="B137" s="441" t="s">
        <v>348</v>
      </c>
    </row>
    <row r="138" spans="1:2" x14ac:dyDescent="0.25">
      <c r="A138" s="89" t="s">
        <v>349</v>
      </c>
      <c r="B138" s="442"/>
    </row>
    <row r="139" spans="1:2" x14ac:dyDescent="0.25">
      <c r="A139" s="89" t="s">
        <v>350</v>
      </c>
      <c r="B139" s="442"/>
    </row>
    <row r="140" spans="1:2" x14ac:dyDescent="0.25">
      <c r="A140" s="89" t="s">
        <v>351</v>
      </c>
      <c r="B140" s="442"/>
    </row>
    <row r="141" spans="1:2" x14ac:dyDescent="0.25">
      <c r="A141" s="89" t="s">
        <v>352</v>
      </c>
      <c r="B141" s="442"/>
    </row>
    <row r="142" spans="1:2" ht="16.5" thickBot="1" x14ac:dyDescent="0.3">
      <c r="A142" s="99" t="s">
        <v>353</v>
      </c>
      <c r="B142" s="443"/>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K8" zoomScale="55" zoomScaleSheetLayoutView="55" workbookViewId="0">
      <selection activeCell="B22" sqref="B22"/>
    </sheetView>
  </sheetViews>
  <sheetFormatPr defaultColWidth="9.140625" defaultRowHeight="15" x14ac:dyDescent="0.25"/>
  <cols>
    <col min="1" max="1" width="7.42578125" style="195" customWidth="1"/>
    <col min="2" max="2" width="35.85546875" style="195" customWidth="1"/>
    <col min="3" max="3" width="31.140625" style="195" customWidth="1"/>
    <col min="4" max="4" width="25" style="195" customWidth="1"/>
    <col min="5" max="5" width="50" style="195" customWidth="1"/>
    <col min="6" max="6" width="57" style="195" customWidth="1"/>
    <col min="7" max="7" width="75" style="195" customWidth="1"/>
    <col min="8" max="10" width="20.5703125" style="195" customWidth="1"/>
    <col min="11" max="11" width="16" style="195" customWidth="1"/>
    <col min="12" max="12" width="20.5703125" style="195" customWidth="1"/>
    <col min="13" max="13" width="21.28515625" style="195" customWidth="1"/>
    <col min="14" max="14" width="23.85546875" style="195" customWidth="1"/>
    <col min="15" max="15" width="17.85546875" style="195" customWidth="1"/>
    <col min="16" max="16" width="23.85546875" style="195" customWidth="1"/>
    <col min="17" max="17" width="127.5703125" style="195" customWidth="1"/>
    <col min="18" max="18" width="92.42578125" style="195" customWidth="1"/>
    <col min="19" max="19" width="51.5703125" style="195" customWidth="1"/>
    <col min="20" max="16384" width="9.140625" style="195"/>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row>
    <row r="5" spans="1:28" s="17" customFormat="1" ht="15.75" x14ac:dyDescent="0.2">
      <c r="A5" s="175"/>
    </row>
    <row r="6" spans="1:28" s="17" customFormat="1" ht="18.75" x14ac:dyDescent="0.2">
      <c r="A6" s="336" t="s">
        <v>7</v>
      </c>
      <c r="B6" s="336"/>
      <c r="C6" s="336"/>
      <c r="D6" s="336"/>
      <c r="E6" s="336"/>
      <c r="F6" s="336"/>
      <c r="G6" s="336"/>
      <c r="H6" s="336"/>
      <c r="I6" s="336"/>
      <c r="J6" s="336"/>
      <c r="K6" s="336"/>
      <c r="L6" s="336"/>
      <c r="M6" s="336"/>
      <c r="N6" s="336"/>
      <c r="O6" s="336"/>
      <c r="P6" s="336"/>
      <c r="Q6" s="336"/>
      <c r="R6" s="336"/>
      <c r="S6" s="336"/>
      <c r="T6" s="178"/>
      <c r="U6" s="178"/>
      <c r="V6" s="178"/>
      <c r="W6" s="178"/>
      <c r="X6" s="178"/>
      <c r="Y6" s="178"/>
      <c r="Z6" s="178"/>
      <c r="AA6" s="178"/>
      <c r="AB6" s="178"/>
    </row>
    <row r="7" spans="1:28" s="17" customFormat="1" ht="18.75" x14ac:dyDescent="0.2">
      <c r="A7" s="336"/>
      <c r="B7" s="336"/>
      <c r="C7" s="336"/>
      <c r="D7" s="336"/>
      <c r="E7" s="336"/>
      <c r="F7" s="336"/>
      <c r="G7" s="336"/>
      <c r="H7" s="336"/>
      <c r="I7" s="336"/>
      <c r="J7" s="336"/>
      <c r="K7" s="336"/>
      <c r="L7" s="336"/>
      <c r="M7" s="336"/>
      <c r="N7" s="336"/>
      <c r="O7" s="336"/>
      <c r="P7" s="336"/>
      <c r="Q7" s="336"/>
      <c r="R7" s="336"/>
      <c r="S7" s="336"/>
      <c r="T7" s="178"/>
      <c r="U7" s="178"/>
      <c r="V7" s="178"/>
      <c r="W7" s="178"/>
      <c r="X7" s="178"/>
      <c r="Y7" s="178"/>
      <c r="Z7" s="178"/>
      <c r="AA7" s="178"/>
      <c r="AB7" s="178"/>
    </row>
    <row r="8" spans="1:28" s="17" customFormat="1" ht="18.75" x14ac:dyDescent="0.2">
      <c r="A8" s="334" t="str">
        <f>'1. паспорт местоположение'!A9:C9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178"/>
      <c r="U8" s="178"/>
      <c r="V8" s="178"/>
      <c r="W8" s="178"/>
      <c r="X8" s="178"/>
      <c r="Y8" s="178"/>
      <c r="Z8" s="178"/>
      <c r="AA8" s="178"/>
      <c r="AB8" s="178"/>
    </row>
    <row r="9" spans="1:28" s="17" customFormat="1" ht="18.75" x14ac:dyDescent="0.2">
      <c r="A9" s="340" t="s">
        <v>6</v>
      </c>
      <c r="B9" s="340"/>
      <c r="C9" s="340"/>
      <c r="D9" s="340"/>
      <c r="E9" s="340"/>
      <c r="F9" s="340"/>
      <c r="G9" s="340"/>
      <c r="H9" s="340"/>
      <c r="I9" s="340"/>
      <c r="J9" s="340"/>
      <c r="K9" s="340"/>
      <c r="L9" s="340"/>
      <c r="M9" s="340"/>
      <c r="N9" s="340"/>
      <c r="O9" s="340"/>
      <c r="P9" s="340"/>
      <c r="Q9" s="340"/>
      <c r="R9" s="340"/>
      <c r="S9" s="340"/>
      <c r="T9" s="178"/>
      <c r="U9" s="178"/>
      <c r="V9" s="178"/>
      <c r="W9" s="178"/>
      <c r="X9" s="178"/>
      <c r="Y9" s="178"/>
      <c r="Z9" s="178"/>
      <c r="AA9" s="178"/>
      <c r="AB9" s="178"/>
    </row>
    <row r="10" spans="1:28" s="17" customFormat="1" ht="18.75" x14ac:dyDescent="0.2">
      <c r="A10" s="336"/>
      <c r="B10" s="336"/>
      <c r="C10" s="336"/>
      <c r="D10" s="336"/>
      <c r="E10" s="336"/>
      <c r="F10" s="336"/>
      <c r="G10" s="336"/>
      <c r="H10" s="336"/>
      <c r="I10" s="336"/>
      <c r="J10" s="336"/>
      <c r="K10" s="336"/>
      <c r="L10" s="336"/>
      <c r="M10" s="336"/>
      <c r="N10" s="336"/>
      <c r="O10" s="336"/>
      <c r="P10" s="336"/>
      <c r="Q10" s="336"/>
      <c r="R10" s="336"/>
      <c r="S10" s="336"/>
      <c r="T10" s="178"/>
      <c r="U10" s="178"/>
      <c r="V10" s="178"/>
      <c r="W10" s="178"/>
      <c r="X10" s="178"/>
      <c r="Y10" s="178"/>
      <c r="Z10" s="178"/>
      <c r="AA10" s="178"/>
      <c r="AB10" s="178"/>
    </row>
    <row r="11" spans="1:28" s="17" customFormat="1" ht="18.75" x14ac:dyDescent="0.2">
      <c r="A11" s="334" t="str">
        <f>'1. паспорт местоположение'!A12:C12</f>
        <v>Н_16-0255</v>
      </c>
      <c r="B11" s="334"/>
      <c r="C11" s="334"/>
      <c r="D11" s="334"/>
      <c r="E11" s="334"/>
      <c r="F11" s="334"/>
      <c r="G11" s="334"/>
      <c r="H11" s="334"/>
      <c r="I11" s="334"/>
      <c r="J11" s="334"/>
      <c r="K11" s="334"/>
      <c r="L11" s="334"/>
      <c r="M11" s="334"/>
      <c r="N11" s="334"/>
      <c r="O11" s="334"/>
      <c r="P11" s="334"/>
      <c r="Q11" s="334"/>
      <c r="R11" s="334"/>
      <c r="S11" s="334"/>
      <c r="T11" s="178"/>
      <c r="U11" s="178"/>
      <c r="V11" s="178"/>
      <c r="W11" s="178"/>
      <c r="X11" s="178"/>
      <c r="Y11" s="178"/>
      <c r="Z11" s="178"/>
      <c r="AA11" s="178"/>
      <c r="AB11" s="178"/>
    </row>
    <row r="12" spans="1:28" s="17" customFormat="1" ht="18.75" x14ac:dyDescent="0.2">
      <c r="A12" s="340" t="s">
        <v>5</v>
      </c>
      <c r="B12" s="340"/>
      <c r="C12" s="340"/>
      <c r="D12" s="340"/>
      <c r="E12" s="340"/>
      <c r="F12" s="340"/>
      <c r="G12" s="340"/>
      <c r="H12" s="340"/>
      <c r="I12" s="340"/>
      <c r="J12" s="340"/>
      <c r="K12" s="340"/>
      <c r="L12" s="340"/>
      <c r="M12" s="340"/>
      <c r="N12" s="340"/>
      <c r="O12" s="340"/>
      <c r="P12" s="340"/>
      <c r="Q12" s="340"/>
      <c r="R12" s="340"/>
      <c r="S12" s="340"/>
      <c r="T12" s="178"/>
      <c r="U12" s="178"/>
      <c r="V12" s="178"/>
      <c r="W12" s="178"/>
      <c r="X12" s="178"/>
      <c r="Y12" s="178"/>
      <c r="Z12" s="178"/>
      <c r="AA12" s="178"/>
      <c r="AB12" s="178"/>
    </row>
    <row r="13" spans="1:28" s="176" customFormat="1" ht="15.75" customHeight="1" x14ac:dyDescent="0.2">
      <c r="A13" s="341"/>
      <c r="B13" s="341"/>
      <c r="C13" s="341"/>
      <c r="D13" s="341"/>
      <c r="E13" s="341"/>
      <c r="F13" s="341"/>
      <c r="G13" s="341"/>
      <c r="H13" s="341"/>
      <c r="I13" s="341"/>
      <c r="J13" s="341"/>
      <c r="K13" s="341"/>
      <c r="L13" s="341"/>
      <c r="M13" s="341"/>
      <c r="N13" s="341"/>
      <c r="O13" s="341"/>
      <c r="P13" s="341"/>
      <c r="Q13" s="341"/>
      <c r="R13" s="341"/>
      <c r="S13" s="341"/>
      <c r="T13" s="179"/>
      <c r="U13" s="179"/>
      <c r="V13" s="179"/>
      <c r="W13" s="179"/>
      <c r="X13" s="179"/>
      <c r="Y13" s="179"/>
      <c r="Z13" s="179"/>
      <c r="AA13" s="179"/>
      <c r="AB13" s="179"/>
    </row>
    <row r="14" spans="1:28" s="177" customFormat="1" ht="15.75" x14ac:dyDescent="0.2">
      <c r="A14" s="334" t="str">
        <f>'1. паспорт местоположение'!A15:C15</f>
        <v>Строительство ПС 110 кВ "Храброво" (с установкой 2-х трансформаторов 110/15 кВ и РУ 15 кВ)</v>
      </c>
      <c r="B14" s="334"/>
      <c r="C14" s="334"/>
      <c r="D14" s="334"/>
      <c r="E14" s="334"/>
      <c r="F14" s="334"/>
      <c r="G14" s="334"/>
      <c r="H14" s="334"/>
      <c r="I14" s="334"/>
      <c r="J14" s="334"/>
      <c r="K14" s="334"/>
      <c r="L14" s="334"/>
      <c r="M14" s="334"/>
      <c r="N14" s="334"/>
      <c r="O14" s="334"/>
      <c r="P14" s="334"/>
      <c r="Q14" s="334"/>
      <c r="R14" s="334"/>
      <c r="S14" s="334"/>
      <c r="T14" s="180"/>
      <c r="U14" s="180"/>
      <c r="V14" s="180"/>
      <c r="W14" s="180"/>
      <c r="X14" s="180"/>
      <c r="Y14" s="180"/>
      <c r="Z14" s="180"/>
      <c r="AA14" s="180"/>
      <c r="AB14" s="180"/>
    </row>
    <row r="15" spans="1:28" s="177" customFormat="1" ht="15" customHeight="1" x14ac:dyDescent="0.2">
      <c r="A15" s="340" t="s">
        <v>4</v>
      </c>
      <c r="B15" s="340"/>
      <c r="C15" s="340"/>
      <c r="D15" s="340"/>
      <c r="E15" s="340"/>
      <c r="F15" s="340"/>
      <c r="G15" s="340"/>
      <c r="H15" s="340"/>
      <c r="I15" s="340"/>
      <c r="J15" s="340"/>
      <c r="K15" s="340"/>
      <c r="L15" s="340"/>
      <c r="M15" s="340"/>
      <c r="N15" s="340"/>
      <c r="O15" s="340"/>
      <c r="P15" s="340"/>
      <c r="Q15" s="340"/>
      <c r="R15" s="340"/>
      <c r="S15" s="340"/>
      <c r="T15" s="181"/>
      <c r="U15" s="181"/>
      <c r="V15" s="181"/>
      <c r="W15" s="181"/>
      <c r="X15" s="181"/>
      <c r="Y15" s="181"/>
      <c r="Z15" s="181"/>
      <c r="AA15" s="181"/>
      <c r="AB15" s="181"/>
    </row>
    <row r="16" spans="1:28" s="177"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182"/>
      <c r="U16" s="182"/>
      <c r="V16" s="182"/>
      <c r="W16" s="182"/>
      <c r="X16" s="182"/>
      <c r="Y16" s="182"/>
    </row>
    <row r="17" spans="1:28" s="177" customFormat="1" ht="45.75" customHeight="1" x14ac:dyDescent="0.2">
      <c r="A17" s="343" t="s">
        <v>385</v>
      </c>
      <c r="B17" s="343"/>
      <c r="C17" s="343"/>
      <c r="D17" s="343"/>
      <c r="E17" s="343"/>
      <c r="F17" s="343"/>
      <c r="G17" s="343"/>
      <c r="H17" s="343"/>
      <c r="I17" s="343"/>
      <c r="J17" s="343"/>
      <c r="K17" s="343"/>
      <c r="L17" s="343"/>
      <c r="M17" s="343"/>
      <c r="N17" s="343"/>
      <c r="O17" s="343"/>
      <c r="P17" s="343"/>
      <c r="Q17" s="343"/>
      <c r="R17" s="343"/>
      <c r="S17" s="343"/>
      <c r="T17" s="183"/>
      <c r="U17" s="183"/>
      <c r="V17" s="183"/>
      <c r="W17" s="183"/>
      <c r="X17" s="183"/>
      <c r="Y17" s="183"/>
      <c r="Z17" s="183"/>
      <c r="AA17" s="183"/>
      <c r="AB17" s="183"/>
    </row>
    <row r="18" spans="1:28" s="177"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182"/>
      <c r="U18" s="182"/>
      <c r="V18" s="182"/>
      <c r="W18" s="182"/>
      <c r="X18" s="182"/>
      <c r="Y18" s="182"/>
    </row>
    <row r="19" spans="1:28" s="177" customFormat="1" ht="54" customHeight="1" x14ac:dyDescent="0.2">
      <c r="A19" s="335" t="s">
        <v>3</v>
      </c>
      <c r="B19" s="335" t="s">
        <v>94</v>
      </c>
      <c r="C19" s="337" t="s">
        <v>304</v>
      </c>
      <c r="D19" s="335" t="s">
        <v>303</v>
      </c>
      <c r="E19" s="335" t="s">
        <v>93</v>
      </c>
      <c r="F19" s="335" t="s">
        <v>92</v>
      </c>
      <c r="G19" s="335" t="s">
        <v>299</v>
      </c>
      <c r="H19" s="335" t="s">
        <v>91</v>
      </c>
      <c r="I19" s="335" t="s">
        <v>90</v>
      </c>
      <c r="J19" s="335" t="s">
        <v>89</v>
      </c>
      <c r="K19" s="335" t="s">
        <v>88</v>
      </c>
      <c r="L19" s="335" t="s">
        <v>87</v>
      </c>
      <c r="M19" s="335" t="s">
        <v>86</v>
      </c>
      <c r="N19" s="335" t="s">
        <v>85</v>
      </c>
      <c r="O19" s="335" t="s">
        <v>84</v>
      </c>
      <c r="P19" s="335" t="s">
        <v>83</v>
      </c>
      <c r="Q19" s="335" t="s">
        <v>302</v>
      </c>
      <c r="R19" s="335"/>
      <c r="S19" s="339" t="s">
        <v>379</v>
      </c>
      <c r="T19" s="182"/>
      <c r="U19" s="182"/>
      <c r="V19" s="182"/>
      <c r="W19" s="182"/>
      <c r="X19" s="182"/>
      <c r="Y19" s="182"/>
    </row>
    <row r="20" spans="1:28" s="177" customFormat="1" ht="180.75" customHeight="1" x14ac:dyDescent="0.2">
      <c r="A20" s="335"/>
      <c r="B20" s="335"/>
      <c r="C20" s="338"/>
      <c r="D20" s="335"/>
      <c r="E20" s="335"/>
      <c r="F20" s="335"/>
      <c r="G20" s="335"/>
      <c r="H20" s="335"/>
      <c r="I20" s="335"/>
      <c r="J20" s="335"/>
      <c r="K20" s="335"/>
      <c r="L20" s="335"/>
      <c r="M20" s="335"/>
      <c r="N20" s="335"/>
      <c r="O20" s="335"/>
      <c r="P20" s="335"/>
      <c r="Q20" s="184" t="s">
        <v>300</v>
      </c>
      <c r="R20" s="185" t="s">
        <v>301</v>
      </c>
      <c r="S20" s="339"/>
      <c r="T20" s="186"/>
      <c r="U20" s="186"/>
      <c r="V20" s="186"/>
      <c r="W20" s="186"/>
      <c r="X20" s="186"/>
      <c r="Y20" s="186"/>
      <c r="Z20" s="187"/>
      <c r="AA20" s="187"/>
      <c r="AB20" s="187"/>
    </row>
    <row r="21" spans="1:28" s="177" customFormat="1" ht="18.75" x14ac:dyDescent="0.2">
      <c r="A21" s="184">
        <v>1</v>
      </c>
      <c r="B21" s="188">
        <v>2</v>
      </c>
      <c r="C21" s="184">
        <v>3</v>
      </c>
      <c r="D21" s="188">
        <v>4</v>
      </c>
      <c r="E21" s="184">
        <v>5</v>
      </c>
      <c r="F21" s="188">
        <v>6</v>
      </c>
      <c r="G21" s="184">
        <v>7</v>
      </c>
      <c r="H21" s="188">
        <v>8</v>
      </c>
      <c r="I21" s="184">
        <v>9</v>
      </c>
      <c r="J21" s="188">
        <v>10</v>
      </c>
      <c r="K21" s="184">
        <v>11</v>
      </c>
      <c r="L21" s="188">
        <v>12</v>
      </c>
      <c r="M21" s="184">
        <v>13</v>
      </c>
      <c r="N21" s="188">
        <v>14</v>
      </c>
      <c r="O21" s="184">
        <v>15</v>
      </c>
      <c r="P21" s="188">
        <v>16</v>
      </c>
      <c r="Q21" s="184">
        <v>17</v>
      </c>
      <c r="R21" s="188">
        <v>18</v>
      </c>
      <c r="S21" s="184">
        <v>19</v>
      </c>
      <c r="T21" s="186"/>
      <c r="U21" s="186"/>
      <c r="V21" s="186"/>
      <c r="W21" s="186"/>
      <c r="X21" s="186"/>
      <c r="Y21" s="186"/>
      <c r="Z21" s="187"/>
      <c r="AA21" s="187"/>
      <c r="AB21" s="187"/>
    </row>
    <row r="22" spans="1:28" s="177" customFormat="1" ht="409.5" customHeight="1" x14ac:dyDescent="0.2">
      <c r="A22" s="184">
        <v>1</v>
      </c>
      <c r="B22" s="189" t="s">
        <v>577</v>
      </c>
      <c r="C22" s="189"/>
      <c r="D22" s="189" t="s">
        <v>578</v>
      </c>
      <c r="E22" s="189" t="s">
        <v>453</v>
      </c>
      <c r="F22" s="189" t="s">
        <v>454</v>
      </c>
      <c r="G22" s="189" t="s">
        <v>456</v>
      </c>
      <c r="H22" s="189">
        <v>39</v>
      </c>
      <c r="I22" s="189"/>
      <c r="J22" s="189">
        <v>39</v>
      </c>
      <c r="K22" s="189" t="s">
        <v>579</v>
      </c>
      <c r="L22" s="189">
        <v>3</v>
      </c>
      <c r="M22" s="189"/>
      <c r="N22" s="189"/>
      <c r="O22" s="189"/>
      <c r="P22" s="188"/>
      <c r="Q22" s="189" t="s">
        <v>580</v>
      </c>
      <c r="R22" s="190"/>
      <c r="S22" s="293">
        <v>321.17496060000002</v>
      </c>
      <c r="T22" s="186"/>
      <c r="U22" s="186"/>
      <c r="V22" s="186"/>
      <c r="W22" s="186"/>
      <c r="X22" s="186"/>
      <c r="Y22" s="186"/>
      <c r="Z22" s="187"/>
      <c r="AA22" s="187"/>
      <c r="AB22" s="187"/>
    </row>
    <row r="23" spans="1:28" ht="20.25" customHeight="1" x14ac:dyDescent="0.25">
      <c r="A23" s="191"/>
      <c r="B23" s="188" t="s">
        <v>297</v>
      </c>
      <c r="C23" s="188"/>
      <c r="D23" s="188"/>
      <c r="E23" s="191" t="s">
        <v>298</v>
      </c>
      <c r="F23" s="191" t="s">
        <v>298</v>
      </c>
      <c r="G23" s="191" t="s">
        <v>298</v>
      </c>
      <c r="H23" s="191">
        <f>SUM(H22)</f>
        <v>39</v>
      </c>
      <c r="I23" s="191"/>
      <c r="J23" s="191">
        <f>SUM(J22)</f>
        <v>39</v>
      </c>
      <c r="K23" s="191"/>
      <c r="L23" s="191"/>
      <c r="M23" s="191"/>
      <c r="N23" s="191"/>
      <c r="O23" s="191"/>
      <c r="P23" s="191"/>
      <c r="Q23" s="192"/>
      <c r="R23" s="193"/>
      <c r="S23" s="292">
        <f>SUM(S22)</f>
        <v>321.17496060000002</v>
      </c>
      <c r="T23" s="194"/>
      <c r="U23" s="194"/>
      <c r="V23" s="194"/>
      <c r="W23" s="194"/>
      <c r="X23" s="194"/>
      <c r="Y23" s="194"/>
      <c r="Z23" s="194"/>
      <c r="AA23" s="194"/>
      <c r="AB23" s="194"/>
    </row>
    <row r="24" spans="1:28"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row r="25" spans="1:28"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row>
    <row r="26" spans="1:28"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row>
    <row r="27" spans="1:28"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row>
    <row r="28" spans="1:28"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row>
    <row r="29" spans="1:28"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row>
    <row r="30" spans="1:28"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row>
    <row r="31" spans="1:28"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row>
    <row r="32" spans="1:28"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row>
    <row r="33" spans="1:28"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row>
    <row r="34" spans="1:28"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row>
    <row r="35" spans="1:28"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row>
    <row r="36" spans="1:28"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row>
    <row r="37" spans="1:28"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row>
    <row r="38" spans="1:28"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row>
    <row r="39" spans="1:28"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row>
    <row r="40" spans="1:28"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row>
    <row r="41" spans="1:28"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row>
    <row r="42" spans="1:28"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row>
    <row r="43" spans="1:28"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row>
    <row r="44" spans="1:28"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row>
    <row r="45" spans="1:28"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row>
    <row r="46" spans="1:28"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row>
    <row r="47" spans="1:28"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row>
    <row r="48" spans="1:28"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row>
    <row r="49" spans="1:28"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row>
    <row r="50" spans="1:28"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row>
    <row r="51" spans="1:28"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row>
    <row r="52" spans="1:28"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row>
    <row r="53" spans="1:28"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row>
    <row r="54" spans="1:28"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row>
    <row r="55" spans="1:28"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row>
    <row r="56" spans="1:28"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row>
    <row r="57" spans="1:28"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row>
    <row r="58" spans="1:28"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row>
    <row r="59" spans="1:28"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row>
    <row r="60" spans="1:28"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row>
    <row r="61" spans="1:28"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row>
    <row r="62" spans="1:28"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row>
    <row r="63" spans="1:28"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row>
    <row r="64" spans="1:28"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row>
    <row r="65" spans="1:28"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row>
    <row r="66" spans="1:28"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row>
    <row r="67" spans="1:28"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row>
    <row r="68" spans="1:28"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row>
    <row r="69" spans="1:28"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row>
    <row r="70" spans="1:28"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row>
    <row r="71" spans="1:28"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row>
    <row r="72" spans="1:28"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row>
    <row r="73" spans="1:28"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c r="Y73" s="194"/>
      <c r="Z73" s="194"/>
      <c r="AA73" s="194"/>
      <c r="AB73" s="194"/>
    </row>
    <row r="74" spans="1:28"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row>
    <row r="75" spans="1:28"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row>
    <row r="76" spans="1:28"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row>
    <row r="77" spans="1:28"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row>
    <row r="78" spans="1:28"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row>
    <row r="79" spans="1:28"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row>
    <row r="80" spans="1:28"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row>
    <row r="81" spans="1:28"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row>
    <row r="82" spans="1:28"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row>
    <row r="83" spans="1:28"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row>
    <row r="84" spans="1:28"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row>
    <row r="85" spans="1:28"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row>
    <row r="86" spans="1:28"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row>
    <row r="87" spans="1:28"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row>
    <row r="88" spans="1:28"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c r="AA88" s="194"/>
      <c r="AB88" s="194"/>
    </row>
    <row r="89" spans="1:28"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c r="Y89" s="194"/>
      <c r="Z89" s="194"/>
      <c r="AA89" s="194"/>
      <c r="AB89" s="194"/>
    </row>
    <row r="90" spans="1:28"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c r="Y90" s="194"/>
      <c r="Z90" s="194"/>
      <c r="AA90" s="194"/>
      <c r="AB90" s="194"/>
    </row>
    <row r="91" spans="1:28"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c r="Y91" s="194"/>
      <c r="Z91" s="194"/>
      <c r="AA91" s="194"/>
      <c r="AB91" s="194"/>
    </row>
    <row r="92" spans="1:28"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row>
    <row r="93" spans="1:28"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c r="AA93" s="194"/>
      <c r="AB93" s="194"/>
    </row>
    <row r="94" spans="1:28"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194"/>
      <c r="AB94" s="194"/>
    </row>
    <row r="95" spans="1:28"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row>
    <row r="96" spans="1:28"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row>
    <row r="97" spans="1:28"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c r="Y97" s="194"/>
      <c r="Z97" s="194"/>
      <c r="AA97" s="194"/>
      <c r="AB97" s="194"/>
    </row>
    <row r="98" spans="1:28"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row>
    <row r="99" spans="1:28"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row>
    <row r="100" spans="1:28"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row>
    <row r="101" spans="1:28"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row>
    <row r="102" spans="1:28"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row>
    <row r="103" spans="1:28"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row>
    <row r="104" spans="1:28"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c r="AA104" s="194"/>
      <c r="AB104" s="194"/>
    </row>
    <row r="105" spans="1:28"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row>
    <row r="106" spans="1:28"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c r="AA106" s="194"/>
      <c r="AB106" s="194"/>
    </row>
    <row r="107" spans="1:28"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c r="AA107" s="194"/>
      <c r="AB107" s="194"/>
    </row>
    <row r="108" spans="1:28"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row>
    <row r="109" spans="1:28"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c r="Y109" s="194"/>
      <c r="Z109" s="194"/>
      <c r="AA109" s="194"/>
      <c r="AB109" s="194"/>
    </row>
    <row r="110" spans="1:28"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c r="Y110" s="194"/>
      <c r="Z110" s="194"/>
      <c r="AA110" s="194"/>
      <c r="AB110" s="194"/>
    </row>
    <row r="111" spans="1:28"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row>
    <row r="112" spans="1:28"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c r="Y112" s="194"/>
      <c r="Z112" s="194"/>
      <c r="AA112" s="194"/>
      <c r="AB112" s="194"/>
    </row>
    <row r="113" spans="1:28"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row>
    <row r="114" spans="1:28"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c r="AA114" s="194"/>
      <c r="AB114" s="194"/>
    </row>
    <row r="115" spans="1:28"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4"/>
    </row>
    <row r="116" spans="1:28"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c r="Y116" s="194"/>
      <c r="Z116" s="194"/>
      <c r="AA116" s="194"/>
      <c r="AB116" s="194"/>
    </row>
    <row r="117" spans="1:28"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c r="Y117" s="194"/>
      <c r="Z117" s="194"/>
      <c r="AA117" s="194"/>
      <c r="AB117" s="194"/>
    </row>
    <row r="118" spans="1:28"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c r="Y118" s="194"/>
      <c r="Z118" s="194"/>
      <c r="AA118" s="194"/>
      <c r="AB118" s="194"/>
    </row>
    <row r="119" spans="1:28"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row>
    <row r="120" spans="1:28"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row>
    <row r="121" spans="1:28"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row>
    <row r="122" spans="1:28"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row>
    <row r="123" spans="1:28"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row>
    <row r="124" spans="1:28"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row>
    <row r="125" spans="1:28"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row>
    <row r="126" spans="1:28"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row>
    <row r="127" spans="1:28"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row>
    <row r="128" spans="1:28"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row>
    <row r="129" spans="1:28"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row>
    <row r="130" spans="1:28"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row>
    <row r="131" spans="1:28"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row>
    <row r="132" spans="1:28"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row>
    <row r="133" spans="1:28"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row>
    <row r="134" spans="1:28"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row>
    <row r="135" spans="1:28"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row>
    <row r="136" spans="1:28"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row>
    <row r="137" spans="1:28"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row>
    <row r="138" spans="1:28"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row>
    <row r="139" spans="1:28"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row>
    <row r="140" spans="1:28"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row>
    <row r="141" spans="1:28"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row>
    <row r="142" spans="1:28"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row>
    <row r="143" spans="1:28"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row>
    <row r="144" spans="1:28"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row>
    <row r="145" spans="1:28"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row>
    <row r="146" spans="1:28"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row>
    <row r="147" spans="1:28"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row>
    <row r="148" spans="1:28"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row>
    <row r="149" spans="1:28"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row>
    <row r="150" spans="1:28"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row>
    <row r="151" spans="1:28"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row>
    <row r="152" spans="1:28"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row>
    <row r="153" spans="1:28"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row>
    <row r="154" spans="1:28"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row>
    <row r="155" spans="1:28"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row>
    <row r="156" spans="1:28"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row>
    <row r="157" spans="1:28"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row>
    <row r="158" spans="1:28"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row>
    <row r="159" spans="1:28"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c r="AA159" s="194"/>
      <c r="AB159" s="194"/>
    </row>
    <row r="160" spans="1:28"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row>
    <row r="161" spans="1:28"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c r="AA161" s="194"/>
      <c r="AB161" s="194"/>
    </row>
    <row r="162" spans="1:28"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c r="AA162" s="194"/>
      <c r="AB162" s="194"/>
    </row>
    <row r="163" spans="1:28"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c r="AA163" s="194"/>
      <c r="AB163" s="194"/>
    </row>
    <row r="164" spans="1:28"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c r="AA164" s="194"/>
      <c r="AB164" s="194"/>
    </row>
    <row r="165" spans="1:28"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c r="AA165" s="194"/>
      <c r="AB165" s="194"/>
    </row>
    <row r="166" spans="1:28"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c r="AA166" s="194"/>
      <c r="AB166" s="194"/>
    </row>
    <row r="167" spans="1:28"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c r="AA167" s="194"/>
      <c r="AB167" s="194"/>
    </row>
    <row r="168" spans="1:28"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row>
    <row r="169" spans="1:28"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row>
    <row r="170" spans="1:28"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row>
    <row r="171" spans="1:28"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c r="Y171" s="194"/>
      <c r="Z171" s="194"/>
      <c r="AA171" s="194"/>
      <c r="AB171" s="194"/>
    </row>
    <row r="172" spans="1:28"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c r="Y172" s="194"/>
      <c r="Z172" s="194"/>
      <c r="AA172" s="194"/>
      <c r="AB172" s="194"/>
    </row>
    <row r="173" spans="1:28"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c r="Y173" s="194"/>
      <c r="Z173" s="194"/>
      <c r="AA173" s="194"/>
      <c r="AB173" s="194"/>
    </row>
    <row r="174" spans="1:28"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c r="Y174" s="194"/>
      <c r="Z174" s="194"/>
      <c r="AA174" s="194"/>
      <c r="AB174" s="194"/>
    </row>
    <row r="175" spans="1:28"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194"/>
      <c r="Z175" s="194"/>
      <c r="AA175" s="194"/>
      <c r="AB175" s="194"/>
    </row>
    <row r="176" spans="1:28"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c r="Y176" s="194"/>
      <c r="Z176" s="194"/>
      <c r="AA176" s="194"/>
      <c r="AB176" s="194"/>
    </row>
    <row r="177" spans="1:28"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c r="Y177" s="194"/>
      <c r="Z177" s="194"/>
      <c r="AA177" s="194"/>
      <c r="AB177" s="194"/>
    </row>
    <row r="178" spans="1:28"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c r="Y178" s="194"/>
      <c r="Z178" s="194"/>
      <c r="AA178" s="194"/>
      <c r="AB178" s="194"/>
    </row>
    <row r="179" spans="1:28"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c r="Y179" s="194"/>
      <c r="Z179" s="194"/>
      <c r="AA179" s="194"/>
      <c r="AB179" s="194"/>
    </row>
    <row r="180" spans="1:28"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c r="Y180" s="194"/>
      <c r="Z180" s="194"/>
      <c r="AA180" s="194"/>
      <c r="AB180" s="194"/>
    </row>
    <row r="181" spans="1:28"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c r="Y181" s="194"/>
      <c r="Z181" s="194"/>
      <c r="AA181" s="194"/>
      <c r="AB181" s="194"/>
    </row>
    <row r="182" spans="1:28"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c r="Y182" s="194"/>
      <c r="Z182" s="194"/>
      <c r="AA182" s="194"/>
      <c r="AB182" s="194"/>
    </row>
    <row r="183" spans="1:28"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c r="Y183" s="194"/>
      <c r="Z183" s="194"/>
      <c r="AA183" s="194"/>
      <c r="AB183" s="194"/>
    </row>
    <row r="184" spans="1:28"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c r="Y184" s="194"/>
      <c r="Z184" s="194"/>
      <c r="AA184" s="194"/>
      <c r="AB184" s="194"/>
    </row>
    <row r="185" spans="1:28"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c r="Y185" s="194"/>
      <c r="Z185" s="194"/>
      <c r="AA185" s="194"/>
      <c r="AB185" s="194"/>
    </row>
    <row r="186" spans="1:28"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c r="Y186" s="194"/>
      <c r="Z186" s="194"/>
      <c r="AA186" s="194"/>
      <c r="AB186" s="194"/>
    </row>
    <row r="187" spans="1:28"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c r="AA187" s="194"/>
      <c r="AB187" s="194"/>
    </row>
    <row r="188" spans="1:28"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c r="Y188" s="194"/>
      <c r="Z188" s="194"/>
      <c r="AA188" s="194"/>
      <c r="AB188" s="194"/>
    </row>
    <row r="189" spans="1:28"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c r="AA189" s="194"/>
      <c r="AB189" s="194"/>
    </row>
    <row r="190" spans="1:28"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c r="Y190" s="194"/>
      <c r="Z190" s="194"/>
      <c r="AA190" s="194"/>
      <c r="AB190" s="194"/>
    </row>
    <row r="191" spans="1:28"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c r="Y191" s="194"/>
      <c r="Z191" s="194"/>
      <c r="AA191" s="194"/>
      <c r="AB191" s="194"/>
    </row>
    <row r="192" spans="1:28"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c r="Y192" s="194"/>
      <c r="Z192" s="194"/>
      <c r="AA192" s="194"/>
      <c r="AB192" s="194"/>
    </row>
    <row r="193" spans="1:28"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c r="Y193" s="194"/>
      <c r="Z193" s="194"/>
      <c r="AA193" s="194"/>
      <c r="AB193" s="194"/>
    </row>
    <row r="194" spans="1:28"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c r="Y194" s="194"/>
      <c r="Z194" s="194"/>
      <c r="AA194" s="194"/>
      <c r="AB194" s="194"/>
    </row>
    <row r="195" spans="1:28"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c r="Y195" s="194"/>
      <c r="Z195" s="194"/>
      <c r="AA195" s="194"/>
      <c r="AB195" s="194"/>
    </row>
    <row r="196" spans="1:28"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c r="Y196" s="194"/>
      <c r="Z196" s="194"/>
      <c r="AA196" s="194"/>
      <c r="AB196" s="194"/>
    </row>
    <row r="197" spans="1:28"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c r="Y197" s="194"/>
      <c r="Z197" s="194"/>
      <c r="AA197" s="194"/>
      <c r="AB197" s="194"/>
    </row>
    <row r="198" spans="1:28"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c r="Y198" s="194"/>
      <c r="Z198" s="194"/>
      <c r="AA198" s="194"/>
      <c r="AB198" s="194"/>
    </row>
    <row r="199" spans="1:28"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c r="Y199" s="194"/>
      <c r="Z199" s="194"/>
      <c r="AA199" s="194"/>
      <c r="AB199" s="194"/>
    </row>
    <row r="200" spans="1:28"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c r="Y200" s="194"/>
      <c r="Z200" s="194"/>
      <c r="AA200" s="194"/>
      <c r="AB200" s="194"/>
    </row>
    <row r="201" spans="1:28"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c r="Y201" s="194"/>
      <c r="Z201" s="194"/>
      <c r="AA201" s="194"/>
      <c r="AB201" s="194"/>
    </row>
    <row r="202" spans="1:28"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c r="Y202" s="194"/>
      <c r="Z202" s="194"/>
      <c r="AA202" s="194"/>
      <c r="AB202" s="194"/>
    </row>
    <row r="203" spans="1:28"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c r="Y203" s="194"/>
      <c r="Z203" s="194"/>
      <c r="AA203" s="194"/>
      <c r="AB203" s="194"/>
    </row>
    <row r="204" spans="1:28"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c r="Y204" s="194"/>
      <c r="Z204" s="194"/>
      <c r="AA204" s="194"/>
      <c r="AB204" s="194"/>
    </row>
    <row r="205" spans="1:28"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c r="Y205" s="194"/>
      <c r="Z205" s="194"/>
      <c r="AA205" s="194"/>
      <c r="AB205" s="194"/>
    </row>
    <row r="206" spans="1:28"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c r="Y206" s="194"/>
      <c r="Z206" s="194"/>
      <c r="AA206" s="194"/>
      <c r="AB206" s="194"/>
    </row>
    <row r="207" spans="1:28"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c r="Y207" s="194"/>
      <c r="Z207" s="194"/>
      <c r="AA207" s="194"/>
      <c r="AB207" s="194"/>
    </row>
    <row r="208" spans="1:28"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c r="Y208" s="194"/>
      <c r="Z208" s="194"/>
      <c r="AA208" s="194"/>
      <c r="AB208" s="194"/>
    </row>
    <row r="209" spans="1:28"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c r="Y209" s="194"/>
      <c r="Z209" s="194"/>
      <c r="AA209" s="194"/>
      <c r="AB209" s="194"/>
    </row>
    <row r="210" spans="1:28"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c r="Y210" s="194"/>
      <c r="Z210" s="194"/>
      <c r="AA210" s="194"/>
      <c r="AB210" s="194"/>
    </row>
    <row r="211" spans="1:28"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c r="Y211" s="194"/>
      <c r="Z211" s="194"/>
      <c r="AA211" s="194"/>
      <c r="AB211" s="194"/>
    </row>
    <row r="212" spans="1:28"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c r="Y212" s="194"/>
      <c r="Z212" s="194"/>
      <c r="AA212" s="194"/>
      <c r="AB212" s="194"/>
    </row>
    <row r="213" spans="1:28"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c r="Y213" s="194"/>
      <c r="Z213" s="194"/>
      <c r="AA213" s="194"/>
      <c r="AB213" s="194"/>
    </row>
    <row r="214" spans="1:28"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c r="Y214" s="194"/>
      <c r="Z214" s="194"/>
      <c r="AA214" s="194"/>
      <c r="AB214" s="194"/>
    </row>
    <row r="215" spans="1:28"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c r="Y215" s="194"/>
      <c r="Z215" s="194"/>
      <c r="AA215" s="194"/>
      <c r="AB215" s="194"/>
    </row>
    <row r="216" spans="1:28"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c r="Y216" s="194"/>
      <c r="Z216" s="194"/>
      <c r="AA216" s="194"/>
      <c r="AB216" s="194"/>
    </row>
    <row r="217" spans="1:28"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c r="Y217" s="194"/>
      <c r="Z217" s="194"/>
      <c r="AA217" s="194"/>
      <c r="AB217" s="194"/>
    </row>
    <row r="218" spans="1:28"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c r="Y218" s="194"/>
      <c r="Z218" s="194"/>
      <c r="AA218" s="194"/>
      <c r="AB218" s="194"/>
    </row>
    <row r="219" spans="1:28"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c r="Y219" s="194"/>
      <c r="Z219" s="194"/>
      <c r="AA219" s="194"/>
      <c r="AB219" s="194"/>
    </row>
    <row r="220" spans="1:28"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c r="Y220" s="194"/>
      <c r="Z220" s="194"/>
      <c r="AA220" s="194"/>
      <c r="AB220" s="194"/>
    </row>
    <row r="221" spans="1:28"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c r="Y221" s="194"/>
      <c r="Z221" s="194"/>
      <c r="AA221" s="194"/>
      <c r="AB221" s="194"/>
    </row>
    <row r="222" spans="1:28"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c r="Y222" s="194"/>
      <c r="Z222" s="194"/>
      <c r="AA222" s="194"/>
      <c r="AB222" s="194"/>
    </row>
    <row r="223" spans="1:28"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c r="Y223" s="194"/>
      <c r="Z223" s="194"/>
      <c r="AA223" s="194"/>
      <c r="AB223" s="194"/>
    </row>
    <row r="224" spans="1:28"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c r="AA224" s="194"/>
      <c r="AB224" s="194"/>
    </row>
    <row r="225" spans="1:28"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c r="Y225" s="194"/>
      <c r="Z225" s="194"/>
      <c r="AA225" s="194"/>
      <c r="AB225" s="194"/>
    </row>
    <row r="226" spans="1:28"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c r="Y226" s="194"/>
      <c r="Z226" s="194"/>
      <c r="AA226" s="194"/>
      <c r="AB226" s="194"/>
    </row>
    <row r="227" spans="1:28"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c r="Y227" s="194"/>
      <c r="Z227" s="194"/>
      <c r="AA227" s="194"/>
      <c r="AB227" s="194"/>
    </row>
    <row r="228" spans="1:28"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c r="Y228" s="194"/>
      <c r="Z228" s="194"/>
      <c r="AA228" s="194"/>
      <c r="AB228" s="194"/>
    </row>
    <row r="229" spans="1:28"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c r="Y229" s="194"/>
      <c r="Z229" s="194"/>
      <c r="AA229" s="194"/>
      <c r="AB229" s="194"/>
    </row>
    <row r="230" spans="1:28"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c r="AA230" s="194"/>
      <c r="AB230" s="194"/>
    </row>
    <row r="231" spans="1:28"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c r="Y231" s="194"/>
      <c r="Z231" s="194"/>
      <c r="AA231" s="194"/>
      <c r="AB231" s="194"/>
    </row>
    <row r="232" spans="1:28"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c r="Y232" s="194"/>
      <c r="Z232" s="194"/>
      <c r="AA232" s="194"/>
      <c r="AB232" s="194"/>
    </row>
    <row r="233" spans="1:28"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c r="Y233" s="194"/>
      <c r="Z233" s="194"/>
      <c r="AA233" s="194"/>
      <c r="AB233" s="194"/>
    </row>
    <row r="234" spans="1:28"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c r="Y234" s="194"/>
      <c r="Z234" s="194"/>
      <c r="AA234" s="194"/>
      <c r="AB234" s="194"/>
    </row>
    <row r="235" spans="1:28"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c r="Y235" s="194"/>
      <c r="Z235" s="194"/>
      <c r="AA235" s="194"/>
      <c r="AB235" s="194"/>
    </row>
    <row r="236" spans="1:28"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c r="Y236" s="194"/>
      <c r="Z236" s="194"/>
      <c r="AA236" s="194"/>
      <c r="AB236" s="194"/>
    </row>
    <row r="237" spans="1:28"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c r="Y237" s="194"/>
      <c r="Z237" s="194"/>
      <c r="AA237" s="194"/>
      <c r="AB237" s="194"/>
    </row>
    <row r="238" spans="1:28"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c r="Y238" s="194"/>
      <c r="Z238" s="194"/>
      <c r="AA238" s="194"/>
      <c r="AB238" s="194"/>
    </row>
    <row r="239" spans="1:28"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c r="Y239" s="194"/>
      <c r="Z239" s="194"/>
      <c r="AA239" s="194"/>
      <c r="AB239" s="194"/>
    </row>
    <row r="240" spans="1:28"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c r="Y240" s="194"/>
      <c r="Z240" s="194"/>
      <c r="AA240" s="194"/>
      <c r="AB240" s="194"/>
    </row>
    <row r="241" spans="1:28"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c r="Y241" s="194"/>
      <c r="Z241" s="194"/>
      <c r="AA241" s="194"/>
      <c r="AB241" s="194"/>
    </row>
    <row r="242" spans="1:28"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c r="Y242" s="194"/>
      <c r="Z242" s="194"/>
      <c r="AA242" s="194"/>
      <c r="AB242" s="194"/>
    </row>
    <row r="243" spans="1:28"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c r="Y243" s="194"/>
      <c r="Z243" s="194"/>
      <c r="AA243" s="194"/>
      <c r="AB243" s="194"/>
    </row>
    <row r="244" spans="1:28"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c r="Y244" s="194"/>
      <c r="Z244" s="194"/>
      <c r="AA244" s="194"/>
      <c r="AB244" s="194"/>
    </row>
    <row r="245" spans="1:28"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c r="Y245" s="194"/>
      <c r="Z245" s="194"/>
      <c r="AA245" s="194"/>
      <c r="AB245" s="194"/>
    </row>
    <row r="246" spans="1:28"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c r="Y246" s="194"/>
      <c r="Z246" s="194"/>
      <c r="AA246" s="194"/>
      <c r="AB246" s="194"/>
    </row>
    <row r="247" spans="1:28"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c r="Y247" s="194"/>
      <c r="Z247" s="194"/>
      <c r="AA247" s="194"/>
      <c r="AB247" s="194"/>
    </row>
    <row r="248" spans="1:28"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c r="Y248" s="194"/>
      <c r="Z248" s="194"/>
      <c r="AA248" s="194"/>
      <c r="AB248" s="194"/>
    </row>
    <row r="249" spans="1:28"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c r="Y249" s="194"/>
      <c r="Z249" s="194"/>
      <c r="AA249" s="194"/>
      <c r="AB249" s="194"/>
    </row>
    <row r="250" spans="1:28"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c r="Y250" s="194"/>
      <c r="Z250" s="194"/>
      <c r="AA250" s="194"/>
      <c r="AB250" s="194"/>
    </row>
    <row r="251" spans="1:28"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c r="Y251" s="194"/>
      <c r="Z251" s="194"/>
      <c r="AA251" s="194"/>
      <c r="AB251" s="194"/>
    </row>
    <row r="252" spans="1:28"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c r="Y252" s="194"/>
      <c r="Z252" s="194"/>
      <c r="AA252" s="194"/>
      <c r="AB252" s="194"/>
    </row>
    <row r="253" spans="1:28"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c r="Y253" s="194"/>
      <c r="Z253" s="194"/>
      <c r="AA253" s="194"/>
      <c r="AB253" s="194"/>
    </row>
    <row r="254" spans="1:28"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c r="Y254" s="194"/>
      <c r="Z254" s="194"/>
      <c r="AA254" s="194"/>
      <c r="AB254" s="194"/>
    </row>
    <row r="255" spans="1:28"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c r="Y255" s="194"/>
      <c r="Z255" s="194"/>
      <c r="AA255" s="194"/>
      <c r="AB255" s="194"/>
    </row>
    <row r="256" spans="1:28"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c r="Y256" s="194"/>
      <c r="Z256" s="194"/>
      <c r="AA256" s="194"/>
      <c r="AB256" s="194"/>
    </row>
    <row r="257" spans="1:28"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c r="Y257" s="194"/>
      <c r="Z257" s="194"/>
      <c r="AA257" s="194"/>
      <c r="AB257" s="194"/>
    </row>
    <row r="258" spans="1:28"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c r="Y258" s="194"/>
      <c r="Z258" s="194"/>
      <c r="AA258" s="194"/>
      <c r="AB258" s="194"/>
    </row>
    <row r="259" spans="1:28"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c r="Y259" s="194"/>
      <c r="Z259" s="194"/>
      <c r="AA259" s="194"/>
      <c r="AB259" s="194"/>
    </row>
    <row r="260" spans="1:28"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c r="Y260" s="194"/>
      <c r="Z260" s="194"/>
      <c r="AA260" s="194"/>
      <c r="AB260" s="194"/>
    </row>
    <row r="261" spans="1:28"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c r="Y261" s="194"/>
      <c r="Z261" s="194"/>
      <c r="AA261" s="194"/>
      <c r="AB261" s="194"/>
    </row>
    <row r="262" spans="1:28"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c r="Y262" s="194"/>
      <c r="Z262" s="194"/>
      <c r="AA262" s="194"/>
      <c r="AB262" s="194"/>
    </row>
    <row r="263" spans="1:28"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c r="Y263" s="194"/>
      <c r="Z263" s="194"/>
      <c r="AA263" s="194"/>
      <c r="AB263" s="194"/>
    </row>
    <row r="264" spans="1:28"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c r="Y264" s="194"/>
      <c r="Z264" s="194"/>
      <c r="AA264" s="194"/>
      <c r="AB264" s="194"/>
    </row>
    <row r="265" spans="1:28"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c r="Y265" s="194"/>
      <c r="Z265" s="194"/>
      <c r="AA265" s="194"/>
      <c r="AB265" s="194"/>
    </row>
    <row r="266" spans="1:28"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c r="Y266" s="194"/>
      <c r="Z266" s="194"/>
      <c r="AA266" s="194"/>
      <c r="AB266" s="194"/>
    </row>
    <row r="267" spans="1:28"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c r="Y267" s="194"/>
      <c r="Z267" s="194"/>
      <c r="AA267" s="194"/>
      <c r="AB267" s="194"/>
    </row>
    <row r="268" spans="1:28"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c r="Y268" s="194"/>
      <c r="Z268" s="194"/>
      <c r="AA268" s="194"/>
      <c r="AB268" s="194"/>
    </row>
    <row r="269" spans="1:28"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c r="Y269" s="194"/>
      <c r="Z269" s="194"/>
      <c r="AA269" s="194"/>
      <c r="AB269" s="194"/>
    </row>
    <row r="270" spans="1:28"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c r="Y270" s="194"/>
      <c r="Z270" s="194"/>
      <c r="AA270" s="194"/>
      <c r="AB270" s="194"/>
    </row>
    <row r="271" spans="1:28"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c r="Y271" s="194"/>
      <c r="Z271" s="194"/>
      <c r="AA271" s="194"/>
      <c r="AB271" s="194"/>
    </row>
    <row r="272" spans="1:28"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c r="Y272" s="194"/>
      <c r="Z272" s="194"/>
      <c r="AA272" s="194"/>
      <c r="AB272" s="194"/>
    </row>
    <row r="273" spans="1:28"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c r="Y273" s="194"/>
      <c r="Z273" s="194"/>
      <c r="AA273" s="194"/>
      <c r="AB273" s="194"/>
    </row>
    <row r="274" spans="1:28"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c r="Y274" s="194"/>
      <c r="Z274" s="194"/>
      <c r="AA274" s="194"/>
      <c r="AB274" s="194"/>
    </row>
    <row r="275" spans="1:28"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c r="Y275" s="194"/>
      <c r="Z275" s="194"/>
      <c r="AA275" s="194"/>
      <c r="AB275" s="194"/>
    </row>
    <row r="276" spans="1:28"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c r="Y276" s="194"/>
      <c r="Z276" s="194"/>
      <c r="AA276" s="194"/>
      <c r="AB276" s="194"/>
    </row>
    <row r="277" spans="1:28"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c r="Y277" s="194"/>
      <c r="Z277" s="194"/>
      <c r="AA277" s="194"/>
      <c r="AB277" s="194"/>
    </row>
    <row r="278" spans="1:28"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c r="Y278" s="194"/>
      <c r="Z278" s="194"/>
      <c r="AA278" s="194"/>
      <c r="AB278" s="194"/>
    </row>
    <row r="279" spans="1:28"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c r="Y279" s="194"/>
      <c r="Z279" s="194"/>
      <c r="AA279" s="194"/>
      <c r="AB279" s="194"/>
    </row>
    <row r="280" spans="1:28"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c r="Y280" s="194"/>
      <c r="Z280" s="194"/>
      <c r="AA280" s="194"/>
      <c r="AB280" s="194"/>
    </row>
    <row r="281" spans="1:28"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c r="Y281" s="194"/>
      <c r="Z281" s="194"/>
      <c r="AA281" s="194"/>
      <c r="AB281" s="194"/>
    </row>
    <row r="282" spans="1:28"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c r="Y282" s="194"/>
      <c r="Z282" s="194"/>
      <c r="AA282" s="194"/>
      <c r="AB282" s="194"/>
    </row>
    <row r="283" spans="1:28"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c r="Y283" s="194"/>
      <c r="Z283" s="194"/>
      <c r="AA283" s="194"/>
      <c r="AB283" s="194"/>
    </row>
    <row r="284" spans="1:28"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c r="Y284" s="194"/>
      <c r="Z284" s="194"/>
      <c r="AA284" s="194"/>
      <c r="AB284" s="194"/>
    </row>
    <row r="285" spans="1:28"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c r="Y285" s="194"/>
      <c r="Z285" s="194"/>
      <c r="AA285" s="194"/>
      <c r="AB285" s="194"/>
    </row>
    <row r="286" spans="1:28"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c r="Y286" s="194"/>
      <c r="Z286" s="194"/>
      <c r="AA286" s="194"/>
      <c r="AB286" s="194"/>
    </row>
    <row r="287" spans="1:28"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c r="Y287" s="194"/>
      <c r="Z287" s="194"/>
      <c r="AA287" s="194"/>
      <c r="AB287" s="194"/>
    </row>
    <row r="288" spans="1:28"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c r="Y288" s="194"/>
      <c r="Z288" s="194"/>
      <c r="AA288" s="194"/>
      <c r="AB288" s="194"/>
    </row>
    <row r="289" spans="1:28"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c r="Y289" s="194"/>
      <c r="Z289" s="194"/>
      <c r="AA289" s="194"/>
      <c r="AB289" s="194"/>
    </row>
    <row r="290" spans="1:28"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c r="Y290" s="194"/>
      <c r="Z290" s="194"/>
      <c r="AA290" s="194"/>
      <c r="AB290" s="194"/>
    </row>
    <row r="291" spans="1:28"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c r="Y291" s="194"/>
      <c r="Z291" s="194"/>
      <c r="AA291" s="194"/>
      <c r="AB291" s="194"/>
    </row>
    <row r="292" spans="1:28"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c r="Y292" s="194"/>
      <c r="Z292" s="194"/>
      <c r="AA292" s="194"/>
      <c r="AB292" s="194"/>
    </row>
    <row r="293" spans="1:28"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c r="Y293" s="194"/>
      <c r="Z293" s="194"/>
      <c r="AA293" s="194"/>
      <c r="AB293" s="194"/>
    </row>
    <row r="294" spans="1:28"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c r="Y294" s="194"/>
      <c r="Z294" s="194"/>
      <c r="AA294" s="194"/>
      <c r="AB294" s="194"/>
    </row>
    <row r="295" spans="1:28"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c r="Y295" s="194"/>
      <c r="Z295" s="194"/>
      <c r="AA295" s="194"/>
      <c r="AB295" s="194"/>
    </row>
    <row r="296" spans="1:28"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c r="Y296" s="194"/>
      <c r="Z296" s="194"/>
      <c r="AA296" s="194"/>
      <c r="AB296" s="194"/>
    </row>
    <row r="297" spans="1:28"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c r="Y297" s="194"/>
      <c r="Z297" s="194"/>
      <c r="AA297" s="194"/>
      <c r="AB297" s="194"/>
    </row>
    <row r="298" spans="1:28"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c r="Y298" s="194"/>
      <c r="Z298" s="194"/>
      <c r="AA298" s="194"/>
      <c r="AB298" s="194"/>
    </row>
    <row r="299" spans="1:28"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c r="Y299" s="194"/>
      <c r="Z299" s="194"/>
      <c r="AA299" s="194"/>
      <c r="AB299" s="194"/>
    </row>
    <row r="300" spans="1:28"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c r="Y300" s="194"/>
      <c r="Z300" s="194"/>
      <c r="AA300" s="194"/>
      <c r="AB300" s="194"/>
    </row>
    <row r="301" spans="1:28"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c r="Y301" s="194"/>
      <c r="Z301" s="194"/>
      <c r="AA301" s="194"/>
      <c r="AB301" s="194"/>
    </row>
    <row r="302" spans="1:28"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c r="Y302" s="194"/>
      <c r="Z302" s="194"/>
      <c r="AA302" s="194"/>
      <c r="AB302" s="194"/>
    </row>
    <row r="303" spans="1:28"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c r="Y303" s="194"/>
      <c r="Z303" s="194"/>
      <c r="AA303" s="194"/>
      <c r="AB303" s="194"/>
    </row>
    <row r="304" spans="1:28"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c r="Y304" s="194"/>
      <c r="Z304" s="194"/>
      <c r="AA304" s="194"/>
      <c r="AB304" s="194"/>
    </row>
    <row r="305" spans="1:28"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c r="Y305" s="194"/>
      <c r="Z305" s="194"/>
      <c r="AA305" s="194"/>
      <c r="AB305" s="194"/>
    </row>
    <row r="306" spans="1:28"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c r="Y306" s="194"/>
      <c r="Z306" s="194"/>
      <c r="AA306" s="194"/>
      <c r="AB306" s="194"/>
    </row>
    <row r="307" spans="1:28"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c r="Y307" s="194"/>
      <c r="Z307" s="194"/>
      <c r="AA307" s="194"/>
      <c r="AB307" s="194"/>
    </row>
    <row r="308" spans="1:28"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c r="Y308" s="194"/>
      <c r="Z308" s="194"/>
      <c r="AA308" s="194"/>
      <c r="AB308" s="194"/>
    </row>
    <row r="309" spans="1:28"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c r="Y309" s="194"/>
      <c r="Z309" s="194"/>
      <c r="AA309" s="194"/>
      <c r="AB309" s="194"/>
    </row>
    <row r="310" spans="1:28"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c r="Y310" s="194"/>
      <c r="Z310" s="194"/>
      <c r="AA310" s="194"/>
      <c r="AB310" s="194"/>
    </row>
    <row r="311" spans="1:28"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c r="Y311" s="194"/>
      <c r="Z311" s="194"/>
      <c r="AA311" s="194"/>
      <c r="AB311" s="194"/>
    </row>
    <row r="312" spans="1:28"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c r="Y312" s="194"/>
      <c r="Z312" s="194"/>
      <c r="AA312" s="194"/>
      <c r="AB312" s="194"/>
    </row>
    <row r="313" spans="1:28"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c r="Y313" s="194"/>
      <c r="Z313" s="194"/>
      <c r="AA313" s="194"/>
      <c r="AB313" s="194"/>
    </row>
    <row r="314" spans="1:28"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c r="Y314" s="194"/>
      <c r="Z314" s="194"/>
      <c r="AA314" s="194"/>
      <c r="AB314" s="194"/>
    </row>
    <row r="315" spans="1:28"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c r="Y315" s="194"/>
      <c r="Z315" s="194"/>
      <c r="AA315" s="194"/>
      <c r="AB315" s="194"/>
    </row>
    <row r="316" spans="1:28"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c r="Y316" s="194"/>
      <c r="Z316" s="194"/>
      <c r="AA316" s="194"/>
      <c r="AB316" s="194"/>
    </row>
    <row r="317" spans="1:28"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c r="Y317" s="194"/>
      <c r="Z317" s="194"/>
      <c r="AA317" s="194"/>
      <c r="AB317" s="194"/>
    </row>
    <row r="318" spans="1:28"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c r="Y318" s="194"/>
      <c r="Z318" s="194"/>
      <c r="AA318" s="194"/>
      <c r="AB318" s="194"/>
    </row>
    <row r="319" spans="1:28"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c r="Y319" s="194"/>
      <c r="Z319" s="194"/>
      <c r="AA319" s="194"/>
      <c r="AB319" s="194"/>
    </row>
    <row r="320" spans="1:28"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c r="Y320" s="194"/>
      <c r="Z320" s="194"/>
      <c r="AA320" s="194"/>
      <c r="AB320" s="194"/>
    </row>
    <row r="321" spans="1:28"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c r="Y321" s="194"/>
      <c r="Z321" s="194"/>
      <c r="AA321" s="194"/>
      <c r="AB321" s="194"/>
    </row>
    <row r="322" spans="1:28"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c r="Y322" s="194"/>
      <c r="Z322" s="194"/>
      <c r="AA322" s="194"/>
      <c r="AB322" s="194"/>
    </row>
    <row r="323" spans="1:28"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c r="Y323" s="194"/>
      <c r="Z323" s="194"/>
      <c r="AA323" s="194"/>
      <c r="AB323" s="194"/>
    </row>
    <row r="324" spans="1:28"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c r="Y324" s="194"/>
      <c r="Z324" s="194"/>
      <c r="AA324" s="194"/>
      <c r="AB324" s="194"/>
    </row>
    <row r="325" spans="1:28"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c r="Y325" s="194"/>
      <c r="Z325" s="194"/>
      <c r="AA325" s="194"/>
      <c r="AB325" s="194"/>
    </row>
    <row r="326" spans="1:28"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c r="Y326" s="194"/>
      <c r="Z326" s="194"/>
      <c r="AA326" s="194"/>
      <c r="AB326" s="194"/>
    </row>
    <row r="327" spans="1:28"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c r="Y327" s="194"/>
      <c r="Z327" s="194"/>
      <c r="AA327" s="194"/>
      <c r="AB327" s="194"/>
    </row>
    <row r="328" spans="1:28"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c r="Y328" s="194"/>
      <c r="Z328" s="194"/>
      <c r="AA328" s="194"/>
      <c r="AB328" s="194"/>
    </row>
    <row r="329" spans="1:28"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c r="Y329" s="194"/>
      <c r="Z329" s="194"/>
      <c r="AA329" s="194"/>
      <c r="AB329" s="194"/>
    </row>
    <row r="330" spans="1:28"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c r="Y330" s="194"/>
      <c r="Z330" s="194"/>
      <c r="AA330" s="194"/>
      <c r="AB330" s="194"/>
    </row>
    <row r="331" spans="1:28"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c r="Y331" s="194"/>
      <c r="Z331" s="194"/>
      <c r="AA331" s="194"/>
      <c r="AB331" s="194"/>
    </row>
    <row r="332" spans="1:28"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c r="Y332" s="194"/>
      <c r="Z332" s="194"/>
      <c r="AA332" s="194"/>
      <c r="AB332" s="194"/>
    </row>
    <row r="333" spans="1:28"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c r="Y333" s="194"/>
      <c r="Z333" s="194"/>
      <c r="AA333" s="194"/>
      <c r="AB333" s="194"/>
    </row>
    <row r="334" spans="1:28"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c r="Y334" s="194"/>
      <c r="Z334" s="194"/>
      <c r="AA334" s="194"/>
      <c r="AB334" s="194"/>
    </row>
    <row r="335" spans="1:28"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c r="Y335" s="194"/>
      <c r="Z335" s="194"/>
      <c r="AA335" s="194"/>
      <c r="AB335" s="194"/>
    </row>
    <row r="336" spans="1:28"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c r="Y336" s="194"/>
      <c r="Z336" s="194"/>
      <c r="AA336" s="194"/>
      <c r="AB336" s="194"/>
    </row>
    <row r="337" spans="1:28"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c r="Y337" s="194"/>
      <c r="Z337" s="194"/>
      <c r="AA337" s="194"/>
      <c r="AB337" s="194"/>
    </row>
    <row r="338" spans="1:28"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c r="Y338" s="194"/>
      <c r="Z338" s="194"/>
      <c r="AA338" s="194"/>
      <c r="AB338" s="194"/>
    </row>
    <row r="339" spans="1:28"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c r="Y339" s="194"/>
      <c r="Z339" s="194"/>
      <c r="AA339" s="194"/>
      <c r="AB339" s="194"/>
    </row>
    <row r="340" spans="1:28"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c r="Y340" s="194"/>
      <c r="Z340" s="194"/>
      <c r="AA340" s="194"/>
      <c r="AB340" s="194"/>
    </row>
    <row r="341" spans="1:28"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c r="Y341" s="194"/>
      <c r="Z341" s="194"/>
      <c r="AA341" s="194"/>
      <c r="AB341" s="194"/>
    </row>
    <row r="342" spans="1:28"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c r="Y342" s="194"/>
      <c r="Z342" s="194"/>
      <c r="AA342" s="194"/>
      <c r="AB342" s="194"/>
    </row>
    <row r="343" spans="1:28"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c r="Y343" s="194"/>
      <c r="Z343" s="194"/>
      <c r="AA343" s="194"/>
      <c r="AB343" s="194"/>
    </row>
    <row r="344" spans="1:28"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c r="Y344" s="194"/>
      <c r="Z344" s="194"/>
      <c r="AA344" s="194"/>
      <c r="AB344" s="194"/>
    </row>
    <row r="345" spans="1:28"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c r="Y345" s="194"/>
      <c r="Z345" s="194"/>
      <c r="AA345" s="194"/>
      <c r="AB345" s="194"/>
    </row>
    <row r="346" spans="1:28"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c r="Y346" s="194"/>
      <c r="Z346" s="194"/>
      <c r="AA346" s="194"/>
      <c r="AB346" s="194"/>
    </row>
    <row r="347" spans="1:28"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c r="Y347" s="194"/>
      <c r="Z347" s="194"/>
      <c r="AA347" s="194"/>
      <c r="AB347" s="194"/>
    </row>
    <row r="348" spans="1:28"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c r="Y348" s="194"/>
      <c r="Z348" s="194"/>
      <c r="AA348" s="194"/>
      <c r="AB348" s="194"/>
    </row>
    <row r="349" spans="1:28"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c r="Y349" s="194"/>
      <c r="Z349" s="194"/>
      <c r="AA349" s="194"/>
      <c r="AB349" s="194"/>
    </row>
    <row r="350" spans="1:28"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c r="Y350" s="194"/>
      <c r="Z350" s="194"/>
      <c r="AA350" s="194"/>
      <c r="AB350" s="194"/>
    </row>
    <row r="351" spans="1:28"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c r="Y351" s="194"/>
      <c r="Z351" s="194"/>
      <c r="AA351" s="194"/>
      <c r="AB351" s="194"/>
    </row>
    <row r="352" spans="1:28"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c r="Y352" s="194"/>
      <c r="Z352" s="194"/>
      <c r="AA352" s="194"/>
      <c r="AB352" s="194"/>
    </row>
    <row r="353" spans="1:28"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c r="Y353" s="194"/>
      <c r="Z353" s="194"/>
      <c r="AA353" s="194"/>
      <c r="AB353" s="194"/>
    </row>
    <row r="354" spans="1:28"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c r="Y354" s="194"/>
      <c r="Z354" s="194"/>
      <c r="AA354" s="194"/>
      <c r="AB354" s="194"/>
    </row>
    <row r="355" spans="1:28"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c r="Y355" s="194"/>
      <c r="Z355" s="194"/>
      <c r="AA355" s="194"/>
      <c r="AB355" s="194"/>
    </row>
    <row r="356" spans="1:28"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c r="Y356" s="194"/>
      <c r="Z356" s="194"/>
      <c r="AA356" s="194"/>
      <c r="AB356" s="194"/>
    </row>
    <row r="357" spans="1:28"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c r="Y357" s="194"/>
      <c r="Z357" s="194"/>
      <c r="AA357" s="194"/>
      <c r="AB357" s="194"/>
    </row>
    <row r="358" spans="1:28"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c r="Y358" s="194"/>
      <c r="Z358" s="194"/>
      <c r="AA358" s="194"/>
      <c r="AB358" s="194"/>
    </row>
    <row r="359" spans="1:28"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c r="Y359" s="194"/>
      <c r="Z359" s="194"/>
      <c r="AA359" s="194"/>
      <c r="AB359" s="194"/>
    </row>
    <row r="360" spans="1:28"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c r="Y360" s="194"/>
      <c r="Z360" s="194"/>
      <c r="AA360" s="194"/>
      <c r="AB360" s="19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D25" sqref="D25"/>
    </sheetView>
  </sheetViews>
  <sheetFormatPr defaultColWidth="10.7109375" defaultRowHeight="15.75" x14ac:dyDescent="0.25"/>
  <cols>
    <col min="1" max="1" width="9.5703125" style="34" customWidth="1"/>
    <col min="2" max="3" width="15.7109375" style="34" customWidth="1"/>
    <col min="4" max="4" width="16.140625" style="34" customWidth="1"/>
    <col min="5" max="5" width="11.140625" style="34" customWidth="1"/>
    <col min="6" max="6" width="11" style="34" customWidth="1"/>
    <col min="7" max="7" width="8.7109375" style="34" customWidth="1"/>
    <col min="8" max="8" width="10.14062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74"/>
      <c r="T3" s="14" t="s">
        <v>8</v>
      </c>
    </row>
    <row r="4" spans="1:20" s="17" customFormat="1" ht="18.75" customHeight="1" x14ac:dyDescent="0.3">
      <c r="H4" s="174"/>
      <c r="T4" s="14" t="s">
        <v>65</v>
      </c>
    </row>
    <row r="5" spans="1:20" s="17" customFormat="1" ht="18.75" customHeight="1" x14ac:dyDescent="0.3">
      <c r="H5" s="174"/>
      <c r="T5" s="14"/>
    </row>
    <row r="6" spans="1:20" s="17" customFormat="1" x14ac:dyDescent="0.2">
      <c r="A6" s="327" t="str">
        <f>'1. паспорт местоположение'!A5:C5</f>
        <v>Год раскрытия информации: 2017 год</v>
      </c>
      <c r="B6" s="327"/>
      <c r="C6" s="327"/>
      <c r="D6" s="327"/>
      <c r="E6" s="327"/>
      <c r="F6" s="327"/>
      <c r="G6" s="327"/>
      <c r="H6" s="327"/>
      <c r="I6" s="327"/>
      <c r="J6" s="327"/>
      <c r="K6" s="327"/>
      <c r="L6" s="327"/>
      <c r="M6" s="327"/>
      <c r="N6" s="327"/>
      <c r="O6" s="327"/>
      <c r="P6" s="327"/>
      <c r="Q6" s="327"/>
      <c r="R6" s="327"/>
      <c r="S6" s="327"/>
      <c r="T6" s="327"/>
    </row>
    <row r="7" spans="1:20" s="17" customFormat="1" x14ac:dyDescent="0.2">
      <c r="A7" s="175"/>
      <c r="H7" s="174"/>
    </row>
    <row r="8" spans="1:20" s="17" customFormat="1" ht="18.75" x14ac:dyDescent="0.2">
      <c r="A8" s="336" t="s">
        <v>7</v>
      </c>
      <c r="B8" s="336"/>
      <c r="C8" s="336"/>
      <c r="D8" s="336"/>
      <c r="E8" s="336"/>
      <c r="F8" s="336"/>
      <c r="G8" s="336"/>
      <c r="H8" s="336"/>
      <c r="I8" s="336"/>
      <c r="J8" s="336"/>
      <c r="K8" s="336"/>
      <c r="L8" s="336"/>
      <c r="M8" s="336"/>
      <c r="N8" s="336"/>
      <c r="O8" s="336"/>
      <c r="P8" s="336"/>
      <c r="Q8" s="336"/>
      <c r="R8" s="336"/>
      <c r="S8" s="336"/>
      <c r="T8" s="336"/>
    </row>
    <row r="9" spans="1:20" s="17" customFormat="1" ht="18.75" x14ac:dyDescent="0.2">
      <c r="A9" s="336"/>
      <c r="B9" s="336"/>
      <c r="C9" s="336"/>
      <c r="D9" s="336"/>
      <c r="E9" s="336"/>
      <c r="F9" s="336"/>
      <c r="G9" s="336"/>
      <c r="H9" s="336"/>
      <c r="I9" s="336"/>
      <c r="J9" s="336"/>
      <c r="K9" s="336"/>
      <c r="L9" s="336"/>
      <c r="M9" s="336"/>
      <c r="N9" s="336"/>
      <c r="O9" s="336"/>
      <c r="P9" s="336"/>
      <c r="Q9" s="336"/>
      <c r="R9" s="336"/>
      <c r="S9" s="336"/>
      <c r="T9" s="336"/>
    </row>
    <row r="10" spans="1:20" s="17" customFormat="1" ht="18.75" customHeight="1" x14ac:dyDescent="0.2">
      <c r="A10" s="334" t="str">
        <f>'1. паспорт местоположение'!A9:C9</f>
        <v>Акционерное общество "Янтарьэнерго" ДЗО  ПАО "Россети"</v>
      </c>
      <c r="B10" s="334"/>
      <c r="C10" s="334"/>
      <c r="D10" s="334"/>
      <c r="E10" s="334"/>
      <c r="F10" s="334"/>
      <c r="G10" s="334"/>
      <c r="H10" s="334"/>
      <c r="I10" s="334"/>
      <c r="J10" s="334"/>
      <c r="K10" s="334"/>
      <c r="L10" s="334"/>
      <c r="M10" s="334"/>
      <c r="N10" s="334"/>
      <c r="O10" s="334"/>
      <c r="P10" s="334"/>
      <c r="Q10" s="334"/>
      <c r="R10" s="334"/>
      <c r="S10" s="334"/>
      <c r="T10" s="334"/>
    </row>
    <row r="11" spans="1:20" s="17" customFormat="1" ht="18.75" customHeight="1" x14ac:dyDescent="0.2">
      <c r="A11" s="340" t="s">
        <v>6</v>
      </c>
      <c r="B11" s="340"/>
      <c r="C11" s="340"/>
      <c r="D11" s="340"/>
      <c r="E11" s="340"/>
      <c r="F11" s="340"/>
      <c r="G11" s="340"/>
      <c r="H11" s="340"/>
      <c r="I11" s="340"/>
      <c r="J11" s="340"/>
      <c r="K11" s="340"/>
      <c r="L11" s="340"/>
      <c r="M11" s="340"/>
      <c r="N11" s="340"/>
      <c r="O11" s="340"/>
      <c r="P11" s="340"/>
      <c r="Q11" s="340"/>
      <c r="R11" s="340"/>
      <c r="S11" s="340"/>
      <c r="T11" s="340"/>
    </row>
    <row r="12" spans="1:20" s="17" customFormat="1" ht="18.75" x14ac:dyDescent="0.2">
      <c r="A12" s="336"/>
      <c r="B12" s="336"/>
      <c r="C12" s="336"/>
      <c r="D12" s="336"/>
      <c r="E12" s="336"/>
      <c r="F12" s="336"/>
      <c r="G12" s="336"/>
      <c r="H12" s="336"/>
      <c r="I12" s="336"/>
      <c r="J12" s="336"/>
      <c r="K12" s="336"/>
      <c r="L12" s="336"/>
      <c r="M12" s="336"/>
      <c r="N12" s="336"/>
      <c r="O12" s="336"/>
      <c r="P12" s="336"/>
      <c r="Q12" s="336"/>
      <c r="R12" s="336"/>
      <c r="S12" s="336"/>
      <c r="T12" s="336"/>
    </row>
    <row r="13" spans="1:20" s="17" customFormat="1" ht="18.75" customHeight="1" x14ac:dyDescent="0.2">
      <c r="A13" s="334" t="str">
        <f>'1. паспорт местоположение'!A12:C12</f>
        <v>Н_16-0255</v>
      </c>
      <c r="B13" s="334"/>
      <c r="C13" s="334"/>
      <c r="D13" s="334"/>
      <c r="E13" s="334"/>
      <c r="F13" s="334"/>
      <c r="G13" s="334"/>
      <c r="H13" s="334"/>
      <c r="I13" s="334"/>
      <c r="J13" s="334"/>
      <c r="K13" s="334"/>
      <c r="L13" s="334"/>
      <c r="M13" s="334"/>
      <c r="N13" s="334"/>
      <c r="O13" s="334"/>
      <c r="P13" s="334"/>
      <c r="Q13" s="334"/>
      <c r="R13" s="334"/>
      <c r="S13" s="334"/>
      <c r="T13" s="334"/>
    </row>
    <row r="14" spans="1:20" s="17" customFormat="1" ht="18.75" customHeight="1" x14ac:dyDescent="0.2">
      <c r="A14" s="340" t="s">
        <v>5</v>
      </c>
      <c r="B14" s="340"/>
      <c r="C14" s="340"/>
      <c r="D14" s="340"/>
      <c r="E14" s="340"/>
      <c r="F14" s="340"/>
      <c r="G14" s="340"/>
      <c r="H14" s="340"/>
      <c r="I14" s="340"/>
      <c r="J14" s="340"/>
      <c r="K14" s="340"/>
      <c r="L14" s="340"/>
      <c r="M14" s="340"/>
      <c r="N14" s="340"/>
      <c r="O14" s="340"/>
      <c r="P14" s="340"/>
      <c r="Q14" s="340"/>
      <c r="R14" s="340"/>
      <c r="S14" s="340"/>
      <c r="T14" s="340"/>
    </row>
    <row r="15" spans="1:20" s="176" customFormat="1" ht="15.75" customHeight="1" x14ac:dyDescent="0.2">
      <c r="A15" s="341"/>
      <c r="B15" s="341"/>
      <c r="C15" s="341"/>
      <c r="D15" s="341"/>
      <c r="E15" s="341"/>
      <c r="F15" s="341"/>
      <c r="G15" s="341"/>
      <c r="H15" s="341"/>
      <c r="I15" s="341"/>
      <c r="J15" s="341"/>
      <c r="K15" s="341"/>
      <c r="L15" s="341"/>
      <c r="M15" s="341"/>
      <c r="N15" s="341"/>
      <c r="O15" s="341"/>
      <c r="P15" s="341"/>
      <c r="Q15" s="341"/>
      <c r="R15" s="341"/>
      <c r="S15" s="341"/>
      <c r="T15" s="341"/>
    </row>
    <row r="16" spans="1:20" s="177" customFormat="1" x14ac:dyDescent="0.2">
      <c r="A16" s="334" t="str">
        <f>'1. паспорт местоположение'!A15:C15</f>
        <v>Строительство ПС 110 кВ "Храброво" (с установкой 2-х трансформаторов 110/15 кВ и РУ 15 кВ)</v>
      </c>
      <c r="B16" s="334"/>
      <c r="C16" s="334"/>
      <c r="D16" s="334"/>
      <c r="E16" s="334"/>
      <c r="F16" s="334"/>
      <c r="G16" s="334"/>
      <c r="H16" s="334"/>
      <c r="I16" s="334"/>
      <c r="J16" s="334"/>
      <c r="K16" s="334"/>
      <c r="L16" s="334"/>
      <c r="M16" s="334"/>
      <c r="N16" s="334"/>
      <c r="O16" s="334"/>
      <c r="P16" s="334"/>
      <c r="Q16" s="334"/>
      <c r="R16" s="334"/>
      <c r="S16" s="334"/>
      <c r="T16" s="334"/>
    </row>
    <row r="17" spans="1:113" s="177" customFormat="1" ht="15" customHeight="1" x14ac:dyDescent="0.2">
      <c r="A17" s="340" t="s">
        <v>4</v>
      </c>
      <c r="B17" s="340"/>
      <c r="C17" s="340"/>
      <c r="D17" s="340"/>
      <c r="E17" s="340"/>
      <c r="F17" s="340"/>
      <c r="G17" s="340"/>
      <c r="H17" s="340"/>
      <c r="I17" s="340"/>
      <c r="J17" s="340"/>
      <c r="K17" s="340"/>
      <c r="L17" s="340"/>
      <c r="M17" s="340"/>
      <c r="N17" s="340"/>
      <c r="O17" s="340"/>
      <c r="P17" s="340"/>
      <c r="Q17" s="340"/>
      <c r="R17" s="340"/>
      <c r="S17" s="340"/>
      <c r="T17" s="340"/>
    </row>
    <row r="18" spans="1:113" s="177"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113" s="177" customFormat="1" ht="15" customHeight="1" x14ac:dyDescent="0.2">
      <c r="A19" s="361" t="s">
        <v>390</v>
      </c>
      <c r="B19" s="361"/>
      <c r="C19" s="361"/>
      <c r="D19" s="361"/>
      <c r="E19" s="361"/>
      <c r="F19" s="361"/>
      <c r="G19" s="361"/>
      <c r="H19" s="361"/>
      <c r="I19" s="361"/>
      <c r="J19" s="361"/>
      <c r="K19" s="361"/>
      <c r="L19" s="361"/>
      <c r="M19" s="361"/>
      <c r="N19" s="361"/>
      <c r="O19" s="361"/>
      <c r="P19" s="361"/>
      <c r="Q19" s="361"/>
      <c r="R19" s="361"/>
      <c r="S19" s="361"/>
      <c r="T19" s="361"/>
    </row>
    <row r="20" spans="1:113" s="41"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55" t="s">
        <v>3</v>
      </c>
      <c r="B21" s="346" t="s">
        <v>200</v>
      </c>
      <c r="C21" s="347"/>
      <c r="D21" s="350" t="s">
        <v>116</v>
      </c>
      <c r="E21" s="346" t="s">
        <v>418</v>
      </c>
      <c r="F21" s="347"/>
      <c r="G21" s="346" t="s">
        <v>239</v>
      </c>
      <c r="H21" s="347"/>
      <c r="I21" s="346" t="s">
        <v>115</v>
      </c>
      <c r="J21" s="347"/>
      <c r="K21" s="350" t="s">
        <v>114</v>
      </c>
      <c r="L21" s="346" t="s">
        <v>113</v>
      </c>
      <c r="M21" s="347"/>
      <c r="N21" s="346" t="s">
        <v>471</v>
      </c>
      <c r="O21" s="347"/>
      <c r="P21" s="350" t="s">
        <v>112</v>
      </c>
      <c r="Q21" s="358" t="s">
        <v>111</v>
      </c>
      <c r="R21" s="359"/>
      <c r="S21" s="358" t="s">
        <v>110</v>
      </c>
      <c r="T21" s="360"/>
    </row>
    <row r="22" spans="1:113" ht="204.75" customHeight="1" x14ac:dyDescent="0.25">
      <c r="A22" s="356"/>
      <c r="B22" s="348"/>
      <c r="C22" s="349"/>
      <c r="D22" s="352"/>
      <c r="E22" s="348"/>
      <c r="F22" s="349"/>
      <c r="G22" s="348"/>
      <c r="H22" s="349"/>
      <c r="I22" s="348"/>
      <c r="J22" s="349"/>
      <c r="K22" s="351"/>
      <c r="L22" s="348"/>
      <c r="M22" s="349"/>
      <c r="N22" s="348"/>
      <c r="O22" s="349"/>
      <c r="P22" s="351"/>
      <c r="Q22" s="72" t="s">
        <v>109</v>
      </c>
      <c r="R22" s="72" t="s">
        <v>389</v>
      </c>
      <c r="S22" s="72" t="s">
        <v>108</v>
      </c>
      <c r="T22" s="72" t="s">
        <v>107</v>
      </c>
    </row>
    <row r="23" spans="1:113" ht="51.75" customHeight="1" x14ac:dyDescent="0.25">
      <c r="A23" s="357"/>
      <c r="B23" s="110" t="s">
        <v>105</v>
      </c>
      <c r="C23" s="110" t="s">
        <v>106</v>
      </c>
      <c r="D23" s="351"/>
      <c r="E23" s="110" t="s">
        <v>105</v>
      </c>
      <c r="F23" s="110" t="s">
        <v>106</v>
      </c>
      <c r="G23" s="110" t="s">
        <v>105</v>
      </c>
      <c r="H23" s="110" t="s">
        <v>106</v>
      </c>
      <c r="I23" s="110" t="s">
        <v>105</v>
      </c>
      <c r="J23" s="110" t="s">
        <v>106</v>
      </c>
      <c r="K23" s="110" t="s">
        <v>105</v>
      </c>
      <c r="L23" s="110" t="s">
        <v>105</v>
      </c>
      <c r="M23" s="110" t="s">
        <v>106</v>
      </c>
      <c r="N23" s="110" t="s">
        <v>105</v>
      </c>
      <c r="O23" s="110" t="s">
        <v>106</v>
      </c>
      <c r="P23" s="171"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ht="47.25" x14ac:dyDescent="0.25">
      <c r="A25" s="136">
        <v>1</v>
      </c>
      <c r="B25" s="353" t="s">
        <v>298</v>
      </c>
      <c r="C25" s="353" t="s">
        <v>444</v>
      </c>
      <c r="D25" s="136" t="s">
        <v>445</v>
      </c>
      <c r="E25" s="136" t="s">
        <v>298</v>
      </c>
      <c r="F25" s="136" t="s">
        <v>452</v>
      </c>
      <c r="G25" s="136" t="s">
        <v>298</v>
      </c>
      <c r="H25" s="136" t="s">
        <v>446</v>
      </c>
      <c r="I25" s="136" t="s">
        <v>298</v>
      </c>
      <c r="J25" s="137">
        <v>2016</v>
      </c>
      <c r="K25" s="136" t="s">
        <v>298</v>
      </c>
      <c r="L25" s="136" t="s">
        <v>298</v>
      </c>
      <c r="M25" s="136">
        <v>110</v>
      </c>
      <c r="N25" s="136" t="s">
        <v>298</v>
      </c>
      <c r="O25" s="136">
        <v>80</v>
      </c>
      <c r="P25" s="136" t="s">
        <v>298</v>
      </c>
      <c r="Q25" s="136" t="s">
        <v>298</v>
      </c>
      <c r="R25" s="136" t="s">
        <v>298</v>
      </c>
      <c r="S25" s="136" t="s">
        <v>298</v>
      </c>
      <c r="T25" s="136" t="s">
        <v>298</v>
      </c>
    </row>
    <row r="26" spans="1:113" s="41" customFormat="1" ht="47.25" x14ac:dyDescent="0.25">
      <c r="A26" s="136">
        <v>2</v>
      </c>
      <c r="B26" s="354"/>
      <c r="C26" s="354"/>
      <c r="D26" s="136" t="s">
        <v>463</v>
      </c>
      <c r="E26" s="136" t="s">
        <v>298</v>
      </c>
      <c r="F26" s="136" t="s">
        <v>447</v>
      </c>
      <c r="G26" s="136" t="s">
        <v>298</v>
      </c>
      <c r="H26" s="136" t="s">
        <v>600</v>
      </c>
      <c r="I26" s="136" t="s">
        <v>298</v>
      </c>
      <c r="J26" s="137">
        <v>2016</v>
      </c>
      <c r="K26" s="136" t="s">
        <v>298</v>
      </c>
      <c r="L26" s="136" t="s">
        <v>298</v>
      </c>
      <c r="M26" s="136">
        <v>15</v>
      </c>
      <c r="N26" s="136" t="s">
        <v>298</v>
      </c>
      <c r="O26" s="136" t="s">
        <v>298</v>
      </c>
      <c r="P26" s="136" t="s">
        <v>298</v>
      </c>
      <c r="Q26" s="136" t="s">
        <v>298</v>
      </c>
      <c r="R26" s="136" t="s">
        <v>298</v>
      </c>
      <c r="S26" s="136" t="s">
        <v>298</v>
      </c>
      <c r="T26" s="136" t="s">
        <v>298</v>
      </c>
    </row>
    <row r="27" spans="1:113" s="40" customFormat="1" ht="12.75" x14ac:dyDescent="0.2"/>
    <row r="28" spans="1:113" s="40" customFormat="1" x14ac:dyDescent="0.25">
      <c r="B28" s="38" t="s">
        <v>104</v>
      </c>
      <c r="C28" s="38"/>
      <c r="D28" s="38"/>
      <c r="E28" s="38"/>
      <c r="F28" s="38"/>
      <c r="G28" s="38"/>
      <c r="H28" s="38"/>
      <c r="I28" s="38"/>
      <c r="J28" s="38"/>
      <c r="K28" s="38"/>
      <c r="L28" s="38"/>
      <c r="M28" s="38"/>
      <c r="N28" s="38"/>
      <c r="O28" s="38"/>
      <c r="P28" s="38"/>
      <c r="Q28" s="38"/>
      <c r="R28" s="38"/>
    </row>
    <row r="29" spans="1:113" x14ac:dyDescent="0.25">
      <c r="B29" s="345" t="s">
        <v>424</v>
      </c>
      <c r="C29" s="345"/>
      <c r="D29" s="345"/>
      <c r="E29" s="345"/>
      <c r="F29" s="345"/>
      <c r="G29" s="345"/>
      <c r="H29" s="345"/>
      <c r="I29" s="345"/>
      <c r="J29" s="345"/>
      <c r="K29" s="345"/>
      <c r="L29" s="345"/>
      <c r="M29" s="345"/>
      <c r="N29" s="345"/>
      <c r="O29" s="345"/>
      <c r="P29" s="345"/>
      <c r="Q29" s="345"/>
      <c r="R29" s="345"/>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388</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103</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102</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101</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100</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99</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98</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97</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96</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95</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B25:B26"/>
    <mergeCell ref="C25:C26"/>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74"/>
      <c r="R2" s="174"/>
      <c r="AA2" s="14" t="s">
        <v>8</v>
      </c>
    </row>
    <row r="3" spans="1:27" s="17" customFormat="1" ht="18.75" customHeight="1" x14ac:dyDescent="0.3">
      <c r="Q3" s="174"/>
      <c r="R3" s="174"/>
      <c r="AA3" s="14" t="s">
        <v>65</v>
      </c>
    </row>
    <row r="4" spans="1:27" s="17" customFormat="1" x14ac:dyDescent="0.2">
      <c r="E4" s="175"/>
      <c r="Q4" s="174"/>
      <c r="R4" s="174"/>
    </row>
    <row r="5" spans="1:27" s="17" customFormat="1"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7" customFormat="1" x14ac:dyDescent="0.2">
      <c r="A6" s="170"/>
      <c r="B6" s="170"/>
      <c r="C6" s="170"/>
      <c r="D6" s="170"/>
      <c r="E6" s="170"/>
      <c r="F6" s="170"/>
      <c r="G6" s="170"/>
      <c r="H6" s="170"/>
      <c r="I6" s="170"/>
      <c r="J6" s="170"/>
      <c r="K6" s="170"/>
      <c r="L6" s="170"/>
      <c r="M6" s="170"/>
      <c r="N6" s="170"/>
      <c r="O6" s="170"/>
      <c r="P6" s="170"/>
      <c r="Q6" s="170"/>
      <c r="R6" s="170"/>
      <c r="S6" s="170"/>
      <c r="T6" s="170"/>
    </row>
    <row r="7" spans="1:27" s="17" customFormat="1" ht="18.75" x14ac:dyDescent="0.2">
      <c r="E7" s="336" t="s">
        <v>7</v>
      </c>
      <c r="F7" s="336"/>
      <c r="G7" s="336"/>
      <c r="H7" s="336"/>
      <c r="I7" s="336"/>
      <c r="J7" s="336"/>
      <c r="K7" s="336"/>
      <c r="L7" s="336"/>
      <c r="M7" s="336"/>
      <c r="N7" s="336"/>
      <c r="O7" s="336"/>
      <c r="P7" s="336"/>
      <c r="Q7" s="336"/>
      <c r="R7" s="336"/>
      <c r="S7" s="336"/>
      <c r="T7" s="336"/>
      <c r="U7" s="336"/>
      <c r="V7" s="336"/>
      <c r="W7" s="336"/>
      <c r="X7" s="336"/>
      <c r="Y7" s="336"/>
    </row>
    <row r="8" spans="1:27" s="17" customFormat="1" ht="18.75" x14ac:dyDescent="0.2">
      <c r="E8" s="196"/>
      <c r="F8" s="196"/>
      <c r="G8" s="196"/>
      <c r="H8" s="196"/>
      <c r="I8" s="196"/>
      <c r="J8" s="196"/>
      <c r="K8" s="196"/>
      <c r="L8" s="196"/>
      <c r="M8" s="196"/>
      <c r="N8" s="196"/>
      <c r="O8" s="196"/>
      <c r="P8" s="196"/>
      <c r="Q8" s="196"/>
      <c r="R8" s="196"/>
      <c r="S8" s="178"/>
      <c r="T8" s="178"/>
      <c r="U8" s="178"/>
      <c r="V8" s="178"/>
      <c r="W8" s="178"/>
    </row>
    <row r="9" spans="1:27" s="17" customFormat="1" ht="18.75" customHeight="1" x14ac:dyDescent="0.2">
      <c r="E9" s="334" t="str">
        <f>'1. паспорт местоположение'!A9</f>
        <v>Акционерное общество "Янтарьэнерго" ДЗО  ПАО "Россети"</v>
      </c>
      <c r="F9" s="334"/>
      <c r="G9" s="334"/>
      <c r="H9" s="334"/>
      <c r="I9" s="334"/>
      <c r="J9" s="334"/>
      <c r="K9" s="334"/>
      <c r="L9" s="334"/>
      <c r="M9" s="334"/>
      <c r="N9" s="334"/>
      <c r="O9" s="334"/>
      <c r="P9" s="334"/>
      <c r="Q9" s="334"/>
      <c r="R9" s="334"/>
      <c r="S9" s="334"/>
      <c r="T9" s="334"/>
      <c r="U9" s="334"/>
      <c r="V9" s="334"/>
      <c r="W9" s="334"/>
      <c r="X9" s="334"/>
      <c r="Y9" s="334"/>
    </row>
    <row r="10" spans="1:27" s="17" customFormat="1" ht="18.75" customHeight="1" x14ac:dyDescent="0.2">
      <c r="E10" s="340" t="s">
        <v>6</v>
      </c>
      <c r="F10" s="340"/>
      <c r="G10" s="340"/>
      <c r="H10" s="340"/>
      <c r="I10" s="340"/>
      <c r="J10" s="340"/>
      <c r="K10" s="340"/>
      <c r="L10" s="340"/>
      <c r="M10" s="340"/>
      <c r="N10" s="340"/>
      <c r="O10" s="340"/>
      <c r="P10" s="340"/>
      <c r="Q10" s="340"/>
      <c r="R10" s="340"/>
      <c r="S10" s="340"/>
      <c r="T10" s="340"/>
      <c r="U10" s="340"/>
      <c r="V10" s="340"/>
      <c r="W10" s="340"/>
      <c r="X10" s="340"/>
      <c r="Y10" s="340"/>
    </row>
    <row r="11" spans="1:27" s="17" customFormat="1" ht="18.75" x14ac:dyDescent="0.2">
      <c r="E11" s="196"/>
      <c r="F11" s="196"/>
      <c r="G11" s="196"/>
      <c r="H11" s="196"/>
      <c r="I11" s="196"/>
      <c r="J11" s="196"/>
      <c r="K11" s="196"/>
      <c r="L11" s="196"/>
      <c r="M11" s="196"/>
      <c r="N11" s="196"/>
      <c r="O11" s="196"/>
      <c r="P11" s="196"/>
      <c r="Q11" s="196"/>
      <c r="R11" s="196"/>
      <c r="S11" s="178"/>
      <c r="T11" s="178"/>
      <c r="U11" s="178"/>
      <c r="V11" s="178"/>
      <c r="W11" s="178"/>
    </row>
    <row r="12" spans="1:27" s="17" customFormat="1" ht="18.75" customHeight="1" x14ac:dyDescent="0.2">
      <c r="E12" s="334" t="str">
        <f>'1. паспорт местоположение'!A12</f>
        <v>Н_16-0255</v>
      </c>
      <c r="F12" s="334"/>
      <c r="G12" s="334"/>
      <c r="H12" s="334"/>
      <c r="I12" s="334"/>
      <c r="J12" s="334"/>
      <c r="K12" s="334"/>
      <c r="L12" s="334"/>
      <c r="M12" s="334"/>
      <c r="N12" s="334"/>
      <c r="O12" s="334"/>
      <c r="P12" s="334"/>
      <c r="Q12" s="334"/>
      <c r="R12" s="334"/>
      <c r="S12" s="334"/>
      <c r="T12" s="334"/>
      <c r="U12" s="334"/>
      <c r="V12" s="334"/>
      <c r="W12" s="334"/>
      <c r="X12" s="334"/>
      <c r="Y12" s="334"/>
    </row>
    <row r="13" spans="1:27" s="17" customFormat="1" ht="18.75" customHeight="1" x14ac:dyDescent="0.2">
      <c r="E13" s="340" t="s">
        <v>5</v>
      </c>
      <c r="F13" s="340"/>
      <c r="G13" s="340"/>
      <c r="H13" s="340"/>
      <c r="I13" s="340"/>
      <c r="J13" s="340"/>
      <c r="K13" s="340"/>
      <c r="L13" s="340"/>
      <c r="M13" s="340"/>
      <c r="N13" s="340"/>
      <c r="O13" s="340"/>
      <c r="P13" s="340"/>
      <c r="Q13" s="340"/>
      <c r="R13" s="340"/>
      <c r="S13" s="340"/>
      <c r="T13" s="340"/>
      <c r="U13" s="340"/>
      <c r="V13" s="340"/>
      <c r="W13" s="340"/>
      <c r="X13" s="340"/>
      <c r="Y13" s="340"/>
    </row>
    <row r="14" spans="1:27" s="176" customFormat="1" ht="15.75" customHeight="1" x14ac:dyDescent="0.2">
      <c r="E14" s="179"/>
      <c r="F14" s="179"/>
      <c r="G14" s="179"/>
      <c r="H14" s="179"/>
      <c r="I14" s="179"/>
      <c r="J14" s="179"/>
      <c r="K14" s="179"/>
      <c r="L14" s="179"/>
      <c r="M14" s="179"/>
      <c r="N14" s="179"/>
      <c r="O14" s="179"/>
      <c r="P14" s="179"/>
      <c r="Q14" s="179"/>
      <c r="R14" s="179"/>
      <c r="S14" s="179"/>
      <c r="T14" s="179"/>
      <c r="U14" s="179"/>
      <c r="V14" s="179"/>
      <c r="W14" s="179"/>
    </row>
    <row r="15" spans="1:27" s="177" customFormat="1" x14ac:dyDescent="0.2">
      <c r="E15" s="334" t="str">
        <f>'1. паспорт местоположение'!A15</f>
        <v>Строительство ПС 110 кВ "Храброво" (с установкой 2-х трансформаторов 110/15 кВ и РУ 15 кВ)</v>
      </c>
      <c r="F15" s="334"/>
      <c r="G15" s="334"/>
      <c r="H15" s="334"/>
      <c r="I15" s="334"/>
      <c r="J15" s="334"/>
      <c r="K15" s="334"/>
      <c r="L15" s="334"/>
      <c r="M15" s="334"/>
      <c r="N15" s="334"/>
      <c r="O15" s="334"/>
      <c r="P15" s="334"/>
      <c r="Q15" s="334"/>
      <c r="R15" s="334"/>
      <c r="S15" s="334"/>
      <c r="T15" s="334"/>
      <c r="U15" s="334"/>
      <c r="V15" s="334"/>
      <c r="W15" s="334"/>
      <c r="X15" s="334"/>
      <c r="Y15" s="334"/>
    </row>
    <row r="16" spans="1:27" s="177" customFormat="1" ht="15" customHeight="1" x14ac:dyDescent="0.2">
      <c r="E16" s="340" t="s">
        <v>4</v>
      </c>
      <c r="F16" s="340"/>
      <c r="G16" s="340"/>
      <c r="H16" s="340"/>
      <c r="I16" s="340"/>
      <c r="J16" s="340"/>
      <c r="K16" s="340"/>
      <c r="L16" s="340"/>
      <c r="M16" s="340"/>
      <c r="N16" s="340"/>
      <c r="O16" s="340"/>
      <c r="P16" s="340"/>
      <c r="Q16" s="340"/>
      <c r="R16" s="340"/>
      <c r="S16" s="340"/>
      <c r="T16" s="340"/>
      <c r="U16" s="340"/>
      <c r="V16" s="340"/>
      <c r="W16" s="340"/>
      <c r="X16" s="340"/>
      <c r="Y16" s="340"/>
    </row>
    <row r="17" spans="1:27" s="177" customFormat="1" ht="15" customHeight="1" x14ac:dyDescent="0.2">
      <c r="E17" s="182"/>
      <c r="F17" s="182"/>
      <c r="G17" s="182"/>
      <c r="H17" s="182"/>
      <c r="I17" s="182"/>
      <c r="J17" s="182"/>
      <c r="K17" s="182"/>
      <c r="L17" s="182"/>
      <c r="M17" s="182"/>
      <c r="N17" s="182"/>
      <c r="O17" s="182"/>
      <c r="P17" s="182"/>
      <c r="Q17" s="182"/>
      <c r="R17" s="182"/>
      <c r="S17" s="182"/>
      <c r="T17" s="182"/>
      <c r="U17" s="182"/>
      <c r="V17" s="182"/>
      <c r="W17" s="182"/>
    </row>
    <row r="18" spans="1:27" s="177"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392</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41" customFormat="1" ht="21" customHeight="1" x14ac:dyDescent="0.25"/>
    <row r="21" spans="1:27" ht="15.75" customHeight="1" x14ac:dyDescent="0.25">
      <c r="A21" s="363" t="s">
        <v>3</v>
      </c>
      <c r="B21" s="366" t="s">
        <v>399</v>
      </c>
      <c r="C21" s="367"/>
      <c r="D21" s="366" t="s">
        <v>401</v>
      </c>
      <c r="E21" s="367"/>
      <c r="F21" s="358" t="s">
        <v>88</v>
      </c>
      <c r="G21" s="360"/>
      <c r="H21" s="360"/>
      <c r="I21" s="359"/>
      <c r="J21" s="363" t="s">
        <v>402</v>
      </c>
      <c r="K21" s="366" t="s">
        <v>403</v>
      </c>
      <c r="L21" s="367"/>
      <c r="M21" s="366" t="s">
        <v>404</v>
      </c>
      <c r="N21" s="367"/>
      <c r="O21" s="366" t="s">
        <v>391</v>
      </c>
      <c r="P21" s="367"/>
      <c r="Q21" s="366" t="s">
        <v>121</v>
      </c>
      <c r="R21" s="367"/>
      <c r="S21" s="363" t="s">
        <v>120</v>
      </c>
      <c r="T21" s="363" t="s">
        <v>405</v>
      </c>
      <c r="U21" s="363" t="s">
        <v>400</v>
      </c>
      <c r="V21" s="366" t="s">
        <v>119</v>
      </c>
      <c r="W21" s="367"/>
      <c r="X21" s="358" t="s">
        <v>111</v>
      </c>
      <c r="Y21" s="360"/>
      <c r="Z21" s="358" t="s">
        <v>110</v>
      </c>
      <c r="AA21" s="360"/>
    </row>
    <row r="22" spans="1:27" ht="216" customHeight="1" x14ac:dyDescent="0.25">
      <c r="A22" s="364"/>
      <c r="B22" s="368"/>
      <c r="C22" s="369"/>
      <c r="D22" s="368"/>
      <c r="E22" s="369"/>
      <c r="F22" s="358" t="s">
        <v>118</v>
      </c>
      <c r="G22" s="359"/>
      <c r="H22" s="358" t="s">
        <v>117</v>
      </c>
      <c r="I22" s="359"/>
      <c r="J22" s="365"/>
      <c r="K22" s="368"/>
      <c r="L22" s="369"/>
      <c r="M22" s="368"/>
      <c r="N22" s="369"/>
      <c r="O22" s="368"/>
      <c r="P22" s="369"/>
      <c r="Q22" s="368"/>
      <c r="R22" s="369"/>
      <c r="S22" s="365"/>
      <c r="T22" s="365"/>
      <c r="U22" s="365"/>
      <c r="V22" s="368"/>
      <c r="W22" s="369"/>
      <c r="X22" s="72" t="s">
        <v>109</v>
      </c>
      <c r="Y22" s="72" t="s">
        <v>389</v>
      </c>
      <c r="Z22" s="72" t="s">
        <v>108</v>
      </c>
      <c r="AA22" s="72" t="s">
        <v>107</v>
      </c>
    </row>
    <row r="23" spans="1:27" ht="60" customHeight="1" x14ac:dyDescent="0.25">
      <c r="A23" s="365"/>
      <c r="B23" s="172" t="s">
        <v>105</v>
      </c>
      <c r="C23" s="172" t="s">
        <v>106</v>
      </c>
      <c r="D23" s="172" t="s">
        <v>105</v>
      </c>
      <c r="E23" s="172" t="s">
        <v>106</v>
      </c>
      <c r="F23" s="172" t="s">
        <v>105</v>
      </c>
      <c r="G23" s="172" t="s">
        <v>106</v>
      </c>
      <c r="H23" s="172" t="s">
        <v>105</v>
      </c>
      <c r="I23" s="172" t="s">
        <v>106</v>
      </c>
      <c r="J23" s="172" t="s">
        <v>105</v>
      </c>
      <c r="K23" s="172" t="s">
        <v>105</v>
      </c>
      <c r="L23" s="172" t="s">
        <v>106</v>
      </c>
      <c r="M23" s="172" t="s">
        <v>105</v>
      </c>
      <c r="N23" s="172" t="s">
        <v>106</v>
      </c>
      <c r="O23" s="172" t="s">
        <v>105</v>
      </c>
      <c r="P23" s="172" t="s">
        <v>106</v>
      </c>
      <c r="Q23" s="172" t="s">
        <v>105</v>
      </c>
      <c r="R23" s="172" t="s">
        <v>106</v>
      </c>
      <c r="S23" s="172" t="s">
        <v>105</v>
      </c>
      <c r="T23" s="172" t="s">
        <v>105</v>
      </c>
      <c r="U23" s="172" t="s">
        <v>105</v>
      </c>
      <c r="V23" s="172" t="s">
        <v>105</v>
      </c>
      <c r="W23" s="172" t="s">
        <v>106</v>
      </c>
      <c r="X23" s="172" t="s">
        <v>105</v>
      </c>
      <c r="Y23" s="172"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36"/>
      <c r="B25" s="139"/>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row>
    <row r="26" spans="1:27" s="41" customFormat="1" x14ac:dyDescent="0.25">
      <c r="A26" s="136"/>
      <c r="B26" s="136"/>
      <c r="C26" s="136"/>
      <c r="D26" s="136"/>
      <c r="E26" s="136"/>
      <c r="F26" s="136"/>
      <c r="G26" s="136"/>
      <c r="H26" s="136"/>
      <c r="I26" s="136"/>
      <c r="J26" s="137"/>
      <c r="K26" s="137"/>
      <c r="L26" s="137"/>
      <c r="M26" s="136"/>
      <c r="N26" s="138"/>
      <c r="O26" s="138"/>
      <c r="P26" s="138"/>
      <c r="Q26" s="138"/>
      <c r="R26" s="138"/>
      <c r="S26" s="137"/>
      <c r="T26" s="137"/>
      <c r="U26" s="137"/>
      <c r="V26" s="136"/>
      <c r="W26" s="136"/>
      <c r="X26" s="136"/>
      <c r="Y26" s="136"/>
      <c r="Z26" s="136"/>
      <c r="AA26" s="13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95" customWidth="1"/>
    <col min="2" max="2" width="53.5703125" style="195" customWidth="1"/>
    <col min="3" max="3" width="98.28515625" style="195" customWidth="1"/>
    <col min="4" max="4" width="14.42578125" style="195" customWidth="1"/>
    <col min="5" max="5" width="36.5703125" style="195" customWidth="1"/>
    <col min="6" max="6" width="20" style="195" customWidth="1"/>
    <col min="7" max="7" width="25.5703125" style="195" customWidth="1"/>
    <col min="8" max="8" width="16.42578125" style="195" customWidth="1"/>
    <col min="9" max="16384" width="9.140625" style="195"/>
  </cols>
  <sheetData>
    <row r="1" spans="1:29" s="17" customFormat="1" ht="18.75" customHeight="1" x14ac:dyDescent="0.2">
      <c r="C1" s="29" t="s">
        <v>66</v>
      </c>
      <c r="E1" s="174"/>
      <c r="F1" s="174"/>
    </row>
    <row r="2" spans="1:29" s="17" customFormat="1" ht="18.75" customHeight="1" x14ac:dyDescent="0.3">
      <c r="C2" s="14" t="s">
        <v>8</v>
      </c>
      <c r="E2" s="174"/>
      <c r="F2" s="174"/>
    </row>
    <row r="3" spans="1:29" s="17" customFormat="1" ht="18.75" x14ac:dyDescent="0.3">
      <c r="A3" s="175"/>
      <c r="C3" s="14" t="s">
        <v>65</v>
      </c>
      <c r="E3" s="174"/>
      <c r="F3" s="174"/>
    </row>
    <row r="4" spans="1:29" s="17" customFormat="1" ht="18.75" x14ac:dyDescent="0.3">
      <c r="A4" s="175"/>
      <c r="C4" s="14"/>
      <c r="E4" s="174"/>
      <c r="F4" s="174"/>
    </row>
    <row r="5" spans="1:29" s="17" customFormat="1" ht="15.75" x14ac:dyDescent="0.2">
      <c r="A5" s="327" t="str">
        <f>'1. паспорт местоположение'!A5:C5</f>
        <v>Год раскрытия информации: 2017 год</v>
      </c>
      <c r="B5" s="327"/>
      <c r="C5" s="327"/>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17" customFormat="1" ht="18.75" x14ac:dyDescent="0.3">
      <c r="A6" s="175"/>
      <c r="E6" s="174"/>
      <c r="F6" s="174"/>
      <c r="G6" s="14"/>
    </row>
    <row r="7" spans="1:29" s="17" customFormat="1" ht="18.75" x14ac:dyDescent="0.2">
      <c r="A7" s="336" t="s">
        <v>7</v>
      </c>
      <c r="B7" s="336"/>
      <c r="C7" s="336"/>
      <c r="D7" s="178"/>
      <c r="E7" s="178"/>
      <c r="F7" s="178"/>
      <c r="G7" s="178"/>
      <c r="H7" s="178"/>
      <c r="I7" s="178"/>
      <c r="J7" s="178"/>
      <c r="K7" s="178"/>
      <c r="L7" s="178"/>
      <c r="M7" s="178"/>
      <c r="N7" s="178"/>
      <c r="O7" s="178"/>
      <c r="P7" s="178"/>
      <c r="Q7" s="178"/>
      <c r="R7" s="178"/>
      <c r="S7" s="178"/>
      <c r="T7" s="178"/>
      <c r="U7" s="178"/>
    </row>
    <row r="8" spans="1:29" s="17" customFormat="1" ht="18.75" x14ac:dyDescent="0.2">
      <c r="A8" s="336"/>
      <c r="B8" s="336"/>
      <c r="C8" s="336"/>
      <c r="D8" s="196"/>
      <c r="E8" s="196"/>
      <c r="F8" s="196"/>
      <c r="G8" s="196"/>
      <c r="H8" s="178"/>
      <c r="I8" s="178"/>
      <c r="J8" s="178"/>
      <c r="K8" s="178"/>
      <c r="L8" s="178"/>
      <c r="M8" s="178"/>
      <c r="N8" s="178"/>
      <c r="O8" s="178"/>
      <c r="P8" s="178"/>
      <c r="Q8" s="178"/>
      <c r="R8" s="178"/>
      <c r="S8" s="178"/>
      <c r="T8" s="178"/>
      <c r="U8" s="178"/>
    </row>
    <row r="9" spans="1:29" s="17" customFormat="1" ht="18.75" x14ac:dyDescent="0.2">
      <c r="A9" s="334" t="str">
        <f>'1. паспорт местоположение'!A9:C9</f>
        <v>Акционерное общество "Янтарьэнерго" ДЗО  ПАО "Россети"</v>
      </c>
      <c r="B9" s="334"/>
      <c r="C9" s="334"/>
      <c r="D9" s="180"/>
      <c r="E9" s="180"/>
      <c r="F9" s="180"/>
      <c r="G9" s="180"/>
      <c r="H9" s="178"/>
      <c r="I9" s="178"/>
      <c r="J9" s="178"/>
      <c r="K9" s="178"/>
      <c r="L9" s="178"/>
      <c r="M9" s="178"/>
      <c r="N9" s="178"/>
      <c r="O9" s="178"/>
      <c r="P9" s="178"/>
      <c r="Q9" s="178"/>
      <c r="R9" s="178"/>
      <c r="S9" s="178"/>
      <c r="T9" s="178"/>
      <c r="U9" s="178"/>
    </row>
    <row r="10" spans="1:29" s="17" customFormat="1" ht="18.75" x14ac:dyDescent="0.2">
      <c r="A10" s="340" t="s">
        <v>6</v>
      </c>
      <c r="B10" s="340"/>
      <c r="C10" s="340"/>
      <c r="D10" s="181"/>
      <c r="E10" s="181"/>
      <c r="F10" s="181"/>
      <c r="G10" s="181"/>
      <c r="H10" s="178"/>
      <c r="I10" s="178"/>
      <c r="J10" s="178"/>
      <c r="K10" s="178"/>
      <c r="L10" s="178"/>
      <c r="M10" s="178"/>
      <c r="N10" s="178"/>
      <c r="O10" s="178"/>
      <c r="P10" s="178"/>
      <c r="Q10" s="178"/>
      <c r="R10" s="178"/>
      <c r="S10" s="178"/>
      <c r="T10" s="178"/>
      <c r="U10" s="178"/>
    </row>
    <row r="11" spans="1:29" s="17" customFormat="1" ht="18.75" x14ac:dyDescent="0.2">
      <c r="A11" s="336"/>
      <c r="B11" s="336"/>
      <c r="C11" s="336"/>
      <c r="D11" s="196"/>
      <c r="E11" s="196"/>
      <c r="F11" s="196"/>
      <c r="G11" s="196"/>
      <c r="H11" s="178"/>
      <c r="I11" s="178"/>
      <c r="J11" s="178"/>
      <c r="K11" s="178"/>
      <c r="L11" s="178"/>
      <c r="M11" s="178"/>
      <c r="N11" s="178"/>
      <c r="O11" s="178"/>
      <c r="P11" s="178"/>
      <c r="Q11" s="178"/>
      <c r="R11" s="178"/>
      <c r="S11" s="178"/>
      <c r="T11" s="178"/>
      <c r="U11" s="178"/>
    </row>
    <row r="12" spans="1:29" s="17" customFormat="1" ht="18.75" x14ac:dyDescent="0.2">
      <c r="A12" s="334" t="str">
        <f>'1. паспорт местоположение'!A12:C12</f>
        <v>Н_16-0255</v>
      </c>
      <c r="B12" s="334"/>
      <c r="C12" s="334"/>
      <c r="D12" s="180"/>
      <c r="E12" s="180"/>
      <c r="F12" s="180"/>
      <c r="G12" s="180"/>
      <c r="H12" s="178"/>
      <c r="I12" s="178"/>
      <c r="J12" s="178"/>
      <c r="K12" s="178"/>
      <c r="L12" s="178"/>
      <c r="M12" s="178"/>
      <c r="N12" s="178"/>
      <c r="O12" s="178"/>
      <c r="P12" s="178"/>
      <c r="Q12" s="178"/>
      <c r="R12" s="178"/>
      <c r="S12" s="178"/>
      <c r="T12" s="178"/>
      <c r="U12" s="178"/>
    </row>
    <row r="13" spans="1:29" s="17" customFormat="1" ht="18.75" x14ac:dyDescent="0.2">
      <c r="A13" s="340" t="s">
        <v>5</v>
      </c>
      <c r="B13" s="340"/>
      <c r="C13" s="340"/>
      <c r="D13" s="181"/>
      <c r="E13" s="181"/>
      <c r="F13" s="181"/>
      <c r="G13" s="181"/>
      <c r="H13" s="178"/>
      <c r="I13" s="178"/>
      <c r="J13" s="178"/>
      <c r="K13" s="178"/>
      <c r="L13" s="178"/>
      <c r="M13" s="178"/>
      <c r="N13" s="178"/>
      <c r="O13" s="178"/>
      <c r="P13" s="178"/>
      <c r="Q13" s="178"/>
      <c r="R13" s="178"/>
      <c r="S13" s="178"/>
      <c r="T13" s="178"/>
      <c r="U13" s="178"/>
    </row>
    <row r="14" spans="1:29" s="176" customFormat="1" ht="15.75" customHeight="1" x14ac:dyDescent="0.2">
      <c r="A14" s="341"/>
      <c r="B14" s="341"/>
      <c r="C14" s="341"/>
      <c r="D14" s="179"/>
      <c r="E14" s="179"/>
      <c r="F14" s="179"/>
      <c r="G14" s="179"/>
      <c r="H14" s="179"/>
      <c r="I14" s="179"/>
      <c r="J14" s="179"/>
      <c r="K14" s="179"/>
      <c r="L14" s="179"/>
      <c r="M14" s="179"/>
      <c r="N14" s="179"/>
      <c r="O14" s="179"/>
      <c r="P14" s="179"/>
      <c r="Q14" s="179"/>
      <c r="R14" s="179"/>
      <c r="S14" s="179"/>
      <c r="T14" s="179"/>
      <c r="U14" s="179"/>
    </row>
    <row r="15" spans="1:29" s="177" customFormat="1" ht="45.75" customHeight="1" x14ac:dyDescent="0.2">
      <c r="A15" s="370" t="str">
        <f>'1. паспорт местоположение'!A15:C15</f>
        <v>Строительство ПС 110 кВ "Храброво" (с установкой 2-х трансформаторов 110/15 кВ и РУ 15 кВ)</v>
      </c>
      <c r="B15" s="370"/>
      <c r="C15" s="370"/>
      <c r="D15" s="180"/>
      <c r="E15" s="180"/>
      <c r="F15" s="180"/>
      <c r="G15" s="180"/>
      <c r="H15" s="180"/>
      <c r="I15" s="180"/>
      <c r="J15" s="180"/>
      <c r="K15" s="180"/>
      <c r="L15" s="180"/>
      <c r="M15" s="180"/>
      <c r="N15" s="180"/>
      <c r="O15" s="180"/>
      <c r="P15" s="180"/>
      <c r="Q15" s="180"/>
      <c r="R15" s="180"/>
      <c r="S15" s="180"/>
      <c r="T15" s="180"/>
      <c r="U15" s="180"/>
    </row>
    <row r="16" spans="1:29" s="177" customFormat="1" ht="15" customHeight="1" x14ac:dyDescent="0.2">
      <c r="A16" s="340" t="s">
        <v>4</v>
      </c>
      <c r="B16" s="340"/>
      <c r="C16" s="340"/>
      <c r="D16" s="181"/>
      <c r="E16" s="181"/>
      <c r="F16" s="181"/>
      <c r="G16" s="181"/>
      <c r="H16" s="181"/>
      <c r="I16" s="181"/>
      <c r="J16" s="181"/>
      <c r="K16" s="181"/>
      <c r="L16" s="181"/>
      <c r="M16" s="181"/>
      <c r="N16" s="181"/>
      <c r="O16" s="181"/>
      <c r="P16" s="181"/>
      <c r="Q16" s="181"/>
      <c r="R16" s="181"/>
      <c r="S16" s="181"/>
      <c r="T16" s="181"/>
      <c r="U16" s="181"/>
    </row>
    <row r="17" spans="1:21" s="177" customFormat="1" ht="15" customHeight="1" x14ac:dyDescent="0.2">
      <c r="A17" s="342"/>
      <c r="B17" s="342"/>
      <c r="C17" s="342"/>
      <c r="D17" s="182"/>
      <c r="E17" s="182"/>
      <c r="F17" s="182"/>
      <c r="G17" s="182"/>
      <c r="H17" s="182"/>
      <c r="I17" s="182"/>
      <c r="J17" s="182"/>
      <c r="K17" s="182"/>
      <c r="L17" s="182"/>
      <c r="M17" s="182"/>
      <c r="N17" s="182"/>
      <c r="O17" s="182"/>
      <c r="P17" s="182"/>
      <c r="Q17" s="182"/>
      <c r="R17" s="182"/>
    </row>
    <row r="18" spans="1:21" s="177" customFormat="1" ht="27.75" customHeight="1" x14ac:dyDescent="0.2">
      <c r="A18" s="343" t="s">
        <v>384</v>
      </c>
      <c r="B18" s="343"/>
      <c r="C18" s="343"/>
      <c r="D18" s="183"/>
      <c r="E18" s="183"/>
      <c r="F18" s="183"/>
      <c r="G18" s="183"/>
      <c r="H18" s="183"/>
      <c r="I18" s="183"/>
      <c r="J18" s="183"/>
      <c r="K18" s="183"/>
      <c r="L18" s="183"/>
      <c r="M18" s="183"/>
      <c r="N18" s="183"/>
      <c r="O18" s="183"/>
      <c r="P18" s="183"/>
      <c r="Q18" s="183"/>
      <c r="R18" s="183"/>
      <c r="S18" s="183"/>
      <c r="T18" s="183"/>
      <c r="U18" s="183"/>
    </row>
    <row r="19" spans="1:21" s="177" customFormat="1" ht="15" customHeight="1" x14ac:dyDescent="0.2">
      <c r="A19" s="181"/>
      <c r="B19" s="181"/>
      <c r="C19" s="181"/>
      <c r="D19" s="181"/>
      <c r="E19" s="181"/>
      <c r="F19" s="181"/>
      <c r="G19" s="181"/>
      <c r="H19" s="182"/>
      <c r="I19" s="182"/>
      <c r="J19" s="182"/>
      <c r="K19" s="182"/>
      <c r="L19" s="182"/>
      <c r="M19" s="182"/>
      <c r="N19" s="182"/>
      <c r="O19" s="182"/>
      <c r="P19" s="182"/>
      <c r="Q19" s="182"/>
      <c r="R19" s="182"/>
    </row>
    <row r="20" spans="1:21" s="177" customFormat="1" ht="39.75" customHeight="1" x14ac:dyDescent="0.2">
      <c r="A20" s="197" t="s">
        <v>3</v>
      </c>
      <c r="B20" s="189" t="s">
        <v>64</v>
      </c>
      <c r="C20" s="190" t="s">
        <v>63</v>
      </c>
      <c r="D20" s="198"/>
      <c r="E20" s="198"/>
      <c r="F20" s="198"/>
      <c r="G20" s="198"/>
      <c r="H20" s="186"/>
      <c r="I20" s="186"/>
      <c r="J20" s="186"/>
      <c r="K20" s="186"/>
      <c r="L20" s="186"/>
      <c r="M20" s="186"/>
      <c r="N20" s="186"/>
      <c r="O20" s="186"/>
      <c r="P20" s="186"/>
      <c r="Q20" s="186"/>
      <c r="R20" s="186"/>
      <c r="S20" s="187"/>
      <c r="T20" s="187"/>
      <c r="U20" s="187"/>
    </row>
    <row r="21" spans="1:21" s="177" customFormat="1" ht="16.5" customHeight="1" x14ac:dyDescent="0.2">
      <c r="A21" s="190">
        <v>1</v>
      </c>
      <c r="B21" s="189">
        <v>2</v>
      </c>
      <c r="C21" s="190">
        <v>3</v>
      </c>
      <c r="D21" s="198"/>
      <c r="E21" s="198"/>
      <c r="F21" s="198"/>
      <c r="G21" s="198"/>
      <c r="H21" s="186"/>
      <c r="I21" s="186"/>
      <c r="J21" s="186"/>
      <c r="K21" s="186"/>
      <c r="L21" s="186"/>
      <c r="M21" s="186"/>
      <c r="N21" s="186"/>
      <c r="O21" s="186"/>
      <c r="P21" s="186"/>
      <c r="Q21" s="186"/>
      <c r="R21" s="186"/>
      <c r="S21" s="187"/>
      <c r="T21" s="187"/>
      <c r="U21" s="187"/>
    </row>
    <row r="22" spans="1:21" s="177" customFormat="1" ht="31.5" x14ac:dyDescent="0.2">
      <c r="A22" s="199" t="s">
        <v>62</v>
      </c>
      <c r="B22" s="24" t="s">
        <v>397</v>
      </c>
      <c r="C22" s="33" t="s">
        <v>457</v>
      </c>
      <c r="D22" s="198"/>
      <c r="E22" s="198"/>
      <c r="F22" s="186"/>
      <c r="G22" s="186"/>
      <c r="H22" s="186"/>
      <c r="I22" s="186"/>
      <c r="J22" s="186"/>
      <c r="K22" s="186"/>
      <c r="L22" s="186"/>
      <c r="M22" s="186"/>
      <c r="N22" s="186"/>
      <c r="O22" s="186"/>
      <c r="P22" s="186"/>
      <c r="Q22" s="187"/>
      <c r="R22" s="187"/>
      <c r="S22" s="187"/>
      <c r="T22" s="187"/>
      <c r="U22" s="187"/>
    </row>
    <row r="23" spans="1:21" ht="63" x14ac:dyDescent="0.25">
      <c r="A23" s="199" t="s">
        <v>61</v>
      </c>
      <c r="B23" s="200" t="s">
        <v>58</v>
      </c>
      <c r="C23" s="201" t="s">
        <v>455</v>
      </c>
      <c r="D23" s="194"/>
      <c r="E23" s="194"/>
      <c r="F23" s="194"/>
      <c r="G23" s="194"/>
      <c r="H23" s="194"/>
      <c r="I23" s="194"/>
      <c r="J23" s="194"/>
      <c r="K23" s="194"/>
      <c r="L23" s="194"/>
      <c r="M23" s="194"/>
      <c r="N23" s="194"/>
      <c r="O23" s="194"/>
      <c r="P23" s="194"/>
      <c r="Q23" s="194"/>
      <c r="R23" s="194"/>
      <c r="S23" s="194"/>
      <c r="T23" s="194"/>
      <c r="U23" s="194"/>
    </row>
    <row r="24" spans="1:21" ht="63" customHeight="1" x14ac:dyDescent="0.25">
      <c r="A24" s="199" t="s">
        <v>60</v>
      </c>
      <c r="B24" s="200" t="s">
        <v>416</v>
      </c>
      <c r="C24" s="197" t="s">
        <v>466</v>
      </c>
      <c r="D24" s="194"/>
      <c r="E24" s="194"/>
      <c r="F24" s="194"/>
      <c r="G24" s="194"/>
      <c r="H24" s="194"/>
      <c r="I24" s="194"/>
      <c r="J24" s="194"/>
      <c r="K24" s="194"/>
      <c r="L24" s="194"/>
      <c r="M24" s="194"/>
      <c r="N24" s="194"/>
      <c r="O24" s="194"/>
      <c r="P24" s="194"/>
      <c r="Q24" s="194"/>
      <c r="R24" s="194"/>
      <c r="S24" s="194"/>
      <c r="T24" s="194"/>
      <c r="U24" s="194"/>
    </row>
    <row r="25" spans="1:21" ht="63" customHeight="1" x14ac:dyDescent="0.25">
      <c r="A25" s="199" t="s">
        <v>59</v>
      </c>
      <c r="B25" s="200" t="s">
        <v>417</v>
      </c>
      <c r="C25" s="201" t="s">
        <v>601</v>
      </c>
      <c r="D25" s="194"/>
      <c r="E25" s="194"/>
      <c r="F25" s="194"/>
      <c r="G25" s="194"/>
      <c r="H25" s="194"/>
      <c r="I25" s="194"/>
      <c r="J25" s="194"/>
      <c r="K25" s="194"/>
      <c r="L25" s="194"/>
      <c r="M25" s="194"/>
      <c r="N25" s="194"/>
      <c r="O25" s="194"/>
      <c r="P25" s="194"/>
      <c r="Q25" s="194"/>
      <c r="R25" s="194"/>
      <c r="S25" s="194"/>
      <c r="T25" s="194"/>
      <c r="U25" s="194"/>
    </row>
    <row r="26" spans="1:21" ht="42.75" customHeight="1" x14ac:dyDescent="0.25">
      <c r="A26" s="199" t="s">
        <v>57</v>
      </c>
      <c r="B26" s="200" t="s">
        <v>208</v>
      </c>
      <c r="C26" s="197" t="s">
        <v>443</v>
      </c>
      <c r="D26" s="194"/>
      <c r="E26" s="194"/>
      <c r="F26" s="194"/>
      <c r="G26" s="194"/>
      <c r="H26" s="194"/>
      <c r="I26" s="194"/>
      <c r="J26" s="194"/>
      <c r="K26" s="194"/>
      <c r="L26" s="194"/>
      <c r="M26" s="194"/>
      <c r="N26" s="194"/>
      <c r="O26" s="194"/>
      <c r="P26" s="194"/>
      <c r="Q26" s="194"/>
      <c r="R26" s="194"/>
      <c r="S26" s="194"/>
      <c r="T26" s="194"/>
      <c r="U26" s="194"/>
    </row>
    <row r="27" spans="1:21" ht="157.5" x14ac:dyDescent="0.25">
      <c r="A27" s="199" t="s">
        <v>56</v>
      </c>
      <c r="B27" s="200" t="s">
        <v>398</v>
      </c>
      <c r="C27" s="197" t="s">
        <v>623</v>
      </c>
      <c r="D27" s="194"/>
      <c r="E27" s="194"/>
      <c r="F27" s="194"/>
      <c r="G27" s="194"/>
      <c r="H27" s="194"/>
      <c r="I27" s="194"/>
      <c r="J27" s="194"/>
      <c r="K27" s="194"/>
      <c r="L27" s="194"/>
      <c r="M27" s="194"/>
      <c r="N27" s="194"/>
      <c r="O27" s="194"/>
      <c r="P27" s="194"/>
      <c r="Q27" s="194"/>
      <c r="R27" s="194"/>
      <c r="S27" s="194"/>
      <c r="T27" s="194"/>
      <c r="U27" s="194"/>
    </row>
    <row r="28" spans="1:21" ht="42.75" customHeight="1" x14ac:dyDescent="0.25">
      <c r="A28" s="199" t="s">
        <v>54</v>
      </c>
      <c r="B28" s="200" t="s">
        <v>55</v>
      </c>
      <c r="C28" s="201">
        <v>2016</v>
      </c>
      <c r="D28" s="194"/>
      <c r="E28" s="194"/>
      <c r="F28" s="194"/>
      <c r="G28" s="194"/>
      <c r="H28" s="194"/>
      <c r="I28" s="194"/>
      <c r="J28" s="194"/>
      <c r="K28" s="194"/>
      <c r="L28" s="194"/>
      <c r="M28" s="194"/>
      <c r="N28" s="194"/>
      <c r="O28" s="194"/>
      <c r="P28" s="194"/>
      <c r="Q28" s="194"/>
      <c r="R28" s="194"/>
      <c r="S28" s="194"/>
      <c r="T28" s="194"/>
      <c r="U28" s="194"/>
    </row>
    <row r="29" spans="1:21" ht="42.75" customHeight="1" x14ac:dyDescent="0.25">
      <c r="A29" s="199" t="s">
        <v>52</v>
      </c>
      <c r="B29" s="197" t="s">
        <v>53</v>
      </c>
      <c r="C29" s="201">
        <v>2018</v>
      </c>
      <c r="D29" s="194"/>
      <c r="E29" s="194"/>
      <c r="F29" s="194"/>
      <c r="G29" s="194"/>
      <c r="H29" s="194"/>
      <c r="I29" s="194"/>
      <c r="J29" s="194"/>
      <c r="K29" s="194"/>
      <c r="L29" s="194"/>
      <c r="M29" s="194"/>
      <c r="N29" s="194"/>
      <c r="O29" s="194"/>
      <c r="P29" s="194"/>
      <c r="Q29" s="194"/>
      <c r="R29" s="194"/>
      <c r="S29" s="194"/>
      <c r="T29" s="194"/>
      <c r="U29" s="194"/>
    </row>
    <row r="30" spans="1:21" ht="42.75" customHeight="1" x14ac:dyDescent="0.25">
      <c r="A30" s="199" t="s">
        <v>70</v>
      </c>
      <c r="B30" s="197" t="s">
        <v>51</v>
      </c>
      <c r="C30" s="197" t="s">
        <v>624</v>
      </c>
      <c r="D30" s="194"/>
      <c r="E30" s="194"/>
      <c r="F30" s="194"/>
      <c r="G30" s="194"/>
      <c r="H30" s="194"/>
      <c r="I30" s="194"/>
      <c r="J30" s="194"/>
      <c r="K30" s="194"/>
      <c r="L30" s="194"/>
      <c r="M30" s="194"/>
      <c r="N30" s="194"/>
      <c r="O30" s="194"/>
      <c r="P30" s="194"/>
      <c r="Q30" s="194"/>
      <c r="R30" s="194"/>
      <c r="S30" s="194"/>
      <c r="T30" s="194"/>
      <c r="U30" s="194"/>
    </row>
    <row r="31" spans="1:21" x14ac:dyDescent="0.25">
      <c r="A31" s="194"/>
      <c r="B31" s="194"/>
      <c r="C31" s="194"/>
      <c r="D31" s="194"/>
      <c r="E31" s="194"/>
      <c r="F31" s="194"/>
      <c r="G31" s="194"/>
      <c r="H31" s="194"/>
      <c r="I31" s="194"/>
      <c r="J31" s="194"/>
      <c r="K31" s="194"/>
      <c r="L31" s="194"/>
      <c r="M31" s="194"/>
      <c r="N31" s="194"/>
      <c r="O31" s="194"/>
      <c r="P31" s="194"/>
      <c r="Q31" s="194"/>
      <c r="R31" s="194"/>
      <c r="S31" s="194"/>
      <c r="T31" s="194"/>
      <c r="U31" s="194"/>
    </row>
    <row r="32" spans="1:21" x14ac:dyDescent="0.25">
      <c r="A32" s="194"/>
      <c r="B32" s="194"/>
      <c r="C32" s="194"/>
      <c r="D32" s="194"/>
      <c r="E32" s="194"/>
      <c r="F32" s="194"/>
      <c r="G32" s="194"/>
      <c r="H32" s="194"/>
      <c r="I32" s="194"/>
      <c r="J32" s="194"/>
      <c r="K32" s="194"/>
      <c r="L32" s="194"/>
      <c r="M32" s="194"/>
      <c r="N32" s="194"/>
      <c r="O32" s="194"/>
      <c r="P32" s="194"/>
      <c r="Q32" s="194"/>
      <c r="R32" s="194"/>
      <c r="S32" s="194"/>
      <c r="T32" s="194"/>
      <c r="U32" s="194"/>
    </row>
    <row r="33" spans="1:21" x14ac:dyDescent="0.25">
      <c r="A33" s="194"/>
      <c r="B33" s="194"/>
      <c r="C33" s="194"/>
      <c r="D33" s="194"/>
      <c r="E33" s="194"/>
      <c r="F33" s="194"/>
      <c r="G33" s="194"/>
      <c r="H33" s="194"/>
      <c r="I33" s="194"/>
      <c r="J33" s="194"/>
      <c r="K33" s="194"/>
      <c r="L33" s="194"/>
      <c r="M33" s="194"/>
      <c r="N33" s="194"/>
      <c r="O33" s="194"/>
      <c r="P33" s="194"/>
      <c r="Q33" s="194"/>
      <c r="R33" s="194"/>
      <c r="S33" s="194"/>
      <c r="T33" s="194"/>
      <c r="U33" s="194"/>
    </row>
    <row r="34" spans="1:21" x14ac:dyDescent="0.25">
      <c r="A34" s="194"/>
      <c r="B34" s="194"/>
      <c r="C34" s="194"/>
      <c r="D34" s="194"/>
      <c r="E34" s="194"/>
      <c r="F34" s="194"/>
      <c r="G34" s="194"/>
      <c r="H34" s="194"/>
      <c r="I34" s="194"/>
      <c r="J34" s="194"/>
      <c r="K34" s="194"/>
      <c r="L34" s="194"/>
      <c r="M34" s="194"/>
      <c r="N34" s="194"/>
      <c r="O34" s="194"/>
      <c r="P34" s="194"/>
      <c r="Q34" s="194"/>
      <c r="R34" s="194"/>
      <c r="S34" s="194"/>
      <c r="T34" s="194"/>
      <c r="U34" s="194"/>
    </row>
    <row r="35" spans="1:21" x14ac:dyDescent="0.25">
      <c r="A35" s="194"/>
      <c r="B35" s="194"/>
      <c r="C35" s="194"/>
      <c r="D35" s="194"/>
      <c r="E35" s="194"/>
      <c r="F35" s="194"/>
      <c r="G35" s="194"/>
      <c r="H35" s="194"/>
      <c r="I35" s="194"/>
      <c r="J35" s="194"/>
      <c r="K35" s="194"/>
      <c r="L35" s="194"/>
      <c r="M35" s="194"/>
      <c r="N35" s="194"/>
      <c r="O35" s="194"/>
      <c r="P35" s="194"/>
      <c r="Q35" s="194"/>
      <c r="R35" s="194"/>
      <c r="S35" s="194"/>
      <c r="T35" s="194"/>
      <c r="U35" s="194"/>
    </row>
    <row r="36" spans="1:21" x14ac:dyDescent="0.25">
      <c r="A36" s="194"/>
      <c r="B36" s="194"/>
      <c r="C36" s="194"/>
      <c r="D36" s="194"/>
      <c r="E36" s="194"/>
      <c r="F36" s="194"/>
      <c r="G36" s="194"/>
      <c r="H36" s="194"/>
      <c r="I36" s="194"/>
      <c r="J36" s="194"/>
      <c r="K36" s="194"/>
      <c r="L36" s="194"/>
      <c r="M36" s="194"/>
      <c r="N36" s="194"/>
      <c r="O36" s="194"/>
      <c r="P36" s="194"/>
      <c r="Q36" s="194"/>
      <c r="R36" s="194"/>
      <c r="S36" s="194"/>
      <c r="T36" s="194"/>
      <c r="U36" s="194"/>
    </row>
    <row r="37" spans="1:21" x14ac:dyDescent="0.25">
      <c r="A37" s="194"/>
      <c r="B37" s="194"/>
      <c r="C37" s="194"/>
      <c r="D37" s="194"/>
      <c r="E37" s="194"/>
      <c r="F37" s="194"/>
      <c r="G37" s="194"/>
      <c r="H37" s="194"/>
      <c r="I37" s="194"/>
      <c r="J37" s="194"/>
      <c r="K37" s="194"/>
      <c r="L37" s="194"/>
      <c r="M37" s="194"/>
      <c r="N37" s="194"/>
      <c r="O37" s="194"/>
      <c r="P37" s="194"/>
      <c r="Q37" s="194"/>
      <c r="R37" s="194"/>
      <c r="S37" s="194"/>
      <c r="T37" s="194"/>
      <c r="U37" s="194"/>
    </row>
    <row r="38" spans="1:21" x14ac:dyDescent="0.25">
      <c r="A38" s="194"/>
      <c r="B38" s="194"/>
      <c r="C38" s="194"/>
      <c r="D38" s="194"/>
      <c r="E38" s="194"/>
      <c r="F38" s="194"/>
      <c r="G38" s="194"/>
      <c r="H38" s="194"/>
      <c r="I38" s="194"/>
      <c r="J38" s="194"/>
      <c r="K38" s="194"/>
      <c r="L38" s="194"/>
      <c r="M38" s="194"/>
      <c r="N38" s="194"/>
      <c r="O38" s="194"/>
      <c r="P38" s="194"/>
      <c r="Q38" s="194"/>
      <c r="R38" s="194"/>
      <c r="S38" s="194"/>
      <c r="T38" s="194"/>
      <c r="U38" s="194"/>
    </row>
    <row r="39" spans="1:21" x14ac:dyDescent="0.25">
      <c r="A39" s="194"/>
      <c r="B39" s="194"/>
      <c r="C39" s="194"/>
      <c r="D39" s="194"/>
      <c r="E39" s="194"/>
      <c r="F39" s="194"/>
      <c r="G39" s="194"/>
      <c r="H39" s="194"/>
      <c r="I39" s="194"/>
      <c r="J39" s="194"/>
      <c r="K39" s="194"/>
      <c r="L39" s="194"/>
      <c r="M39" s="194"/>
      <c r="N39" s="194"/>
      <c r="O39" s="194"/>
      <c r="P39" s="194"/>
      <c r="Q39" s="194"/>
      <c r="R39" s="194"/>
      <c r="S39" s="194"/>
      <c r="T39" s="194"/>
      <c r="U39" s="194"/>
    </row>
    <row r="40" spans="1:21" x14ac:dyDescent="0.25">
      <c r="A40" s="194"/>
      <c r="B40" s="194"/>
      <c r="C40" s="194"/>
      <c r="D40" s="194"/>
      <c r="E40" s="194"/>
      <c r="F40" s="194"/>
      <c r="G40" s="194"/>
      <c r="H40" s="194"/>
      <c r="I40" s="194"/>
      <c r="J40" s="194"/>
      <c r="K40" s="194"/>
      <c r="L40" s="194"/>
      <c r="M40" s="194"/>
      <c r="N40" s="194"/>
      <c r="O40" s="194"/>
      <c r="P40" s="194"/>
      <c r="Q40" s="194"/>
      <c r="R40" s="194"/>
      <c r="S40" s="194"/>
      <c r="T40" s="194"/>
      <c r="U40" s="194"/>
    </row>
    <row r="41" spans="1:21" x14ac:dyDescent="0.25">
      <c r="A41" s="194"/>
      <c r="B41" s="194"/>
      <c r="C41" s="194"/>
      <c r="D41" s="194"/>
      <c r="E41" s="194"/>
      <c r="F41" s="194"/>
      <c r="G41" s="194"/>
      <c r="H41" s="194"/>
      <c r="I41" s="194"/>
      <c r="J41" s="194"/>
      <c r="K41" s="194"/>
      <c r="L41" s="194"/>
      <c r="M41" s="194"/>
      <c r="N41" s="194"/>
      <c r="O41" s="194"/>
      <c r="P41" s="194"/>
      <c r="Q41" s="194"/>
      <c r="R41" s="194"/>
      <c r="S41" s="194"/>
      <c r="T41" s="194"/>
      <c r="U41" s="194"/>
    </row>
    <row r="42" spans="1:21" x14ac:dyDescent="0.25">
      <c r="A42" s="194"/>
      <c r="B42" s="194"/>
      <c r="C42" s="194"/>
      <c r="D42" s="194"/>
      <c r="E42" s="194"/>
      <c r="F42" s="194"/>
      <c r="G42" s="194"/>
      <c r="H42" s="194"/>
      <c r="I42" s="194"/>
      <c r="J42" s="194"/>
      <c r="K42" s="194"/>
      <c r="L42" s="194"/>
      <c r="M42" s="194"/>
      <c r="N42" s="194"/>
      <c r="O42" s="194"/>
      <c r="P42" s="194"/>
      <c r="Q42" s="194"/>
      <c r="R42" s="194"/>
      <c r="S42" s="194"/>
      <c r="T42" s="194"/>
      <c r="U42" s="194"/>
    </row>
    <row r="43" spans="1:21" x14ac:dyDescent="0.25">
      <c r="A43" s="194"/>
      <c r="B43" s="194"/>
      <c r="C43" s="194"/>
      <c r="D43" s="194"/>
      <c r="E43" s="194"/>
      <c r="F43" s="194"/>
      <c r="G43" s="194"/>
      <c r="H43" s="194"/>
      <c r="I43" s="194"/>
      <c r="J43" s="194"/>
      <c r="K43" s="194"/>
      <c r="L43" s="194"/>
      <c r="M43" s="194"/>
      <c r="N43" s="194"/>
      <c r="O43" s="194"/>
      <c r="P43" s="194"/>
      <c r="Q43" s="194"/>
      <c r="R43" s="194"/>
      <c r="S43" s="194"/>
      <c r="T43" s="194"/>
      <c r="U43" s="194"/>
    </row>
    <row r="44" spans="1:21" x14ac:dyDescent="0.25">
      <c r="A44" s="194"/>
      <c r="B44" s="194"/>
      <c r="C44" s="194"/>
      <c r="D44" s="194"/>
      <c r="E44" s="194"/>
      <c r="F44" s="194"/>
      <c r="G44" s="194"/>
      <c r="H44" s="194"/>
      <c r="I44" s="194"/>
      <c r="J44" s="194"/>
      <c r="K44" s="194"/>
      <c r="L44" s="194"/>
      <c r="M44" s="194"/>
      <c r="N44" s="194"/>
      <c r="O44" s="194"/>
      <c r="P44" s="194"/>
      <c r="Q44" s="194"/>
      <c r="R44" s="194"/>
      <c r="S44" s="194"/>
      <c r="T44" s="194"/>
      <c r="U44" s="194"/>
    </row>
    <row r="45" spans="1:21" x14ac:dyDescent="0.25">
      <c r="A45" s="194"/>
      <c r="B45" s="194"/>
      <c r="C45" s="194"/>
      <c r="D45" s="194"/>
      <c r="E45" s="194"/>
      <c r="F45" s="194"/>
      <c r="G45" s="194"/>
      <c r="H45" s="194"/>
      <c r="I45" s="194"/>
      <c r="J45" s="194"/>
      <c r="K45" s="194"/>
      <c r="L45" s="194"/>
      <c r="M45" s="194"/>
      <c r="N45" s="194"/>
      <c r="O45" s="194"/>
      <c r="P45" s="194"/>
      <c r="Q45" s="194"/>
      <c r="R45" s="194"/>
      <c r="S45" s="194"/>
      <c r="T45" s="194"/>
      <c r="U45" s="194"/>
    </row>
    <row r="46" spans="1:21" x14ac:dyDescent="0.25">
      <c r="A46" s="194"/>
      <c r="B46" s="194"/>
      <c r="C46" s="194"/>
      <c r="D46" s="194"/>
      <c r="E46" s="194"/>
      <c r="F46" s="194"/>
      <c r="G46" s="194"/>
      <c r="H46" s="194"/>
      <c r="I46" s="194"/>
      <c r="J46" s="194"/>
      <c r="K46" s="194"/>
      <c r="L46" s="194"/>
      <c r="M46" s="194"/>
      <c r="N46" s="194"/>
      <c r="O46" s="194"/>
      <c r="P46" s="194"/>
      <c r="Q46" s="194"/>
      <c r="R46" s="194"/>
      <c r="S46" s="194"/>
      <c r="T46" s="194"/>
      <c r="U46" s="194"/>
    </row>
    <row r="47" spans="1:21" x14ac:dyDescent="0.25">
      <c r="A47" s="194"/>
      <c r="B47" s="194"/>
      <c r="C47" s="194"/>
      <c r="D47" s="194"/>
      <c r="E47" s="194"/>
      <c r="F47" s="194"/>
      <c r="G47" s="194"/>
      <c r="H47" s="194"/>
      <c r="I47" s="194"/>
      <c r="J47" s="194"/>
      <c r="K47" s="194"/>
      <c r="L47" s="194"/>
      <c r="M47" s="194"/>
      <c r="N47" s="194"/>
      <c r="O47" s="194"/>
      <c r="P47" s="194"/>
      <c r="Q47" s="194"/>
      <c r="R47" s="194"/>
      <c r="S47" s="194"/>
      <c r="T47" s="194"/>
      <c r="U47" s="194"/>
    </row>
    <row r="48" spans="1:21" x14ac:dyDescent="0.25">
      <c r="A48" s="194"/>
      <c r="B48" s="194"/>
      <c r="C48" s="194"/>
      <c r="D48" s="194"/>
      <c r="E48" s="194"/>
      <c r="F48" s="194"/>
      <c r="G48" s="194"/>
      <c r="H48" s="194"/>
      <c r="I48" s="194"/>
      <c r="J48" s="194"/>
      <c r="K48" s="194"/>
      <c r="L48" s="194"/>
      <c r="M48" s="194"/>
      <c r="N48" s="194"/>
      <c r="O48" s="194"/>
      <c r="P48" s="194"/>
      <c r="Q48" s="194"/>
      <c r="R48" s="194"/>
      <c r="S48" s="194"/>
      <c r="T48" s="194"/>
      <c r="U48" s="194"/>
    </row>
    <row r="49" spans="1:21" x14ac:dyDescent="0.25">
      <c r="A49" s="194"/>
      <c r="B49" s="194"/>
      <c r="C49" s="194"/>
      <c r="D49" s="194"/>
      <c r="E49" s="194"/>
      <c r="F49" s="194"/>
      <c r="G49" s="194"/>
      <c r="H49" s="194"/>
      <c r="I49" s="194"/>
      <c r="J49" s="194"/>
      <c r="K49" s="194"/>
      <c r="L49" s="194"/>
      <c r="M49" s="194"/>
      <c r="N49" s="194"/>
      <c r="O49" s="194"/>
      <c r="P49" s="194"/>
      <c r="Q49" s="194"/>
      <c r="R49" s="194"/>
      <c r="S49" s="194"/>
      <c r="T49" s="194"/>
      <c r="U49" s="194"/>
    </row>
    <row r="50" spans="1:21" x14ac:dyDescent="0.25">
      <c r="A50" s="194"/>
      <c r="B50" s="194"/>
      <c r="C50" s="194"/>
      <c r="D50" s="194"/>
      <c r="E50" s="194"/>
      <c r="F50" s="194"/>
      <c r="G50" s="194"/>
      <c r="H50" s="194"/>
      <c r="I50" s="194"/>
      <c r="J50" s="194"/>
      <c r="K50" s="194"/>
      <c r="L50" s="194"/>
      <c r="M50" s="194"/>
      <c r="N50" s="194"/>
      <c r="O50" s="194"/>
      <c r="P50" s="194"/>
      <c r="Q50" s="194"/>
      <c r="R50" s="194"/>
      <c r="S50" s="194"/>
      <c r="T50" s="194"/>
      <c r="U50" s="194"/>
    </row>
    <row r="51" spans="1:21" x14ac:dyDescent="0.25">
      <c r="A51" s="194"/>
      <c r="B51" s="194"/>
      <c r="C51" s="194"/>
      <c r="D51" s="194"/>
      <c r="E51" s="194"/>
      <c r="F51" s="194"/>
      <c r="G51" s="194"/>
      <c r="H51" s="194"/>
      <c r="I51" s="194"/>
      <c r="J51" s="194"/>
      <c r="K51" s="194"/>
      <c r="L51" s="194"/>
      <c r="M51" s="194"/>
      <c r="N51" s="194"/>
      <c r="O51" s="194"/>
      <c r="P51" s="194"/>
      <c r="Q51" s="194"/>
      <c r="R51" s="194"/>
      <c r="S51" s="194"/>
      <c r="T51" s="194"/>
      <c r="U51" s="194"/>
    </row>
    <row r="52" spans="1:21" x14ac:dyDescent="0.25">
      <c r="A52" s="194"/>
      <c r="B52" s="194"/>
      <c r="C52" s="194"/>
      <c r="D52" s="194"/>
      <c r="E52" s="194"/>
      <c r="F52" s="194"/>
      <c r="G52" s="194"/>
      <c r="H52" s="194"/>
      <c r="I52" s="194"/>
      <c r="J52" s="194"/>
      <c r="K52" s="194"/>
      <c r="L52" s="194"/>
      <c r="M52" s="194"/>
      <c r="N52" s="194"/>
      <c r="O52" s="194"/>
      <c r="P52" s="194"/>
      <c r="Q52" s="194"/>
      <c r="R52" s="194"/>
      <c r="S52" s="194"/>
      <c r="T52" s="194"/>
      <c r="U52" s="194"/>
    </row>
    <row r="53" spans="1:21" x14ac:dyDescent="0.25">
      <c r="A53" s="194"/>
      <c r="B53" s="194"/>
      <c r="C53" s="194"/>
      <c r="D53" s="194"/>
      <c r="E53" s="194"/>
      <c r="F53" s="194"/>
      <c r="G53" s="194"/>
      <c r="H53" s="194"/>
      <c r="I53" s="194"/>
      <c r="J53" s="194"/>
      <c r="K53" s="194"/>
      <c r="L53" s="194"/>
      <c r="M53" s="194"/>
      <c r="N53" s="194"/>
      <c r="O53" s="194"/>
      <c r="P53" s="194"/>
      <c r="Q53" s="194"/>
      <c r="R53" s="194"/>
      <c r="S53" s="194"/>
      <c r="T53" s="194"/>
      <c r="U53" s="194"/>
    </row>
    <row r="54" spans="1:21" x14ac:dyDescent="0.25">
      <c r="A54" s="194"/>
      <c r="B54" s="194"/>
      <c r="C54" s="194"/>
      <c r="D54" s="194"/>
      <c r="E54" s="194"/>
      <c r="F54" s="194"/>
      <c r="G54" s="194"/>
      <c r="H54" s="194"/>
      <c r="I54" s="194"/>
      <c r="J54" s="194"/>
      <c r="K54" s="194"/>
      <c r="L54" s="194"/>
      <c r="M54" s="194"/>
      <c r="N54" s="194"/>
      <c r="O54" s="194"/>
      <c r="P54" s="194"/>
      <c r="Q54" s="194"/>
      <c r="R54" s="194"/>
      <c r="S54" s="194"/>
      <c r="T54" s="194"/>
      <c r="U54" s="194"/>
    </row>
    <row r="55" spans="1:21" x14ac:dyDescent="0.25">
      <c r="A55" s="194"/>
      <c r="B55" s="194"/>
      <c r="C55" s="194"/>
      <c r="D55" s="194"/>
      <c r="E55" s="194"/>
      <c r="F55" s="194"/>
      <c r="G55" s="194"/>
      <c r="H55" s="194"/>
      <c r="I55" s="194"/>
      <c r="J55" s="194"/>
      <c r="K55" s="194"/>
      <c r="L55" s="194"/>
      <c r="M55" s="194"/>
      <c r="N55" s="194"/>
      <c r="O55" s="194"/>
      <c r="P55" s="194"/>
      <c r="Q55" s="194"/>
      <c r="R55" s="194"/>
      <c r="S55" s="194"/>
      <c r="T55" s="194"/>
      <c r="U55" s="194"/>
    </row>
    <row r="56" spans="1:21" x14ac:dyDescent="0.25">
      <c r="A56" s="194"/>
      <c r="B56" s="194"/>
      <c r="C56" s="194"/>
      <c r="D56" s="194"/>
      <c r="E56" s="194"/>
      <c r="F56" s="194"/>
      <c r="G56" s="194"/>
      <c r="H56" s="194"/>
      <c r="I56" s="194"/>
      <c r="J56" s="194"/>
      <c r="K56" s="194"/>
      <c r="L56" s="194"/>
      <c r="M56" s="194"/>
      <c r="N56" s="194"/>
      <c r="O56" s="194"/>
      <c r="P56" s="194"/>
      <c r="Q56" s="194"/>
      <c r="R56" s="194"/>
      <c r="S56" s="194"/>
      <c r="T56" s="194"/>
      <c r="U56" s="194"/>
    </row>
    <row r="57" spans="1:21" x14ac:dyDescent="0.25">
      <c r="A57" s="194"/>
      <c r="B57" s="194"/>
      <c r="C57" s="194"/>
      <c r="D57" s="194"/>
      <c r="E57" s="194"/>
      <c r="F57" s="194"/>
      <c r="G57" s="194"/>
      <c r="H57" s="194"/>
      <c r="I57" s="194"/>
      <c r="J57" s="194"/>
      <c r="K57" s="194"/>
      <c r="L57" s="194"/>
      <c r="M57" s="194"/>
      <c r="N57" s="194"/>
      <c r="O57" s="194"/>
      <c r="P57" s="194"/>
      <c r="Q57" s="194"/>
      <c r="R57" s="194"/>
      <c r="S57" s="194"/>
      <c r="T57" s="194"/>
      <c r="U57" s="194"/>
    </row>
    <row r="58" spans="1:21" x14ac:dyDescent="0.25">
      <c r="A58" s="194"/>
      <c r="B58" s="194"/>
      <c r="C58" s="194"/>
      <c r="D58" s="194"/>
      <c r="E58" s="194"/>
      <c r="F58" s="194"/>
      <c r="G58" s="194"/>
      <c r="H58" s="194"/>
      <c r="I58" s="194"/>
      <c r="J58" s="194"/>
      <c r="K58" s="194"/>
      <c r="L58" s="194"/>
      <c r="M58" s="194"/>
      <c r="N58" s="194"/>
      <c r="O58" s="194"/>
      <c r="P58" s="194"/>
      <c r="Q58" s="194"/>
      <c r="R58" s="194"/>
      <c r="S58" s="194"/>
      <c r="T58" s="194"/>
      <c r="U58" s="194"/>
    </row>
    <row r="59" spans="1:21" x14ac:dyDescent="0.25">
      <c r="A59" s="194"/>
      <c r="B59" s="194"/>
      <c r="C59" s="194"/>
      <c r="D59" s="194"/>
      <c r="E59" s="194"/>
      <c r="F59" s="194"/>
      <c r="G59" s="194"/>
      <c r="H59" s="194"/>
      <c r="I59" s="194"/>
      <c r="J59" s="194"/>
      <c r="K59" s="194"/>
      <c r="L59" s="194"/>
      <c r="M59" s="194"/>
      <c r="N59" s="194"/>
      <c r="O59" s="194"/>
      <c r="P59" s="194"/>
      <c r="Q59" s="194"/>
      <c r="R59" s="194"/>
      <c r="S59" s="194"/>
      <c r="T59" s="194"/>
      <c r="U59" s="194"/>
    </row>
    <row r="60" spans="1:21" x14ac:dyDescent="0.25">
      <c r="A60" s="194"/>
      <c r="B60" s="194"/>
      <c r="C60" s="194"/>
      <c r="D60" s="194"/>
      <c r="E60" s="194"/>
      <c r="F60" s="194"/>
      <c r="G60" s="194"/>
      <c r="H60" s="194"/>
      <c r="I60" s="194"/>
      <c r="J60" s="194"/>
      <c r="K60" s="194"/>
      <c r="L60" s="194"/>
      <c r="M60" s="194"/>
      <c r="N60" s="194"/>
      <c r="O60" s="194"/>
      <c r="P60" s="194"/>
      <c r="Q60" s="194"/>
      <c r="R60" s="194"/>
      <c r="S60" s="194"/>
      <c r="T60" s="194"/>
      <c r="U60" s="194"/>
    </row>
    <row r="61" spans="1:21" x14ac:dyDescent="0.25">
      <c r="A61" s="194"/>
      <c r="B61" s="194"/>
      <c r="C61" s="194"/>
      <c r="D61" s="194"/>
      <c r="E61" s="194"/>
      <c r="F61" s="194"/>
      <c r="G61" s="194"/>
      <c r="H61" s="194"/>
      <c r="I61" s="194"/>
      <c r="J61" s="194"/>
      <c r="K61" s="194"/>
      <c r="L61" s="194"/>
      <c r="M61" s="194"/>
      <c r="N61" s="194"/>
      <c r="O61" s="194"/>
      <c r="P61" s="194"/>
      <c r="Q61" s="194"/>
      <c r="R61" s="194"/>
      <c r="S61" s="194"/>
      <c r="T61" s="194"/>
      <c r="U61" s="194"/>
    </row>
    <row r="62" spans="1:21" x14ac:dyDescent="0.25">
      <c r="A62" s="194"/>
      <c r="B62" s="194"/>
      <c r="C62" s="194"/>
      <c r="D62" s="194"/>
      <c r="E62" s="194"/>
      <c r="F62" s="194"/>
      <c r="G62" s="194"/>
      <c r="H62" s="194"/>
      <c r="I62" s="194"/>
      <c r="J62" s="194"/>
      <c r="K62" s="194"/>
      <c r="L62" s="194"/>
      <c r="M62" s="194"/>
      <c r="N62" s="194"/>
      <c r="O62" s="194"/>
      <c r="P62" s="194"/>
      <c r="Q62" s="194"/>
      <c r="R62" s="194"/>
      <c r="S62" s="194"/>
      <c r="T62" s="194"/>
      <c r="U62" s="194"/>
    </row>
    <row r="63" spans="1:21" x14ac:dyDescent="0.25">
      <c r="A63" s="194"/>
      <c r="B63" s="194"/>
      <c r="C63" s="194"/>
      <c r="D63" s="194"/>
      <c r="E63" s="194"/>
      <c r="F63" s="194"/>
      <c r="G63" s="194"/>
      <c r="H63" s="194"/>
      <c r="I63" s="194"/>
      <c r="J63" s="194"/>
      <c r="K63" s="194"/>
      <c r="L63" s="194"/>
      <c r="M63" s="194"/>
      <c r="N63" s="194"/>
      <c r="O63" s="194"/>
      <c r="P63" s="194"/>
      <c r="Q63" s="194"/>
      <c r="R63" s="194"/>
      <c r="S63" s="194"/>
      <c r="T63" s="194"/>
      <c r="U63" s="194"/>
    </row>
    <row r="64" spans="1:21" x14ac:dyDescent="0.25">
      <c r="A64" s="194"/>
      <c r="B64" s="194"/>
      <c r="C64" s="194"/>
      <c r="D64" s="194"/>
      <c r="E64" s="194"/>
      <c r="F64" s="194"/>
      <c r="G64" s="194"/>
      <c r="H64" s="194"/>
      <c r="I64" s="194"/>
      <c r="J64" s="194"/>
      <c r="K64" s="194"/>
      <c r="L64" s="194"/>
      <c r="M64" s="194"/>
      <c r="N64" s="194"/>
      <c r="O64" s="194"/>
      <c r="P64" s="194"/>
      <c r="Q64" s="194"/>
      <c r="R64" s="194"/>
      <c r="S64" s="194"/>
      <c r="T64" s="194"/>
      <c r="U64" s="194"/>
    </row>
    <row r="65" spans="1:21" x14ac:dyDescent="0.25">
      <c r="A65" s="194"/>
      <c r="B65" s="194"/>
      <c r="C65" s="194"/>
      <c r="D65" s="194"/>
      <c r="E65" s="194"/>
      <c r="F65" s="194"/>
      <c r="G65" s="194"/>
      <c r="H65" s="194"/>
      <c r="I65" s="194"/>
      <c r="J65" s="194"/>
      <c r="K65" s="194"/>
      <c r="L65" s="194"/>
      <c r="M65" s="194"/>
      <c r="N65" s="194"/>
      <c r="O65" s="194"/>
      <c r="P65" s="194"/>
      <c r="Q65" s="194"/>
      <c r="R65" s="194"/>
      <c r="S65" s="194"/>
      <c r="T65" s="194"/>
      <c r="U65" s="194"/>
    </row>
    <row r="66" spans="1:21" x14ac:dyDescent="0.25">
      <c r="A66" s="194"/>
      <c r="B66" s="194"/>
      <c r="C66" s="194"/>
      <c r="D66" s="194"/>
      <c r="E66" s="194"/>
      <c r="F66" s="194"/>
      <c r="G66" s="194"/>
      <c r="H66" s="194"/>
      <c r="I66" s="194"/>
      <c r="J66" s="194"/>
      <c r="K66" s="194"/>
      <c r="L66" s="194"/>
      <c r="M66" s="194"/>
      <c r="N66" s="194"/>
      <c r="O66" s="194"/>
      <c r="P66" s="194"/>
      <c r="Q66" s="194"/>
      <c r="R66" s="194"/>
      <c r="S66" s="194"/>
      <c r="T66" s="194"/>
      <c r="U66" s="194"/>
    </row>
    <row r="67" spans="1:21" x14ac:dyDescent="0.25">
      <c r="A67" s="194"/>
      <c r="B67" s="194"/>
      <c r="C67" s="194"/>
      <c r="D67" s="194"/>
      <c r="E67" s="194"/>
      <c r="F67" s="194"/>
      <c r="G67" s="194"/>
      <c r="H67" s="194"/>
      <c r="I67" s="194"/>
      <c r="J67" s="194"/>
      <c r="K67" s="194"/>
      <c r="L67" s="194"/>
      <c r="M67" s="194"/>
      <c r="N67" s="194"/>
      <c r="O67" s="194"/>
      <c r="P67" s="194"/>
      <c r="Q67" s="194"/>
      <c r="R67" s="194"/>
      <c r="S67" s="194"/>
      <c r="T67" s="194"/>
      <c r="U67" s="194"/>
    </row>
    <row r="68" spans="1:21" x14ac:dyDescent="0.25">
      <c r="A68" s="194"/>
      <c r="B68" s="194"/>
      <c r="C68" s="194"/>
      <c r="D68" s="194"/>
      <c r="E68" s="194"/>
      <c r="F68" s="194"/>
      <c r="G68" s="194"/>
      <c r="H68" s="194"/>
      <c r="I68" s="194"/>
      <c r="J68" s="194"/>
      <c r="K68" s="194"/>
      <c r="L68" s="194"/>
      <c r="M68" s="194"/>
      <c r="N68" s="194"/>
      <c r="O68" s="194"/>
      <c r="P68" s="194"/>
      <c r="Q68" s="194"/>
      <c r="R68" s="194"/>
      <c r="S68" s="194"/>
      <c r="T68" s="194"/>
      <c r="U68" s="194"/>
    </row>
    <row r="69" spans="1:21" x14ac:dyDescent="0.25">
      <c r="A69" s="194"/>
      <c r="B69" s="194"/>
      <c r="C69" s="194"/>
      <c r="D69" s="194"/>
      <c r="E69" s="194"/>
      <c r="F69" s="194"/>
      <c r="G69" s="194"/>
      <c r="H69" s="194"/>
      <c r="I69" s="194"/>
      <c r="J69" s="194"/>
      <c r="K69" s="194"/>
      <c r="L69" s="194"/>
      <c r="M69" s="194"/>
      <c r="N69" s="194"/>
      <c r="O69" s="194"/>
      <c r="P69" s="194"/>
      <c r="Q69" s="194"/>
      <c r="R69" s="194"/>
      <c r="S69" s="194"/>
      <c r="T69" s="194"/>
      <c r="U69" s="194"/>
    </row>
    <row r="70" spans="1:21" x14ac:dyDescent="0.25">
      <c r="A70" s="194"/>
      <c r="B70" s="194"/>
      <c r="C70" s="194"/>
      <c r="D70" s="194"/>
      <c r="E70" s="194"/>
      <c r="F70" s="194"/>
      <c r="G70" s="194"/>
      <c r="H70" s="194"/>
      <c r="I70" s="194"/>
      <c r="J70" s="194"/>
      <c r="K70" s="194"/>
      <c r="L70" s="194"/>
      <c r="M70" s="194"/>
      <c r="N70" s="194"/>
      <c r="O70" s="194"/>
      <c r="P70" s="194"/>
      <c r="Q70" s="194"/>
      <c r="R70" s="194"/>
      <c r="S70" s="194"/>
      <c r="T70" s="194"/>
      <c r="U70" s="194"/>
    </row>
    <row r="71" spans="1:21" x14ac:dyDescent="0.25">
      <c r="A71" s="194"/>
      <c r="B71" s="194"/>
      <c r="C71" s="194"/>
      <c r="D71" s="194"/>
      <c r="E71" s="194"/>
      <c r="F71" s="194"/>
      <c r="G71" s="194"/>
      <c r="H71" s="194"/>
      <c r="I71" s="194"/>
      <c r="J71" s="194"/>
      <c r="K71" s="194"/>
      <c r="L71" s="194"/>
      <c r="M71" s="194"/>
      <c r="N71" s="194"/>
      <c r="O71" s="194"/>
      <c r="P71" s="194"/>
      <c r="Q71" s="194"/>
      <c r="R71" s="194"/>
      <c r="S71" s="194"/>
      <c r="T71" s="194"/>
      <c r="U71" s="194"/>
    </row>
    <row r="72" spans="1:21" x14ac:dyDescent="0.25">
      <c r="A72" s="194"/>
      <c r="B72" s="194"/>
      <c r="C72" s="194"/>
      <c r="D72" s="194"/>
      <c r="E72" s="194"/>
      <c r="F72" s="194"/>
      <c r="G72" s="194"/>
      <c r="H72" s="194"/>
      <c r="I72" s="194"/>
      <c r="J72" s="194"/>
      <c r="K72" s="194"/>
      <c r="L72" s="194"/>
      <c r="M72" s="194"/>
      <c r="N72" s="194"/>
      <c r="O72" s="194"/>
      <c r="P72" s="194"/>
      <c r="Q72" s="194"/>
      <c r="R72" s="194"/>
      <c r="S72" s="194"/>
      <c r="T72" s="194"/>
      <c r="U72" s="194"/>
    </row>
    <row r="73" spans="1:21" x14ac:dyDescent="0.25">
      <c r="A73" s="194"/>
      <c r="B73" s="194"/>
      <c r="C73" s="194"/>
      <c r="D73" s="194"/>
      <c r="E73" s="194"/>
      <c r="F73" s="194"/>
      <c r="G73" s="194"/>
      <c r="H73" s="194"/>
      <c r="I73" s="194"/>
      <c r="J73" s="194"/>
      <c r="K73" s="194"/>
      <c r="L73" s="194"/>
      <c r="M73" s="194"/>
      <c r="N73" s="194"/>
      <c r="O73" s="194"/>
      <c r="P73" s="194"/>
      <c r="Q73" s="194"/>
      <c r="R73" s="194"/>
      <c r="S73" s="194"/>
      <c r="T73" s="194"/>
      <c r="U73" s="194"/>
    </row>
    <row r="74" spans="1:21" x14ac:dyDescent="0.25">
      <c r="A74" s="194"/>
      <c r="B74" s="194"/>
      <c r="C74" s="194"/>
      <c r="D74" s="194"/>
      <c r="E74" s="194"/>
      <c r="F74" s="194"/>
      <c r="G74" s="194"/>
      <c r="H74" s="194"/>
      <c r="I74" s="194"/>
      <c r="J74" s="194"/>
      <c r="K74" s="194"/>
      <c r="L74" s="194"/>
      <c r="M74" s="194"/>
      <c r="N74" s="194"/>
      <c r="O74" s="194"/>
      <c r="P74" s="194"/>
      <c r="Q74" s="194"/>
      <c r="R74" s="194"/>
      <c r="S74" s="194"/>
      <c r="T74" s="194"/>
      <c r="U74" s="194"/>
    </row>
    <row r="75" spans="1:21" x14ac:dyDescent="0.25">
      <c r="A75" s="194"/>
      <c r="B75" s="194"/>
      <c r="C75" s="194"/>
      <c r="D75" s="194"/>
      <c r="E75" s="194"/>
      <c r="F75" s="194"/>
      <c r="G75" s="194"/>
      <c r="H75" s="194"/>
      <c r="I75" s="194"/>
      <c r="J75" s="194"/>
      <c r="K75" s="194"/>
      <c r="L75" s="194"/>
      <c r="M75" s="194"/>
      <c r="N75" s="194"/>
      <c r="O75" s="194"/>
      <c r="P75" s="194"/>
      <c r="Q75" s="194"/>
      <c r="R75" s="194"/>
      <c r="S75" s="194"/>
      <c r="T75" s="194"/>
      <c r="U75" s="194"/>
    </row>
    <row r="76" spans="1:21" x14ac:dyDescent="0.25">
      <c r="A76" s="194"/>
      <c r="B76" s="194"/>
      <c r="C76" s="194"/>
      <c r="D76" s="194"/>
      <c r="E76" s="194"/>
      <c r="F76" s="194"/>
      <c r="G76" s="194"/>
      <c r="H76" s="194"/>
      <c r="I76" s="194"/>
      <c r="J76" s="194"/>
      <c r="K76" s="194"/>
      <c r="L76" s="194"/>
      <c r="M76" s="194"/>
      <c r="N76" s="194"/>
      <c r="O76" s="194"/>
      <c r="P76" s="194"/>
      <c r="Q76" s="194"/>
      <c r="R76" s="194"/>
      <c r="S76" s="194"/>
      <c r="T76" s="194"/>
      <c r="U76" s="194"/>
    </row>
    <row r="77" spans="1:21" x14ac:dyDescent="0.25">
      <c r="A77" s="194"/>
      <c r="B77" s="194"/>
      <c r="C77" s="194"/>
      <c r="D77" s="194"/>
      <c r="E77" s="194"/>
      <c r="F77" s="194"/>
      <c r="G77" s="194"/>
      <c r="H77" s="194"/>
      <c r="I77" s="194"/>
      <c r="J77" s="194"/>
      <c r="K77" s="194"/>
      <c r="L77" s="194"/>
      <c r="M77" s="194"/>
      <c r="N77" s="194"/>
      <c r="O77" s="194"/>
      <c r="P77" s="194"/>
      <c r="Q77" s="194"/>
      <c r="R77" s="194"/>
      <c r="S77" s="194"/>
      <c r="T77" s="194"/>
      <c r="U77" s="194"/>
    </row>
    <row r="78" spans="1:21" x14ac:dyDescent="0.25">
      <c r="A78" s="194"/>
      <c r="B78" s="194"/>
      <c r="C78" s="194"/>
      <c r="D78" s="194"/>
      <c r="E78" s="194"/>
      <c r="F78" s="194"/>
      <c r="G78" s="194"/>
      <c r="H78" s="194"/>
      <c r="I78" s="194"/>
      <c r="J78" s="194"/>
      <c r="K78" s="194"/>
      <c r="L78" s="194"/>
      <c r="M78" s="194"/>
      <c r="N78" s="194"/>
      <c r="O78" s="194"/>
      <c r="P78" s="194"/>
      <c r="Q78" s="194"/>
      <c r="R78" s="194"/>
      <c r="S78" s="194"/>
      <c r="T78" s="194"/>
      <c r="U78" s="194"/>
    </row>
    <row r="79" spans="1:21" x14ac:dyDescent="0.25">
      <c r="A79" s="194"/>
      <c r="B79" s="194"/>
      <c r="C79" s="194"/>
      <c r="D79" s="194"/>
      <c r="E79" s="194"/>
      <c r="F79" s="194"/>
      <c r="G79" s="194"/>
      <c r="H79" s="194"/>
      <c r="I79" s="194"/>
      <c r="J79" s="194"/>
      <c r="K79" s="194"/>
      <c r="L79" s="194"/>
      <c r="M79" s="194"/>
      <c r="N79" s="194"/>
      <c r="O79" s="194"/>
      <c r="P79" s="194"/>
      <c r="Q79" s="194"/>
      <c r="R79" s="194"/>
      <c r="S79" s="194"/>
      <c r="T79" s="194"/>
      <c r="U79" s="194"/>
    </row>
    <row r="80" spans="1:21" x14ac:dyDescent="0.25">
      <c r="A80" s="194"/>
      <c r="B80" s="194"/>
      <c r="C80" s="194"/>
      <c r="D80" s="194"/>
      <c r="E80" s="194"/>
      <c r="F80" s="194"/>
      <c r="G80" s="194"/>
      <c r="H80" s="194"/>
      <c r="I80" s="194"/>
      <c r="J80" s="194"/>
      <c r="K80" s="194"/>
      <c r="L80" s="194"/>
      <c r="M80" s="194"/>
      <c r="N80" s="194"/>
      <c r="O80" s="194"/>
      <c r="P80" s="194"/>
      <c r="Q80" s="194"/>
      <c r="R80" s="194"/>
      <c r="S80" s="194"/>
      <c r="T80" s="194"/>
      <c r="U80" s="194"/>
    </row>
    <row r="81" spans="1:21" x14ac:dyDescent="0.25">
      <c r="A81" s="194"/>
      <c r="B81" s="194"/>
      <c r="C81" s="194"/>
      <c r="D81" s="194"/>
      <c r="E81" s="194"/>
      <c r="F81" s="194"/>
      <c r="G81" s="194"/>
      <c r="H81" s="194"/>
      <c r="I81" s="194"/>
      <c r="J81" s="194"/>
      <c r="K81" s="194"/>
      <c r="L81" s="194"/>
      <c r="M81" s="194"/>
      <c r="N81" s="194"/>
      <c r="O81" s="194"/>
      <c r="P81" s="194"/>
      <c r="Q81" s="194"/>
      <c r="R81" s="194"/>
      <c r="S81" s="194"/>
      <c r="T81" s="194"/>
      <c r="U81" s="194"/>
    </row>
    <row r="82" spans="1:21" x14ac:dyDescent="0.25">
      <c r="A82" s="194"/>
      <c r="B82" s="194"/>
      <c r="C82" s="194"/>
      <c r="D82" s="194"/>
      <c r="E82" s="194"/>
      <c r="F82" s="194"/>
      <c r="G82" s="194"/>
      <c r="H82" s="194"/>
      <c r="I82" s="194"/>
      <c r="J82" s="194"/>
      <c r="K82" s="194"/>
      <c r="L82" s="194"/>
      <c r="M82" s="194"/>
      <c r="N82" s="194"/>
      <c r="O82" s="194"/>
      <c r="P82" s="194"/>
      <c r="Q82" s="194"/>
      <c r="R82" s="194"/>
      <c r="S82" s="194"/>
      <c r="T82" s="194"/>
      <c r="U82" s="194"/>
    </row>
    <row r="83" spans="1:21" x14ac:dyDescent="0.25">
      <c r="A83" s="194"/>
      <c r="B83" s="194"/>
      <c r="C83" s="194"/>
      <c r="D83" s="194"/>
      <c r="E83" s="194"/>
      <c r="F83" s="194"/>
      <c r="G83" s="194"/>
      <c r="H83" s="194"/>
      <c r="I83" s="194"/>
      <c r="J83" s="194"/>
      <c r="K83" s="194"/>
      <c r="L83" s="194"/>
      <c r="M83" s="194"/>
      <c r="N83" s="194"/>
      <c r="O83" s="194"/>
      <c r="P83" s="194"/>
      <c r="Q83" s="194"/>
      <c r="R83" s="194"/>
      <c r="S83" s="194"/>
      <c r="T83" s="194"/>
      <c r="U83" s="194"/>
    </row>
    <row r="84" spans="1:21" x14ac:dyDescent="0.25">
      <c r="A84" s="194"/>
      <c r="B84" s="194"/>
      <c r="C84" s="194"/>
      <c r="D84" s="194"/>
      <c r="E84" s="194"/>
      <c r="F84" s="194"/>
      <c r="G84" s="194"/>
      <c r="H84" s="194"/>
      <c r="I84" s="194"/>
      <c r="J84" s="194"/>
      <c r="K84" s="194"/>
      <c r="L84" s="194"/>
      <c r="M84" s="194"/>
      <c r="N84" s="194"/>
      <c r="O84" s="194"/>
      <c r="P84" s="194"/>
      <c r="Q84" s="194"/>
      <c r="R84" s="194"/>
      <c r="S84" s="194"/>
      <c r="T84" s="194"/>
      <c r="U84" s="194"/>
    </row>
    <row r="85" spans="1:21" x14ac:dyDescent="0.25">
      <c r="A85" s="194"/>
      <c r="B85" s="194"/>
      <c r="C85" s="194"/>
      <c r="D85" s="194"/>
      <c r="E85" s="194"/>
      <c r="F85" s="194"/>
      <c r="G85" s="194"/>
      <c r="H85" s="194"/>
      <c r="I85" s="194"/>
      <c r="J85" s="194"/>
      <c r="K85" s="194"/>
      <c r="L85" s="194"/>
      <c r="M85" s="194"/>
      <c r="N85" s="194"/>
      <c r="O85" s="194"/>
      <c r="P85" s="194"/>
      <c r="Q85" s="194"/>
      <c r="R85" s="194"/>
      <c r="S85" s="194"/>
      <c r="T85" s="194"/>
      <c r="U85" s="194"/>
    </row>
    <row r="86" spans="1:21" x14ac:dyDescent="0.25">
      <c r="A86" s="194"/>
      <c r="B86" s="194"/>
      <c r="C86" s="194"/>
      <c r="D86" s="194"/>
      <c r="E86" s="194"/>
      <c r="F86" s="194"/>
      <c r="G86" s="194"/>
      <c r="H86" s="194"/>
      <c r="I86" s="194"/>
      <c r="J86" s="194"/>
      <c r="K86" s="194"/>
      <c r="L86" s="194"/>
      <c r="M86" s="194"/>
      <c r="N86" s="194"/>
      <c r="O86" s="194"/>
      <c r="P86" s="194"/>
      <c r="Q86" s="194"/>
      <c r="R86" s="194"/>
      <c r="S86" s="194"/>
      <c r="T86" s="194"/>
      <c r="U86" s="194"/>
    </row>
    <row r="87" spans="1:21" x14ac:dyDescent="0.25">
      <c r="A87" s="194"/>
      <c r="B87" s="194"/>
      <c r="C87" s="194"/>
      <c r="D87" s="194"/>
      <c r="E87" s="194"/>
      <c r="F87" s="194"/>
      <c r="G87" s="194"/>
      <c r="H87" s="194"/>
      <c r="I87" s="194"/>
      <c r="J87" s="194"/>
      <c r="K87" s="194"/>
      <c r="L87" s="194"/>
      <c r="M87" s="194"/>
      <c r="N87" s="194"/>
      <c r="O87" s="194"/>
      <c r="P87" s="194"/>
      <c r="Q87" s="194"/>
      <c r="R87" s="194"/>
      <c r="S87" s="194"/>
      <c r="T87" s="194"/>
      <c r="U87" s="194"/>
    </row>
    <row r="88" spans="1:21" x14ac:dyDescent="0.25">
      <c r="A88" s="194"/>
      <c r="B88" s="194"/>
      <c r="C88" s="194"/>
      <c r="D88" s="194"/>
      <c r="E88" s="194"/>
      <c r="F88" s="194"/>
      <c r="G88" s="194"/>
      <c r="H88" s="194"/>
      <c r="I88" s="194"/>
      <c r="J88" s="194"/>
      <c r="K88" s="194"/>
      <c r="L88" s="194"/>
      <c r="M88" s="194"/>
      <c r="N88" s="194"/>
      <c r="O88" s="194"/>
      <c r="P88" s="194"/>
      <c r="Q88" s="194"/>
      <c r="R88" s="194"/>
      <c r="S88" s="194"/>
      <c r="T88" s="194"/>
      <c r="U88" s="194"/>
    </row>
    <row r="89" spans="1:21" x14ac:dyDescent="0.25">
      <c r="A89" s="194"/>
      <c r="B89" s="194"/>
      <c r="C89" s="194"/>
      <c r="D89" s="194"/>
      <c r="E89" s="194"/>
      <c r="F89" s="194"/>
      <c r="G89" s="194"/>
      <c r="H89" s="194"/>
      <c r="I89" s="194"/>
      <c r="J89" s="194"/>
      <c r="K89" s="194"/>
      <c r="L89" s="194"/>
      <c r="M89" s="194"/>
      <c r="N89" s="194"/>
      <c r="O89" s="194"/>
      <c r="P89" s="194"/>
      <c r="Q89" s="194"/>
      <c r="R89" s="194"/>
      <c r="S89" s="194"/>
      <c r="T89" s="194"/>
      <c r="U89" s="194"/>
    </row>
    <row r="90" spans="1:21" x14ac:dyDescent="0.25">
      <c r="A90" s="194"/>
      <c r="B90" s="194"/>
      <c r="C90" s="194"/>
      <c r="D90" s="194"/>
      <c r="E90" s="194"/>
      <c r="F90" s="194"/>
      <c r="G90" s="194"/>
      <c r="H90" s="194"/>
      <c r="I90" s="194"/>
      <c r="J90" s="194"/>
      <c r="K90" s="194"/>
      <c r="L90" s="194"/>
      <c r="M90" s="194"/>
      <c r="N90" s="194"/>
      <c r="O90" s="194"/>
      <c r="P90" s="194"/>
      <c r="Q90" s="194"/>
      <c r="R90" s="194"/>
      <c r="S90" s="194"/>
      <c r="T90" s="194"/>
      <c r="U90" s="194"/>
    </row>
    <row r="91" spans="1:21" x14ac:dyDescent="0.25">
      <c r="A91" s="194"/>
      <c r="B91" s="194"/>
      <c r="C91" s="194"/>
      <c r="D91" s="194"/>
      <c r="E91" s="194"/>
      <c r="F91" s="194"/>
      <c r="G91" s="194"/>
      <c r="H91" s="194"/>
      <c r="I91" s="194"/>
      <c r="J91" s="194"/>
      <c r="K91" s="194"/>
      <c r="L91" s="194"/>
      <c r="M91" s="194"/>
      <c r="N91" s="194"/>
      <c r="O91" s="194"/>
      <c r="P91" s="194"/>
      <c r="Q91" s="194"/>
      <c r="R91" s="194"/>
      <c r="S91" s="194"/>
      <c r="T91" s="194"/>
      <c r="U91" s="194"/>
    </row>
    <row r="92" spans="1:21" x14ac:dyDescent="0.25">
      <c r="A92" s="194"/>
      <c r="B92" s="194"/>
      <c r="C92" s="194"/>
      <c r="D92" s="194"/>
      <c r="E92" s="194"/>
      <c r="F92" s="194"/>
      <c r="G92" s="194"/>
      <c r="H92" s="194"/>
      <c r="I92" s="194"/>
      <c r="J92" s="194"/>
      <c r="K92" s="194"/>
      <c r="L92" s="194"/>
      <c r="M92" s="194"/>
      <c r="N92" s="194"/>
      <c r="O92" s="194"/>
      <c r="P92" s="194"/>
      <c r="Q92" s="194"/>
      <c r="R92" s="194"/>
      <c r="S92" s="194"/>
      <c r="T92" s="194"/>
      <c r="U92" s="194"/>
    </row>
    <row r="93" spans="1:21" x14ac:dyDescent="0.25">
      <c r="A93" s="194"/>
      <c r="B93" s="194"/>
      <c r="C93" s="194"/>
      <c r="D93" s="194"/>
      <c r="E93" s="194"/>
      <c r="F93" s="194"/>
      <c r="G93" s="194"/>
      <c r="H93" s="194"/>
      <c r="I93" s="194"/>
      <c r="J93" s="194"/>
      <c r="K93" s="194"/>
      <c r="L93" s="194"/>
      <c r="M93" s="194"/>
      <c r="N93" s="194"/>
      <c r="O93" s="194"/>
      <c r="P93" s="194"/>
      <c r="Q93" s="194"/>
      <c r="R93" s="194"/>
      <c r="S93" s="194"/>
      <c r="T93" s="194"/>
      <c r="U93" s="194"/>
    </row>
    <row r="94" spans="1:21" x14ac:dyDescent="0.25">
      <c r="A94" s="194"/>
      <c r="B94" s="194"/>
      <c r="C94" s="194"/>
      <c r="D94" s="194"/>
      <c r="E94" s="194"/>
      <c r="F94" s="194"/>
      <c r="G94" s="194"/>
      <c r="H94" s="194"/>
      <c r="I94" s="194"/>
      <c r="J94" s="194"/>
      <c r="K94" s="194"/>
      <c r="L94" s="194"/>
      <c r="M94" s="194"/>
      <c r="N94" s="194"/>
      <c r="O94" s="194"/>
      <c r="P94" s="194"/>
      <c r="Q94" s="194"/>
      <c r="R94" s="194"/>
      <c r="S94" s="194"/>
      <c r="T94" s="194"/>
      <c r="U94" s="194"/>
    </row>
    <row r="95" spans="1:21" x14ac:dyDescent="0.25">
      <c r="A95" s="194"/>
      <c r="B95" s="194"/>
      <c r="C95" s="194"/>
      <c r="D95" s="194"/>
      <c r="E95" s="194"/>
      <c r="F95" s="194"/>
      <c r="G95" s="194"/>
      <c r="H95" s="194"/>
      <c r="I95" s="194"/>
      <c r="J95" s="194"/>
      <c r="K95" s="194"/>
      <c r="L95" s="194"/>
      <c r="M95" s="194"/>
      <c r="N95" s="194"/>
      <c r="O95" s="194"/>
      <c r="P95" s="194"/>
      <c r="Q95" s="194"/>
      <c r="R95" s="194"/>
      <c r="S95" s="194"/>
      <c r="T95" s="194"/>
      <c r="U95" s="194"/>
    </row>
    <row r="96" spans="1:21" x14ac:dyDescent="0.25">
      <c r="A96" s="194"/>
      <c r="B96" s="194"/>
      <c r="C96" s="194"/>
      <c r="D96" s="194"/>
      <c r="E96" s="194"/>
      <c r="F96" s="194"/>
      <c r="G96" s="194"/>
      <c r="H96" s="194"/>
      <c r="I96" s="194"/>
      <c r="J96" s="194"/>
      <c r="K96" s="194"/>
      <c r="L96" s="194"/>
      <c r="M96" s="194"/>
      <c r="N96" s="194"/>
      <c r="O96" s="194"/>
      <c r="P96" s="194"/>
      <c r="Q96" s="194"/>
      <c r="R96" s="194"/>
      <c r="S96" s="194"/>
      <c r="T96" s="194"/>
      <c r="U96" s="194"/>
    </row>
    <row r="97" spans="1:21" x14ac:dyDescent="0.25">
      <c r="A97" s="194"/>
      <c r="B97" s="194"/>
      <c r="C97" s="194"/>
      <c r="D97" s="194"/>
      <c r="E97" s="194"/>
      <c r="F97" s="194"/>
      <c r="G97" s="194"/>
      <c r="H97" s="194"/>
      <c r="I97" s="194"/>
      <c r="J97" s="194"/>
      <c r="K97" s="194"/>
      <c r="L97" s="194"/>
      <c r="M97" s="194"/>
      <c r="N97" s="194"/>
      <c r="O97" s="194"/>
      <c r="P97" s="194"/>
      <c r="Q97" s="194"/>
      <c r="R97" s="194"/>
      <c r="S97" s="194"/>
      <c r="T97" s="194"/>
      <c r="U97" s="194"/>
    </row>
    <row r="98" spans="1:21" x14ac:dyDescent="0.25">
      <c r="A98" s="194"/>
      <c r="B98" s="194"/>
      <c r="C98" s="194"/>
      <c r="D98" s="194"/>
      <c r="E98" s="194"/>
      <c r="F98" s="194"/>
      <c r="G98" s="194"/>
      <c r="H98" s="194"/>
      <c r="I98" s="194"/>
      <c r="J98" s="194"/>
      <c r="K98" s="194"/>
      <c r="L98" s="194"/>
      <c r="M98" s="194"/>
      <c r="N98" s="194"/>
      <c r="O98" s="194"/>
      <c r="P98" s="194"/>
      <c r="Q98" s="194"/>
      <c r="R98" s="194"/>
      <c r="S98" s="194"/>
      <c r="T98" s="194"/>
      <c r="U98" s="194"/>
    </row>
    <row r="99" spans="1:21" x14ac:dyDescent="0.25">
      <c r="A99" s="194"/>
      <c r="B99" s="194"/>
      <c r="C99" s="194"/>
      <c r="D99" s="194"/>
      <c r="E99" s="194"/>
      <c r="F99" s="194"/>
      <c r="G99" s="194"/>
      <c r="H99" s="194"/>
      <c r="I99" s="194"/>
      <c r="J99" s="194"/>
      <c r="K99" s="194"/>
      <c r="L99" s="194"/>
      <c r="M99" s="194"/>
      <c r="N99" s="194"/>
      <c r="O99" s="194"/>
      <c r="P99" s="194"/>
      <c r="Q99" s="194"/>
      <c r="R99" s="194"/>
      <c r="S99" s="194"/>
      <c r="T99" s="194"/>
      <c r="U99" s="194"/>
    </row>
    <row r="100" spans="1:21"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row>
    <row r="101" spans="1:21"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row>
    <row r="102" spans="1:21"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row>
    <row r="103" spans="1:21"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row>
    <row r="104" spans="1:21"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row>
    <row r="105" spans="1:21"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row>
    <row r="106" spans="1:21"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row>
    <row r="107" spans="1:21"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row>
    <row r="108" spans="1:21"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row>
    <row r="109" spans="1:21"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row>
    <row r="110" spans="1:21"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row>
    <row r="111" spans="1:21"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row>
    <row r="112" spans="1:21"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row>
    <row r="113" spans="1:21"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row>
    <row r="114" spans="1:21"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row>
    <row r="115" spans="1:21"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row>
    <row r="116" spans="1:21"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row>
    <row r="117" spans="1:21"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row>
    <row r="118" spans="1:21"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row>
    <row r="119" spans="1:21"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row>
    <row r="120" spans="1:21"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row>
    <row r="121" spans="1:21"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row>
    <row r="122" spans="1:21"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row>
    <row r="123" spans="1:21"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row>
    <row r="124" spans="1:21"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row>
    <row r="125" spans="1:21"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row>
    <row r="126" spans="1:21"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row>
    <row r="127" spans="1:21"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row>
    <row r="128" spans="1:21"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row>
    <row r="129" spans="1:21"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row>
    <row r="130" spans="1:21"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row>
    <row r="131" spans="1:21"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row>
    <row r="132" spans="1:21"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row>
    <row r="133" spans="1:21"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row>
    <row r="134" spans="1:21"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row>
    <row r="135" spans="1:21"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row>
    <row r="136" spans="1:21"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row>
    <row r="137" spans="1:21"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row>
    <row r="138" spans="1:21"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row>
    <row r="139" spans="1:21"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row>
    <row r="140" spans="1:21"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row>
    <row r="141" spans="1:21"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row>
    <row r="142" spans="1:21"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row>
    <row r="143" spans="1:21"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row>
    <row r="144" spans="1:21"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row>
    <row r="145" spans="1:21"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row>
    <row r="146" spans="1:21"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row>
    <row r="147" spans="1:21"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row>
    <row r="148" spans="1:21"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row>
    <row r="149" spans="1:21"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row>
    <row r="150" spans="1:21"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row>
    <row r="151" spans="1:21"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row>
    <row r="152" spans="1:21"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row>
    <row r="153" spans="1:21"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row>
    <row r="154" spans="1:21"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row>
    <row r="155" spans="1:21"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row>
    <row r="156" spans="1:21"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row>
    <row r="157" spans="1:21"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row>
    <row r="158" spans="1:21"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row>
    <row r="159" spans="1:21"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row>
    <row r="160" spans="1:21"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row>
    <row r="161" spans="1:21"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row>
    <row r="162" spans="1:21"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row>
    <row r="163" spans="1:21"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row>
    <row r="164" spans="1:21"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row>
    <row r="165" spans="1:21"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row>
    <row r="166" spans="1:21"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row>
    <row r="167" spans="1:21"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row>
    <row r="168" spans="1:21"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row>
    <row r="169" spans="1:21"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row>
    <row r="170" spans="1:21"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row>
    <row r="171" spans="1:21"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row>
    <row r="172" spans="1:21"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row>
    <row r="173" spans="1:21"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row>
    <row r="174" spans="1:21"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row>
    <row r="175" spans="1:21"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row>
    <row r="176" spans="1:21"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row>
    <row r="177" spans="1:21"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row>
    <row r="178" spans="1:21"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row>
    <row r="179" spans="1:21"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row>
    <row r="180" spans="1:21"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row>
    <row r="181" spans="1:21"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row>
    <row r="182" spans="1:21"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row>
    <row r="183" spans="1:21"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row>
    <row r="184" spans="1:21"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row>
    <row r="185" spans="1:21"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row>
    <row r="186" spans="1:21"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row>
    <row r="187" spans="1:21"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row>
    <row r="188" spans="1:21"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row>
    <row r="189" spans="1:21"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row>
    <row r="190" spans="1:21"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row>
    <row r="191" spans="1:21"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row>
    <row r="192" spans="1:21"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row>
    <row r="193" spans="1:21"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row>
    <row r="194" spans="1:21"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row>
    <row r="195" spans="1:21"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row>
    <row r="196" spans="1:21"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row>
    <row r="197" spans="1:21"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row>
    <row r="198" spans="1:21"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row>
    <row r="199" spans="1:21"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row>
    <row r="200" spans="1:21"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row>
    <row r="201" spans="1:21"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row>
    <row r="202" spans="1:21"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row>
    <row r="203" spans="1:21"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row>
    <row r="204" spans="1:21"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row>
    <row r="205" spans="1:21"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row>
    <row r="206" spans="1:21"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row>
    <row r="207" spans="1:21"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row>
    <row r="208" spans="1:21"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row>
    <row r="209" spans="1:21"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row>
    <row r="210" spans="1:21"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row>
    <row r="211" spans="1:21"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row>
    <row r="212" spans="1:21"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row>
    <row r="213" spans="1:21"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row>
    <row r="214" spans="1:21"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row>
    <row r="215" spans="1:21"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row>
    <row r="216" spans="1:21"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row>
    <row r="217" spans="1:21"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row>
    <row r="218" spans="1:21"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row>
    <row r="219" spans="1:21"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row>
    <row r="220" spans="1:21"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row>
    <row r="221" spans="1:21"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row>
    <row r="222" spans="1:21"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row>
    <row r="223" spans="1:21"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row>
    <row r="224" spans="1:21"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row>
    <row r="225" spans="1:21"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row>
    <row r="226" spans="1:21"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row>
    <row r="227" spans="1:21"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row>
    <row r="228" spans="1:21"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row>
    <row r="229" spans="1:21"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row>
    <row r="230" spans="1:21"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row>
    <row r="231" spans="1:21"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row>
    <row r="232" spans="1:21"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row>
    <row r="233" spans="1:21"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row>
    <row r="234" spans="1:21"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row>
    <row r="235" spans="1:21"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row>
    <row r="236" spans="1:21"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row>
    <row r="237" spans="1:21"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row>
    <row r="238" spans="1:21"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row>
    <row r="239" spans="1:21"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row>
    <row r="240" spans="1:21"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row>
    <row r="241" spans="1:21"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row>
    <row r="242" spans="1:21"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row>
    <row r="243" spans="1:21"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row>
    <row r="244" spans="1:21"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row>
    <row r="245" spans="1:21"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row>
    <row r="246" spans="1:21"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row>
    <row r="247" spans="1:21"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row>
    <row r="248" spans="1:21"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row>
    <row r="249" spans="1:21"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row>
    <row r="250" spans="1:21"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row>
    <row r="251" spans="1:21"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row>
    <row r="252" spans="1:21"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row>
    <row r="253" spans="1:21"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row>
    <row r="254" spans="1:21"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row>
    <row r="255" spans="1:21"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row>
    <row r="256" spans="1:21"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row>
    <row r="257" spans="1:21"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row>
    <row r="258" spans="1:21"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row>
    <row r="259" spans="1:21"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row>
    <row r="260" spans="1:21"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row>
    <row r="261" spans="1:21"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row>
    <row r="262" spans="1:21"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row>
    <row r="263" spans="1:21"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row>
    <row r="264" spans="1:21"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row>
    <row r="265" spans="1:21"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row>
    <row r="266" spans="1:21"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row>
    <row r="267" spans="1:21"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row>
    <row r="268" spans="1:21"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row>
    <row r="269" spans="1:21"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row>
    <row r="270" spans="1:21"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row>
    <row r="271" spans="1:21"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row>
    <row r="272" spans="1:21"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row>
    <row r="273" spans="1:21"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row>
    <row r="274" spans="1:21"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row>
    <row r="275" spans="1:21"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row>
    <row r="276" spans="1:21"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row>
    <row r="277" spans="1:21"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row>
    <row r="278" spans="1:21"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row>
    <row r="279" spans="1:21"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row>
    <row r="280" spans="1:21"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row>
    <row r="281" spans="1:21"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row>
    <row r="282" spans="1:21"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row>
    <row r="283" spans="1:21"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row>
    <row r="284" spans="1:21"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row>
    <row r="285" spans="1:21"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row>
    <row r="286" spans="1:21"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row>
    <row r="287" spans="1:21"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row>
    <row r="288" spans="1:21"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row>
    <row r="289" spans="1:21"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row>
    <row r="290" spans="1:21"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row>
    <row r="291" spans="1:21"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row>
    <row r="292" spans="1:21"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row>
    <row r="293" spans="1:21"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row>
    <row r="294" spans="1:21"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row>
    <row r="295" spans="1:21"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row>
    <row r="296" spans="1:21"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row>
    <row r="297" spans="1:21"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row>
    <row r="298" spans="1:21"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row>
    <row r="299" spans="1:21"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row>
    <row r="300" spans="1:21"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row>
    <row r="301" spans="1:21"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row>
    <row r="302" spans="1:21"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row>
    <row r="303" spans="1:21"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row>
    <row r="304" spans="1:21"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row>
    <row r="305" spans="1:21"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row>
    <row r="306" spans="1:21"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row>
    <row r="307" spans="1:21"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row>
    <row r="308" spans="1:21"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row>
    <row r="309" spans="1:21"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row>
    <row r="310" spans="1:21"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row>
    <row r="311" spans="1:21"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row>
    <row r="312" spans="1:21"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row>
    <row r="313" spans="1:21"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row>
    <row r="314" spans="1:21"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row>
    <row r="315" spans="1:21"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row>
    <row r="316" spans="1:21"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row>
    <row r="317" spans="1:21"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row>
    <row r="318" spans="1:21"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row>
    <row r="319" spans="1:21"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row>
    <row r="320" spans="1:21"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row>
    <row r="321" spans="1:21"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row>
    <row r="322" spans="1:21"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row>
    <row r="323" spans="1:21"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row>
    <row r="324" spans="1:21"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row>
    <row r="325" spans="1:21"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row>
    <row r="326" spans="1:21"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row>
    <row r="327" spans="1:21"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row>
    <row r="328" spans="1:21"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row>
    <row r="329" spans="1:21"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row>
    <row r="330" spans="1:21"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row>
    <row r="331" spans="1:21"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row>
    <row r="332" spans="1:21"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row>
    <row r="333" spans="1:21"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row>
    <row r="334" spans="1:21"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row>
    <row r="335" spans="1:21"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row>
    <row r="336" spans="1:21"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row>
    <row r="337" spans="1:21"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row>
    <row r="338" spans="1:21"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row>
    <row r="339" spans="1:21"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row>
    <row r="340" spans="1:21"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row>
    <row r="341" spans="1:21"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row>
    <row r="342" spans="1:21"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row>
    <row r="343" spans="1:21"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row>
    <row r="344" spans="1:21"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row>
    <row r="345" spans="1:21"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row>
    <row r="346" spans="1:21"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row>
    <row r="347" spans="1:21"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row>
    <row r="348" spans="1:21"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row>
    <row r="349" spans="1:21"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row>
    <row r="350" spans="1:21"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row>
    <row r="351" spans="1:21"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row>
    <row r="352" spans="1:21"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row>
    <row r="353" spans="1:21"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row>
    <row r="354" spans="1:21"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row>
    <row r="355" spans="1:21"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row>
    <row r="356" spans="1:21"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row>
    <row r="357" spans="1:21"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row>
    <row r="358" spans="1:21"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row>
    <row r="359" spans="1:21"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row>
    <row r="360" spans="1:21"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row>
    <row r="361" spans="1:21" x14ac:dyDescent="0.25">
      <c r="A361" s="194"/>
      <c r="B361" s="194"/>
      <c r="C361" s="194"/>
      <c r="D361" s="194"/>
      <c r="E361" s="194"/>
      <c r="F361" s="194"/>
      <c r="G361" s="194"/>
      <c r="H361" s="194"/>
      <c r="I361" s="194"/>
      <c r="J361" s="194"/>
      <c r="K361" s="194"/>
      <c r="L361" s="194"/>
      <c r="M361" s="194"/>
      <c r="N361" s="194"/>
      <c r="O361" s="194"/>
      <c r="P361" s="194"/>
      <c r="Q361" s="194"/>
      <c r="R361" s="194"/>
      <c r="S361" s="194"/>
      <c r="T361" s="194"/>
      <c r="U361" s="194"/>
    </row>
    <row r="362" spans="1:21" x14ac:dyDescent="0.25">
      <c r="A362" s="194"/>
      <c r="B362" s="194"/>
      <c r="C362" s="194"/>
      <c r="D362" s="194"/>
      <c r="E362" s="194"/>
      <c r="F362" s="194"/>
      <c r="G362" s="194"/>
      <c r="H362" s="194"/>
      <c r="I362" s="194"/>
      <c r="J362" s="194"/>
      <c r="K362" s="194"/>
      <c r="L362" s="194"/>
      <c r="M362" s="194"/>
      <c r="N362" s="194"/>
      <c r="O362" s="194"/>
      <c r="P362" s="194"/>
      <c r="Q362" s="194"/>
      <c r="R362" s="194"/>
      <c r="S362" s="194"/>
      <c r="T362" s="194"/>
      <c r="U362" s="194"/>
    </row>
    <row r="363" spans="1:21" x14ac:dyDescent="0.25">
      <c r="A363" s="194"/>
      <c r="B363" s="194"/>
      <c r="C363" s="194"/>
      <c r="D363" s="194"/>
      <c r="E363" s="194"/>
      <c r="F363" s="194"/>
      <c r="G363" s="194"/>
      <c r="H363" s="194"/>
      <c r="I363" s="194"/>
      <c r="J363" s="194"/>
      <c r="K363" s="194"/>
      <c r="L363" s="194"/>
      <c r="M363" s="194"/>
      <c r="N363" s="194"/>
      <c r="O363" s="194"/>
      <c r="P363" s="194"/>
      <c r="Q363" s="194"/>
      <c r="R363" s="194"/>
      <c r="S363" s="194"/>
      <c r="T363" s="194"/>
      <c r="U363" s="194"/>
    </row>
    <row r="364" spans="1:21" x14ac:dyDescent="0.25">
      <c r="A364" s="194"/>
      <c r="B364" s="194"/>
      <c r="C364" s="194"/>
      <c r="D364" s="194"/>
      <c r="E364" s="194"/>
      <c r="F364" s="194"/>
      <c r="G364" s="194"/>
      <c r="H364" s="194"/>
      <c r="I364" s="194"/>
      <c r="J364" s="194"/>
      <c r="K364" s="194"/>
      <c r="L364" s="194"/>
      <c r="M364" s="194"/>
      <c r="N364" s="194"/>
      <c r="O364" s="194"/>
      <c r="P364" s="194"/>
      <c r="Q364" s="194"/>
      <c r="R364" s="194"/>
      <c r="S364" s="194"/>
      <c r="T364" s="194"/>
      <c r="U364" s="194"/>
    </row>
    <row r="365" spans="1:21" x14ac:dyDescent="0.25">
      <c r="A365" s="194"/>
      <c r="B365" s="194"/>
      <c r="C365" s="194"/>
      <c r="D365" s="194"/>
      <c r="E365" s="194"/>
      <c r="F365" s="194"/>
      <c r="G365" s="194"/>
      <c r="H365" s="194"/>
      <c r="I365" s="194"/>
      <c r="J365" s="194"/>
      <c r="K365" s="194"/>
      <c r="L365" s="194"/>
      <c r="M365" s="194"/>
      <c r="N365" s="194"/>
      <c r="O365" s="194"/>
      <c r="P365" s="194"/>
      <c r="Q365" s="194"/>
      <c r="R365" s="194"/>
      <c r="S365" s="194"/>
      <c r="T365" s="194"/>
      <c r="U365" s="194"/>
    </row>
    <row r="366" spans="1:21" x14ac:dyDescent="0.25">
      <c r="A366" s="194"/>
      <c r="B366" s="194"/>
      <c r="C366" s="194"/>
      <c r="D366" s="194"/>
      <c r="E366" s="194"/>
      <c r="F366" s="194"/>
      <c r="G366" s="194"/>
      <c r="H366" s="194"/>
      <c r="I366" s="194"/>
      <c r="J366" s="194"/>
      <c r="K366" s="194"/>
      <c r="L366" s="194"/>
      <c r="M366" s="194"/>
      <c r="N366" s="194"/>
      <c r="O366" s="194"/>
      <c r="P366" s="194"/>
      <c r="Q366" s="194"/>
      <c r="R366" s="194"/>
      <c r="S366" s="194"/>
      <c r="T366" s="194"/>
      <c r="U366" s="194"/>
    </row>
    <row r="367" spans="1:21" x14ac:dyDescent="0.25">
      <c r="A367" s="194"/>
      <c r="B367" s="194"/>
      <c r="C367" s="194"/>
      <c r="D367" s="194"/>
      <c r="E367" s="194"/>
      <c r="F367" s="194"/>
      <c r="G367" s="194"/>
      <c r="H367" s="194"/>
      <c r="I367" s="194"/>
      <c r="J367" s="194"/>
      <c r="K367" s="194"/>
      <c r="L367" s="194"/>
      <c r="M367" s="194"/>
      <c r="N367" s="194"/>
      <c r="O367" s="194"/>
      <c r="P367" s="194"/>
      <c r="Q367" s="194"/>
      <c r="R367" s="194"/>
      <c r="S367" s="194"/>
      <c r="T367" s="194"/>
      <c r="U367" s="194"/>
    </row>
    <row r="368" spans="1:21" x14ac:dyDescent="0.25">
      <c r="A368" s="194"/>
      <c r="B368" s="194"/>
      <c r="C368" s="194"/>
      <c r="D368" s="194"/>
      <c r="E368" s="194"/>
      <c r="F368" s="194"/>
      <c r="G368" s="194"/>
      <c r="H368" s="194"/>
      <c r="I368" s="194"/>
      <c r="J368" s="194"/>
      <c r="K368" s="194"/>
      <c r="L368" s="194"/>
      <c r="M368" s="194"/>
      <c r="N368" s="194"/>
      <c r="O368" s="194"/>
      <c r="P368" s="194"/>
      <c r="Q368" s="194"/>
      <c r="R368" s="194"/>
      <c r="S368" s="194"/>
      <c r="T368" s="194"/>
      <c r="U368" s="194"/>
    </row>
    <row r="369" spans="1:21" x14ac:dyDescent="0.25">
      <c r="A369" s="194"/>
      <c r="B369" s="194"/>
      <c r="C369" s="194"/>
      <c r="D369" s="194"/>
      <c r="E369" s="194"/>
      <c r="F369" s="194"/>
      <c r="G369" s="194"/>
      <c r="H369" s="194"/>
      <c r="I369" s="194"/>
      <c r="J369" s="194"/>
      <c r="K369" s="194"/>
      <c r="L369" s="194"/>
      <c r="M369" s="194"/>
      <c r="N369" s="194"/>
      <c r="O369" s="194"/>
      <c r="P369" s="194"/>
      <c r="Q369" s="194"/>
      <c r="R369" s="194"/>
      <c r="S369" s="194"/>
      <c r="T369" s="194"/>
      <c r="U369" s="194"/>
    </row>
    <row r="370" spans="1:21" x14ac:dyDescent="0.25">
      <c r="A370" s="194"/>
      <c r="B370" s="194"/>
      <c r="C370" s="194"/>
      <c r="D370" s="194"/>
      <c r="E370" s="194"/>
      <c r="F370" s="194"/>
      <c r="G370" s="194"/>
      <c r="H370" s="194"/>
      <c r="I370" s="194"/>
      <c r="J370" s="194"/>
      <c r="K370" s="194"/>
      <c r="L370" s="194"/>
      <c r="M370" s="194"/>
      <c r="N370" s="194"/>
      <c r="O370" s="194"/>
      <c r="P370" s="194"/>
      <c r="Q370" s="194"/>
      <c r="R370" s="194"/>
      <c r="S370" s="194"/>
      <c r="T370" s="194"/>
      <c r="U370" s="194"/>
    </row>
    <row r="371" spans="1:21" x14ac:dyDescent="0.25">
      <c r="A371" s="194"/>
      <c r="B371" s="194"/>
      <c r="C371" s="194"/>
      <c r="D371" s="194"/>
      <c r="E371" s="194"/>
      <c r="F371" s="194"/>
      <c r="G371" s="194"/>
      <c r="H371" s="194"/>
      <c r="I371" s="194"/>
      <c r="J371" s="194"/>
      <c r="K371" s="194"/>
      <c r="L371" s="194"/>
      <c r="M371" s="194"/>
      <c r="N371" s="194"/>
      <c r="O371" s="194"/>
      <c r="P371" s="194"/>
      <c r="Q371" s="194"/>
      <c r="R371" s="194"/>
      <c r="S371" s="194"/>
      <c r="T371" s="194"/>
      <c r="U371" s="194"/>
    </row>
    <row r="372" spans="1:21" x14ac:dyDescent="0.25">
      <c r="A372" s="194"/>
      <c r="B372" s="194"/>
      <c r="C372" s="194"/>
      <c r="D372" s="194"/>
      <c r="E372" s="194"/>
      <c r="F372" s="194"/>
      <c r="G372" s="194"/>
      <c r="H372" s="194"/>
      <c r="I372" s="194"/>
      <c r="J372" s="194"/>
      <c r="K372" s="194"/>
      <c r="L372" s="194"/>
      <c r="M372" s="194"/>
      <c r="N372" s="194"/>
      <c r="O372" s="194"/>
      <c r="P372" s="194"/>
      <c r="Q372" s="194"/>
      <c r="R372" s="194"/>
      <c r="S372" s="194"/>
      <c r="T372" s="194"/>
      <c r="U372" s="194"/>
    </row>
    <row r="373" spans="1:21" x14ac:dyDescent="0.25">
      <c r="A373" s="194"/>
      <c r="B373" s="194"/>
      <c r="C373" s="194"/>
      <c r="D373" s="194"/>
      <c r="E373" s="194"/>
      <c r="F373" s="194"/>
      <c r="G373" s="194"/>
      <c r="H373" s="194"/>
      <c r="I373" s="194"/>
      <c r="J373" s="194"/>
      <c r="K373" s="194"/>
      <c r="L373" s="194"/>
      <c r="M373" s="194"/>
      <c r="N373" s="194"/>
      <c r="O373" s="194"/>
      <c r="P373" s="194"/>
      <c r="Q373" s="194"/>
      <c r="R373" s="194"/>
      <c r="S373" s="194"/>
      <c r="T373" s="194"/>
      <c r="U373" s="194"/>
    </row>
    <row r="374" spans="1:21" x14ac:dyDescent="0.25">
      <c r="A374" s="194"/>
      <c r="B374" s="194"/>
      <c r="C374" s="194"/>
      <c r="D374" s="194"/>
      <c r="E374" s="194"/>
      <c r="F374" s="194"/>
      <c r="G374" s="194"/>
      <c r="H374" s="194"/>
      <c r="I374" s="194"/>
      <c r="J374" s="194"/>
      <c r="K374" s="194"/>
      <c r="L374" s="194"/>
      <c r="M374" s="194"/>
      <c r="N374" s="194"/>
      <c r="O374" s="194"/>
      <c r="P374" s="194"/>
      <c r="Q374" s="194"/>
      <c r="R374" s="194"/>
      <c r="S374" s="194"/>
      <c r="T374" s="194"/>
      <c r="U374" s="194"/>
    </row>
    <row r="375" spans="1:21" x14ac:dyDescent="0.25">
      <c r="A375" s="194"/>
      <c r="B375" s="194"/>
      <c r="C375" s="194"/>
      <c r="D375" s="194"/>
      <c r="E375" s="194"/>
      <c r="F375" s="194"/>
      <c r="G375" s="194"/>
      <c r="H375" s="194"/>
      <c r="I375" s="194"/>
      <c r="J375" s="194"/>
      <c r="K375" s="194"/>
      <c r="L375" s="194"/>
      <c r="M375" s="194"/>
      <c r="N375" s="194"/>
      <c r="O375" s="194"/>
      <c r="P375" s="194"/>
      <c r="Q375" s="194"/>
      <c r="R375" s="194"/>
      <c r="S375" s="194"/>
      <c r="T375" s="194"/>
      <c r="U375" s="194"/>
    </row>
    <row r="376" spans="1:21" x14ac:dyDescent="0.25">
      <c r="A376" s="194"/>
      <c r="B376" s="194"/>
      <c r="C376" s="194"/>
      <c r="D376" s="194"/>
      <c r="E376" s="194"/>
      <c r="F376" s="194"/>
      <c r="G376" s="194"/>
      <c r="H376" s="194"/>
      <c r="I376" s="194"/>
      <c r="J376" s="194"/>
      <c r="K376" s="194"/>
      <c r="L376" s="194"/>
      <c r="M376" s="194"/>
      <c r="N376" s="194"/>
      <c r="O376" s="194"/>
      <c r="P376" s="194"/>
      <c r="Q376" s="194"/>
      <c r="R376" s="194"/>
      <c r="S376" s="194"/>
      <c r="T376" s="194"/>
      <c r="U376" s="194"/>
    </row>
    <row r="377" spans="1:21" x14ac:dyDescent="0.25">
      <c r="A377" s="194"/>
      <c r="B377" s="194"/>
      <c r="C377" s="194"/>
      <c r="D377" s="194"/>
      <c r="E377" s="194"/>
      <c r="F377" s="194"/>
      <c r="G377" s="194"/>
      <c r="H377" s="194"/>
      <c r="I377" s="194"/>
      <c r="J377" s="194"/>
      <c r="K377" s="194"/>
      <c r="L377" s="194"/>
      <c r="M377" s="194"/>
      <c r="N377" s="194"/>
      <c r="O377" s="194"/>
      <c r="P377" s="194"/>
      <c r="Q377" s="194"/>
      <c r="R377" s="194"/>
      <c r="S377" s="194"/>
      <c r="T377" s="194"/>
      <c r="U377" s="194"/>
    </row>
    <row r="378" spans="1:21" x14ac:dyDescent="0.25">
      <c r="A378" s="194"/>
      <c r="B378" s="194"/>
      <c r="C378" s="194"/>
      <c r="D378" s="194"/>
      <c r="E378" s="194"/>
      <c r="F378" s="194"/>
      <c r="G378" s="194"/>
      <c r="H378" s="194"/>
      <c r="I378" s="194"/>
      <c r="J378" s="194"/>
      <c r="K378" s="194"/>
      <c r="L378" s="194"/>
      <c r="M378" s="194"/>
      <c r="N378" s="194"/>
      <c r="O378" s="194"/>
      <c r="P378" s="194"/>
      <c r="Q378" s="194"/>
      <c r="R378" s="194"/>
      <c r="S378" s="194"/>
      <c r="T378" s="194"/>
      <c r="U378" s="194"/>
    </row>
    <row r="379" spans="1:21" x14ac:dyDescent="0.25">
      <c r="A379" s="194"/>
      <c r="B379" s="194"/>
      <c r="C379" s="194"/>
      <c r="D379" s="194"/>
      <c r="E379" s="194"/>
      <c r="F379" s="194"/>
      <c r="G379" s="194"/>
      <c r="H379" s="194"/>
      <c r="I379" s="194"/>
      <c r="J379" s="194"/>
      <c r="K379" s="194"/>
      <c r="L379" s="194"/>
      <c r="M379" s="194"/>
      <c r="N379" s="194"/>
      <c r="O379" s="194"/>
      <c r="P379" s="194"/>
      <c r="Q379" s="194"/>
      <c r="R379" s="194"/>
      <c r="S379" s="194"/>
      <c r="T379" s="194"/>
      <c r="U379" s="194"/>
    </row>
    <row r="380" spans="1:21" x14ac:dyDescent="0.25">
      <c r="A380" s="194"/>
      <c r="B380" s="194"/>
      <c r="C380" s="194"/>
      <c r="D380" s="194"/>
      <c r="E380" s="194"/>
      <c r="F380" s="194"/>
      <c r="G380" s="194"/>
      <c r="H380" s="194"/>
      <c r="I380" s="194"/>
      <c r="J380" s="194"/>
      <c r="K380" s="194"/>
      <c r="L380" s="194"/>
      <c r="M380" s="194"/>
      <c r="N380" s="194"/>
      <c r="O380" s="194"/>
      <c r="P380" s="194"/>
      <c r="Q380" s="194"/>
      <c r="R380" s="194"/>
      <c r="S380" s="194"/>
      <c r="T380" s="194"/>
      <c r="U380" s="194"/>
    </row>
    <row r="381" spans="1:21" x14ac:dyDescent="0.25">
      <c r="A381" s="194"/>
      <c r="B381" s="194"/>
      <c r="C381" s="194"/>
      <c r="D381" s="194"/>
      <c r="E381" s="194"/>
      <c r="F381" s="194"/>
      <c r="G381" s="194"/>
      <c r="H381" s="194"/>
      <c r="I381" s="194"/>
      <c r="J381" s="194"/>
      <c r="K381" s="194"/>
      <c r="L381" s="194"/>
      <c r="M381" s="194"/>
      <c r="N381" s="194"/>
      <c r="O381" s="194"/>
      <c r="P381" s="194"/>
      <c r="Q381" s="194"/>
      <c r="R381" s="194"/>
      <c r="S381" s="194"/>
      <c r="T381" s="194"/>
      <c r="U381" s="194"/>
    </row>
    <row r="382" spans="1:21" x14ac:dyDescent="0.25">
      <c r="A382" s="194"/>
      <c r="B382" s="194"/>
      <c r="C382" s="194"/>
      <c r="D382" s="194"/>
      <c r="E382" s="194"/>
      <c r="F382" s="194"/>
      <c r="G382" s="194"/>
      <c r="H382" s="194"/>
      <c r="I382" s="194"/>
      <c r="J382" s="194"/>
      <c r="K382" s="194"/>
      <c r="L382" s="194"/>
      <c r="M382" s="194"/>
      <c r="N382" s="194"/>
      <c r="O382" s="194"/>
      <c r="P382" s="194"/>
      <c r="Q382" s="194"/>
      <c r="R382" s="194"/>
      <c r="S382" s="194"/>
      <c r="T382" s="194"/>
      <c r="U382" s="1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90" zoomScaleNormal="80" zoomScaleSheetLayoutView="90" workbookViewId="0">
      <selection activeCell="A12" sqref="A12:Z12"/>
    </sheetView>
  </sheetViews>
  <sheetFormatPr defaultColWidth="9.140625" defaultRowHeight="15" x14ac:dyDescent="0.25"/>
  <cols>
    <col min="1" max="1" width="17.7109375" style="202" customWidth="1"/>
    <col min="2" max="2" width="30.140625" style="202" customWidth="1"/>
    <col min="3" max="3" width="12.28515625" style="202" customWidth="1"/>
    <col min="4" max="5" width="15" style="202" customWidth="1"/>
    <col min="6" max="7" width="13.28515625" style="202" customWidth="1"/>
    <col min="8" max="8" width="12.28515625" style="202" customWidth="1"/>
    <col min="9" max="9" width="17.85546875" style="202" customWidth="1"/>
    <col min="10" max="10" width="16.7109375" style="202" customWidth="1"/>
    <col min="11" max="11" width="24.5703125" style="202" customWidth="1"/>
    <col min="12" max="12" width="30.85546875" style="202" customWidth="1"/>
    <col min="13" max="13" width="27.140625" style="202" customWidth="1"/>
    <col min="14" max="14" width="32.42578125" style="202" customWidth="1"/>
    <col min="15" max="15" width="13.28515625" style="202" customWidth="1"/>
    <col min="16" max="16" width="8.7109375" style="202" customWidth="1"/>
    <col min="17" max="17" width="12.7109375" style="202" customWidth="1"/>
    <col min="18" max="18" width="9.140625" style="202"/>
    <col min="19" max="19" width="17" style="202" customWidth="1"/>
    <col min="20" max="21" width="12" style="202" customWidth="1"/>
    <col min="22" max="22" width="11" style="202" customWidth="1"/>
    <col min="23" max="25" width="17.7109375" style="202" customWidth="1"/>
    <col min="26" max="26" width="46.5703125" style="202" customWidth="1"/>
    <col min="27" max="28" width="12.28515625" style="202" customWidth="1"/>
    <col min="29" max="16384" width="9.140625" style="202"/>
  </cols>
  <sheetData>
    <row r="1" spans="1:28" ht="18.75" x14ac:dyDescent="0.25">
      <c r="Z1" s="29" t="s">
        <v>66</v>
      </c>
    </row>
    <row r="2" spans="1:28" ht="18.75" x14ac:dyDescent="0.3">
      <c r="Z2" s="14" t="s">
        <v>8</v>
      </c>
    </row>
    <row r="3" spans="1:28" ht="18.75" x14ac:dyDescent="0.3">
      <c r="Z3" s="14" t="s">
        <v>65</v>
      </c>
    </row>
    <row r="4" spans="1:28"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6" t="s">
        <v>7</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178"/>
      <c r="AB6" s="178"/>
    </row>
    <row r="7" spans="1:28"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178"/>
      <c r="AB7" s="178"/>
    </row>
    <row r="8" spans="1:28" ht="15.75" x14ac:dyDescent="0.25">
      <c r="A8" s="334" t="str">
        <f>'1. паспорт местоположение'!A9:C9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80"/>
      <c r="AB8" s="180"/>
    </row>
    <row r="9" spans="1:28" ht="15.75" x14ac:dyDescent="0.25">
      <c r="A9" s="340" t="s">
        <v>6</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181"/>
      <c r="AB9" s="181"/>
    </row>
    <row r="10" spans="1:28"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178"/>
      <c r="AB10" s="178"/>
    </row>
    <row r="11" spans="1:28" ht="15.75" x14ac:dyDescent="0.25">
      <c r="A11" s="334" t="str">
        <f>'1. паспорт местоположение'!A12:C12</f>
        <v>Н_16-0255</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80"/>
      <c r="AB11" s="180"/>
    </row>
    <row r="12" spans="1:28" ht="15.75" x14ac:dyDescent="0.25">
      <c r="A12" s="340" t="s">
        <v>5</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181"/>
      <c r="AB12" s="181"/>
    </row>
    <row r="13" spans="1:28" ht="18.75" x14ac:dyDescent="0.25">
      <c r="A13" s="341"/>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203"/>
      <c r="AB13" s="203"/>
    </row>
    <row r="14" spans="1:28" ht="15.75" x14ac:dyDescent="0.25">
      <c r="A14" s="334" t="str">
        <f>'1. паспорт местоположение'!A15:C15</f>
        <v>Строительство ПС 110 кВ "Храброво" (с установкой 2-х трансформаторов 110/15 кВ и РУ 15 кВ)</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180"/>
      <c r="AB14" s="180"/>
    </row>
    <row r="15" spans="1:28" ht="15.75" x14ac:dyDescent="0.25">
      <c r="A15" s="340" t="s">
        <v>4</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181"/>
      <c r="AB15" s="181"/>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204"/>
      <c r="AB16" s="204"/>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204"/>
      <c r="AB17" s="204"/>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204"/>
      <c r="AB18" s="204"/>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204"/>
      <c r="AB19" s="204"/>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205"/>
      <c r="AB20" s="205"/>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205"/>
      <c r="AB21" s="205"/>
    </row>
    <row r="22" spans="1:28" x14ac:dyDescent="0.25">
      <c r="A22" s="372" t="s">
        <v>415</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206"/>
      <c r="AB22" s="206"/>
    </row>
    <row r="23" spans="1:28" ht="32.25" customHeight="1" x14ac:dyDescent="0.25">
      <c r="A23" s="374" t="s">
        <v>295</v>
      </c>
      <c r="B23" s="375"/>
      <c r="C23" s="375"/>
      <c r="D23" s="375"/>
      <c r="E23" s="375"/>
      <c r="F23" s="375"/>
      <c r="G23" s="375"/>
      <c r="H23" s="375"/>
      <c r="I23" s="375"/>
      <c r="J23" s="375"/>
      <c r="K23" s="375"/>
      <c r="L23" s="376"/>
      <c r="M23" s="373" t="s">
        <v>296</v>
      </c>
      <c r="N23" s="373"/>
      <c r="O23" s="373"/>
      <c r="P23" s="373"/>
      <c r="Q23" s="373"/>
      <c r="R23" s="373"/>
      <c r="S23" s="373"/>
      <c r="T23" s="373"/>
      <c r="U23" s="373"/>
      <c r="V23" s="373"/>
      <c r="W23" s="373"/>
      <c r="X23" s="373"/>
      <c r="Y23" s="373"/>
      <c r="Z23" s="373"/>
    </row>
    <row r="24" spans="1:28" ht="151.5" customHeight="1" x14ac:dyDescent="0.25">
      <c r="A24" s="207" t="s">
        <v>210</v>
      </c>
      <c r="B24" s="208" t="s">
        <v>230</v>
      </c>
      <c r="C24" s="207" t="s">
        <v>293</v>
      </c>
      <c r="D24" s="207" t="s">
        <v>211</v>
      </c>
      <c r="E24" s="207" t="s">
        <v>294</v>
      </c>
      <c r="F24" s="207" t="s">
        <v>472</v>
      </c>
      <c r="G24" s="207" t="s">
        <v>473</v>
      </c>
      <c r="H24" s="207" t="s">
        <v>212</v>
      </c>
      <c r="I24" s="207" t="s">
        <v>474</v>
      </c>
      <c r="J24" s="207" t="s">
        <v>235</v>
      </c>
      <c r="K24" s="208" t="s">
        <v>229</v>
      </c>
      <c r="L24" s="208" t="s">
        <v>213</v>
      </c>
      <c r="M24" s="209" t="s">
        <v>242</v>
      </c>
      <c r="N24" s="208" t="s">
        <v>475</v>
      </c>
      <c r="O24" s="207" t="s">
        <v>476</v>
      </c>
      <c r="P24" s="207" t="s">
        <v>477</v>
      </c>
      <c r="Q24" s="207" t="s">
        <v>478</v>
      </c>
      <c r="R24" s="207" t="s">
        <v>212</v>
      </c>
      <c r="S24" s="207" t="s">
        <v>479</v>
      </c>
      <c r="T24" s="207" t="s">
        <v>480</v>
      </c>
      <c r="U24" s="207" t="s">
        <v>481</v>
      </c>
      <c r="V24" s="207" t="s">
        <v>478</v>
      </c>
      <c r="W24" s="210" t="s">
        <v>482</v>
      </c>
      <c r="X24" s="210" t="s">
        <v>483</v>
      </c>
      <c r="Y24" s="210" t="s">
        <v>484</v>
      </c>
      <c r="Z24" s="211" t="s">
        <v>247</v>
      </c>
    </row>
    <row r="25" spans="1:28" ht="16.5" customHeight="1" x14ac:dyDescent="0.25">
      <c r="A25" s="207">
        <v>1</v>
      </c>
      <c r="B25" s="208">
        <v>2</v>
      </c>
      <c r="C25" s="207">
        <v>3</v>
      </c>
      <c r="D25" s="208">
        <v>4</v>
      </c>
      <c r="E25" s="207">
        <v>5</v>
      </c>
      <c r="F25" s="208">
        <v>6</v>
      </c>
      <c r="G25" s="207">
        <v>7</v>
      </c>
      <c r="H25" s="208">
        <v>8</v>
      </c>
      <c r="I25" s="207">
        <v>9</v>
      </c>
      <c r="J25" s="208">
        <v>10</v>
      </c>
      <c r="K25" s="207">
        <v>11</v>
      </c>
      <c r="L25" s="208">
        <v>12</v>
      </c>
      <c r="M25" s="207">
        <v>13</v>
      </c>
      <c r="N25" s="208">
        <v>14</v>
      </c>
      <c r="O25" s="207">
        <v>15</v>
      </c>
      <c r="P25" s="208">
        <v>16</v>
      </c>
      <c r="Q25" s="207">
        <v>17</v>
      </c>
      <c r="R25" s="208">
        <v>18</v>
      </c>
      <c r="S25" s="207">
        <v>19</v>
      </c>
      <c r="T25" s="208">
        <v>20</v>
      </c>
      <c r="U25" s="207">
        <v>21</v>
      </c>
      <c r="V25" s="208">
        <v>22</v>
      </c>
      <c r="W25" s="207">
        <v>23</v>
      </c>
      <c r="X25" s="208">
        <v>24</v>
      </c>
      <c r="Y25" s="207">
        <v>25</v>
      </c>
      <c r="Z25" s="208">
        <v>26</v>
      </c>
    </row>
    <row r="26" spans="1:28" ht="45.75" customHeight="1" x14ac:dyDescent="0.25">
      <c r="A26" s="212" t="s">
        <v>291</v>
      </c>
      <c r="B26" s="213"/>
      <c r="C26" s="214" t="s">
        <v>485</v>
      </c>
      <c r="D26" s="214" t="s">
        <v>486</v>
      </c>
      <c r="E26" s="214" t="s">
        <v>487</v>
      </c>
      <c r="F26" s="214" t="s">
        <v>488</v>
      </c>
      <c r="G26" s="214" t="s">
        <v>489</v>
      </c>
      <c r="H26" s="214" t="s">
        <v>212</v>
      </c>
      <c r="I26" s="214" t="s">
        <v>490</v>
      </c>
      <c r="J26" s="214" t="s">
        <v>491</v>
      </c>
      <c r="K26" s="215"/>
      <c r="L26" s="216" t="s">
        <v>227</v>
      </c>
      <c r="M26" s="217" t="s">
        <v>240</v>
      </c>
      <c r="N26" s="215"/>
      <c r="O26" s="215"/>
      <c r="P26" s="215"/>
      <c r="Q26" s="215"/>
      <c r="R26" s="215"/>
      <c r="S26" s="215"/>
      <c r="T26" s="215"/>
      <c r="U26" s="215"/>
      <c r="V26" s="215"/>
      <c r="W26" s="215"/>
      <c r="X26" s="215"/>
      <c r="Y26" s="215"/>
      <c r="Z26" s="218" t="s">
        <v>248</v>
      </c>
    </row>
    <row r="27" spans="1:28" x14ac:dyDescent="0.25">
      <c r="A27" s="215" t="s">
        <v>214</v>
      </c>
      <c r="B27" s="215" t="s">
        <v>231</v>
      </c>
      <c r="C27" s="215" t="s">
        <v>215</v>
      </c>
      <c r="D27" s="215" t="s">
        <v>216</v>
      </c>
      <c r="E27" s="215" t="s">
        <v>243</v>
      </c>
      <c r="F27" s="214" t="s">
        <v>492</v>
      </c>
      <c r="G27" s="214" t="s">
        <v>493</v>
      </c>
      <c r="H27" s="215" t="s">
        <v>212</v>
      </c>
      <c r="I27" s="214" t="s">
        <v>494</v>
      </c>
      <c r="J27" s="214" t="s">
        <v>495</v>
      </c>
      <c r="K27" s="216" t="s">
        <v>223</v>
      </c>
      <c r="L27" s="215"/>
      <c r="M27" s="216" t="s">
        <v>241</v>
      </c>
      <c r="N27" s="215"/>
      <c r="O27" s="215"/>
      <c r="P27" s="215"/>
      <c r="Q27" s="215"/>
      <c r="R27" s="215"/>
      <c r="S27" s="215"/>
      <c r="T27" s="215"/>
      <c r="U27" s="215"/>
      <c r="V27" s="215"/>
      <c r="W27" s="215"/>
      <c r="X27" s="215"/>
      <c r="Y27" s="215"/>
      <c r="Z27" s="215"/>
    </row>
    <row r="28" spans="1:28" x14ac:dyDescent="0.25">
      <c r="A28" s="215" t="s">
        <v>214</v>
      </c>
      <c r="B28" s="215" t="s">
        <v>232</v>
      </c>
      <c r="C28" s="215" t="s">
        <v>217</v>
      </c>
      <c r="D28" s="215" t="s">
        <v>218</v>
      </c>
      <c r="E28" s="215" t="s">
        <v>244</v>
      </c>
      <c r="F28" s="214" t="s">
        <v>496</v>
      </c>
      <c r="G28" s="214" t="s">
        <v>497</v>
      </c>
      <c r="H28" s="215" t="s">
        <v>212</v>
      </c>
      <c r="I28" s="214" t="s">
        <v>236</v>
      </c>
      <c r="J28" s="214" t="s">
        <v>498</v>
      </c>
      <c r="K28" s="216" t="s">
        <v>224</v>
      </c>
      <c r="L28" s="219"/>
      <c r="M28" s="216" t="s">
        <v>0</v>
      </c>
      <c r="N28" s="216"/>
      <c r="O28" s="216"/>
      <c r="P28" s="216"/>
      <c r="Q28" s="216"/>
      <c r="R28" s="216"/>
      <c r="S28" s="216"/>
      <c r="T28" s="216"/>
      <c r="U28" s="216"/>
      <c r="V28" s="216"/>
      <c r="W28" s="216"/>
      <c r="X28" s="216"/>
      <c r="Y28" s="216"/>
      <c r="Z28" s="216"/>
    </row>
    <row r="29" spans="1:28" x14ac:dyDescent="0.25">
      <c r="A29" s="215" t="s">
        <v>214</v>
      </c>
      <c r="B29" s="215" t="s">
        <v>233</v>
      </c>
      <c r="C29" s="215" t="s">
        <v>219</v>
      </c>
      <c r="D29" s="215" t="s">
        <v>220</v>
      </c>
      <c r="E29" s="215" t="s">
        <v>245</v>
      </c>
      <c r="F29" s="214" t="s">
        <v>499</v>
      </c>
      <c r="G29" s="214" t="s">
        <v>500</v>
      </c>
      <c r="H29" s="215" t="s">
        <v>212</v>
      </c>
      <c r="I29" s="214" t="s">
        <v>237</v>
      </c>
      <c r="J29" s="214" t="s">
        <v>501</v>
      </c>
      <c r="K29" s="216" t="s">
        <v>225</v>
      </c>
      <c r="L29" s="219"/>
      <c r="M29" s="215"/>
      <c r="N29" s="215"/>
      <c r="O29" s="215"/>
      <c r="P29" s="215"/>
      <c r="Q29" s="215"/>
      <c r="R29" s="215"/>
      <c r="S29" s="215"/>
      <c r="T29" s="215"/>
      <c r="U29" s="215"/>
      <c r="V29" s="215"/>
      <c r="W29" s="215"/>
      <c r="X29" s="215"/>
      <c r="Y29" s="215"/>
      <c r="Z29" s="215"/>
    </row>
    <row r="30" spans="1:28" x14ac:dyDescent="0.25">
      <c r="A30" s="215" t="s">
        <v>214</v>
      </c>
      <c r="B30" s="215" t="s">
        <v>234</v>
      </c>
      <c r="C30" s="215" t="s">
        <v>221</v>
      </c>
      <c r="D30" s="215" t="s">
        <v>222</v>
      </c>
      <c r="E30" s="215" t="s">
        <v>246</v>
      </c>
      <c r="F30" s="214" t="s">
        <v>502</v>
      </c>
      <c r="G30" s="214" t="s">
        <v>503</v>
      </c>
      <c r="H30" s="215" t="s">
        <v>212</v>
      </c>
      <c r="I30" s="214" t="s">
        <v>238</v>
      </c>
      <c r="J30" s="214" t="s">
        <v>504</v>
      </c>
      <c r="K30" s="216" t="s">
        <v>226</v>
      </c>
      <c r="L30" s="219"/>
      <c r="M30" s="215"/>
      <c r="N30" s="215"/>
      <c r="O30" s="215"/>
      <c r="P30" s="215"/>
      <c r="Q30" s="215"/>
      <c r="R30" s="215"/>
      <c r="S30" s="215"/>
      <c r="T30" s="215"/>
      <c r="U30" s="215"/>
      <c r="V30" s="215"/>
      <c r="W30" s="215"/>
      <c r="X30" s="215"/>
      <c r="Y30" s="215"/>
      <c r="Z30" s="215"/>
    </row>
    <row r="31" spans="1:28" x14ac:dyDescent="0.25">
      <c r="A31" s="215" t="s">
        <v>0</v>
      </c>
      <c r="B31" s="215" t="s">
        <v>0</v>
      </c>
      <c r="C31" s="215" t="s">
        <v>0</v>
      </c>
      <c r="D31" s="215" t="s">
        <v>0</v>
      </c>
      <c r="E31" s="215" t="s">
        <v>0</v>
      </c>
      <c r="F31" s="215" t="s">
        <v>0</v>
      </c>
      <c r="G31" s="215" t="s">
        <v>0</v>
      </c>
      <c r="H31" s="215" t="s">
        <v>0</v>
      </c>
      <c r="I31" s="215" t="s">
        <v>0</v>
      </c>
      <c r="J31" s="215" t="s">
        <v>0</v>
      </c>
      <c r="K31" s="215" t="s">
        <v>0</v>
      </c>
      <c r="L31" s="219"/>
      <c r="M31" s="215"/>
      <c r="N31" s="215"/>
      <c r="O31" s="215"/>
      <c r="P31" s="215"/>
      <c r="Q31" s="215"/>
      <c r="R31" s="215"/>
      <c r="S31" s="215"/>
      <c r="T31" s="215"/>
      <c r="U31" s="215"/>
      <c r="V31" s="215"/>
      <c r="W31" s="215"/>
      <c r="X31" s="215"/>
      <c r="Y31" s="215"/>
      <c r="Z31" s="215"/>
    </row>
    <row r="32" spans="1:28" ht="30" x14ac:dyDescent="0.25">
      <c r="A32" s="213" t="s">
        <v>292</v>
      </c>
      <c r="B32" s="213"/>
      <c r="C32" s="214" t="s">
        <v>505</v>
      </c>
      <c r="D32" s="214" t="s">
        <v>506</v>
      </c>
      <c r="E32" s="214" t="s">
        <v>507</v>
      </c>
      <c r="F32" s="214" t="s">
        <v>508</v>
      </c>
      <c r="G32" s="214" t="s">
        <v>509</v>
      </c>
      <c r="H32" s="214" t="s">
        <v>212</v>
      </c>
      <c r="I32" s="214" t="s">
        <v>510</v>
      </c>
      <c r="J32" s="214" t="s">
        <v>511</v>
      </c>
      <c r="K32" s="215"/>
      <c r="L32" s="215"/>
      <c r="M32" s="215"/>
      <c r="N32" s="215"/>
      <c r="O32" s="215"/>
      <c r="P32" s="215"/>
      <c r="Q32" s="215"/>
      <c r="R32" s="215"/>
      <c r="S32" s="215"/>
      <c r="T32" s="215"/>
      <c r="U32" s="215"/>
      <c r="V32" s="215"/>
      <c r="W32" s="215"/>
      <c r="X32" s="215"/>
      <c r="Y32" s="215"/>
      <c r="Z32" s="215"/>
    </row>
    <row r="33" spans="1:26" x14ac:dyDescent="0.25">
      <c r="A33" s="215" t="s">
        <v>0</v>
      </c>
      <c r="B33" s="215" t="s">
        <v>0</v>
      </c>
      <c r="C33" s="215" t="s">
        <v>0</v>
      </c>
      <c r="D33" s="215" t="s">
        <v>0</v>
      </c>
      <c r="E33" s="215" t="s">
        <v>0</v>
      </c>
      <c r="F33" s="215" t="s">
        <v>0</v>
      </c>
      <c r="G33" s="215" t="s">
        <v>0</v>
      </c>
      <c r="H33" s="215" t="s">
        <v>0</v>
      </c>
      <c r="I33" s="215" t="s">
        <v>0</v>
      </c>
      <c r="J33" s="215" t="s">
        <v>0</v>
      </c>
      <c r="K33" s="215" t="s">
        <v>0</v>
      </c>
      <c r="L33" s="215"/>
      <c r="M33" s="215"/>
      <c r="N33" s="215"/>
      <c r="O33" s="215"/>
      <c r="P33" s="215"/>
      <c r="Q33" s="215"/>
      <c r="R33" s="215"/>
      <c r="S33" s="215"/>
      <c r="T33" s="215"/>
      <c r="U33" s="215"/>
      <c r="V33" s="215"/>
      <c r="W33" s="215"/>
      <c r="X33" s="215"/>
      <c r="Y33" s="215"/>
      <c r="Z33" s="215"/>
    </row>
    <row r="37" spans="1:26" x14ac:dyDescent="0.25">
      <c r="A37" s="2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E19" sqref="E19:I19"/>
    </sheetView>
  </sheetViews>
  <sheetFormatPr defaultColWidth="9.140625" defaultRowHeight="15" x14ac:dyDescent="0.25"/>
  <cols>
    <col min="1" max="1" width="7.42578125" style="195" customWidth="1"/>
    <col min="2" max="2" width="25.5703125" style="195" customWidth="1"/>
    <col min="3" max="3" width="71.28515625" style="195" customWidth="1"/>
    <col min="4" max="4" width="16.140625" style="195" customWidth="1"/>
    <col min="5" max="5" width="9.42578125" style="195" customWidth="1"/>
    <col min="6" max="6" width="8.7109375" style="195" customWidth="1"/>
    <col min="7" max="7" width="9" style="195" customWidth="1"/>
    <col min="8" max="8" width="8.42578125" style="195" customWidth="1"/>
    <col min="9" max="9" width="33.85546875" style="195" customWidth="1"/>
    <col min="10" max="11" width="19.140625" style="195" customWidth="1"/>
    <col min="12" max="12" width="16" style="195" customWidth="1"/>
    <col min="13" max="13" width="14.85546875" style="195" customWidth="1"/>
    <col min="14" max="14" width="16.28515625" style="195" customWidth="1"/>
    <col min="15" max="16384" width="9.140625" style="195"/>
  </cols>
  <sheetData>
    <row r="1" spans="1:28" s="17" customFormat="1" ht="18.75" customHeight="1" x14ac:dyDescent="0.2">
      <c r="O1" s="29" t="s">
        <v>66</v>
      </c>
    </row>
    <row r="2" spans="1:28" s="17" customFormat="1" ht="18.75" customHeight="1" x14ac:dyDescent="0.3">
      <c r="O2" s="14" t="s">
        <v>8</v>
      </c>
    </row>
    <row r="3" spans="1:28" s="17" customFormat="1" ht="18.75" x14ac:dyDescent="0.3">
      <c r="A3" s="175"/>
      <c r="B3" s="175"/>
      <c r="O3" s="14" t="s">
        <v>65</v>
      </c>
    </row>
    <row r="4" spans="1:28" s="17" customFormat="1" ht="18.75" x14ac:dyDescent="0.3">
      <c r="A4" s="175"/>
      <c r="B4" s="175"/>
      <c r="L4" s="14"/>
    </row>
    <row r="5" spans="1:28" s="17" customFormat="1" ht="15.75"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112"/>
      <c r="Q5" s="112"/>
      <c r="R5" s="112"/>
      <c r="S5" s="112"/>
      <c r="T5" s="112"/>
      <c r="U5" s="112"/>
      <c r="V5" s="112"/>
      <c r="W5" s="112"/>
      <c r="X5" s="112"/>
      <c r="Y5" s="112"/>
      <c r="Z5" s="112"/>
      <c r="AA5" s="112"/>
      <c r="AB5" s="112"/>
    </row>
    <row r="6" spans="1:28" s="17" customFormat="1" ht="18.75" x14ac:dyDescent="0.3">
      <c r="A6" s="175"/>
      <c r="B6" s="175"/>
      <c r="L6" s="14"/>
    </row>
    <row r="7" spans="1:28" s="17" customFormat="1" ht="18.75" x14ac:dyDescent="0.2">
      <c r="A7" s="336" t="s">
        <v>7</v>
      </c>
      <c r="B7" s="336"/>
      <c r="C7" s="336"/>
      <c r="D7" s="336"/>
      <c r="E7" s="336"/>
      <c r="F7" s="336"/>
      <c r="G7" s="336"/>
      <c r="H7" s="336"/>
      <c r="I7" s="336"/>
      <c r="J7" s="336"/>
      <c r="K7" s="336"/>
      <c r="L7" s="336"/>
      <c r="M7" s="336"/>
      <c r="N7" s="336"/>
      <c r="O7" s="336"/>
      <c r="P7" s="178"/>
      <c r="Q7" s="178"/>
      <c r="R7" s="178"/>
      <c r="S7" s="178"/>
      <c r="T7" s="178"/>
      <c r="U7" s="178"/>
      <c r="V7" s="178"/>
      <c r="W7" s="178"/>
      <c r="X7" s="178"/>
      <c r="Y7" s="178"/>
      <c r="Z7" s="178"/>
    </row>
    <row r="8" spans="1:28" s="17" customFormat="1" ht="18.75" x14ac:dyDescent="0.2">
      <c r="A8" s="336"/>
      <c r="B8" s="336"/>
      <c r="C8" s="336"/>
      <c r="D8" s="336"/>
      <c r="E8" s="336"/>
      <c r="F8" s="336"/>
      <c r="G8" s="336"/>
      <c r="H8" s="336"/>
      <c r="I8" s="336"/>
      <c r="J8" s="336"/>
      <c r="K8" s="336"/>
      <c r="L8" s="336"/>
      <c r="M8" s="336"/>
      <c r="N8" s="336"/>
      <c r="O8" s="336"/>
      <c r="P8" s="178"/>
      <c r="Q8" s="178"/>
      <c r="R8" s="178"/>
      <c r="S8" s="178"/>
      <c r="T8" s="178"/>
      <c r="U8" s="178"/>
      <c r="V8" s="178"/>
      <c r="W8" s="178"/>
      <c r="X8" s="178"/>
      <c r="Y8" s="178"/>
      <c r="Z8" s="178"/>
    </row>
    <row r="9" spans="1:28" s="17" customFormat="1" ht="18.75" x14ac:dyDescent="0.2">
      <c r="A9" s="334" t="str">
        <f>'1. паспорт местоположение'!A9:C9</f>
        <v>Акционерное общество "Янтарьэнерго" ДЗО  ПАО "Россети"</v>
      </c>
      <c r="B9" s="334"/>
      <c r="C9" s="334"/>
      <c r="D9" s="334"/>
      <c r="E9" s="334"/>
      <c r="F9" s="334"/>
      <c r="G9" s="334"/>
      <c r="H9" s="334"/>
      <c r="I9" s="334"/>
      <c r="J9" s="334"/>
      <c r="K9" s="334"/>
      <c r="L9" s="334"/>
      <c r="M9" s="334"/>
      <c r="N9" s="334"/>
      <c r="O9" s="334"/>
      <c r="P9" s="178"/>
      <c r="Q9" s="178"/>
      <c r="R9" s="178"/>
      <c r="S9" s="178"/>
      <c r="T9" s="178"/>
      <c r="U9" s="178"/>
      <c r="V9" s="178"/>
      <c r="W9" s="178"/>
      <c r="X9" s="178"/>
      <c r="Y9" s="178"/>
      <c r="Z9" s="178"/>
    </row>
    <row r="10" spans="1:28" s="17" customFormat="1" ht="18.75" x14ac:dyDescent="0.2">
      <c r="A10" s="340" t="s">
        <v>6</v>
      </c>
      <c r="B10" s="340"/>
      <c r="C10" s="340"/>
      <c r="D10" s="340"/>
      <c r="E10" s="340"/>
      <c r="F10" s="340"/>
      <c r="G10" s="340"/>
      <c r="H10" s="340"/>
      <c r="I10" s="340"/>
      <c r="J10" s="340"/>
      <c r="K10" s="340"/>
      <c r="L10" s="340"/>
      <c r="M10" s="340"/>
      <c r="N10" s="340"/>
      <c r="O10" s="340"/>
      <c r="P10" s="178"/>
      <c r="Q10" s="178"/>
      <c r="R10" s="178"/>
      <c r="S10" s="178"/>
      <c r="T10" s="178"/>
      <c r="U10" s="178"/>
      <c r="V10" s="178"/>
      <c r="W10" s="178"/>
      <c r="X10" s="178"/>
      <c r="Y10" s="178"/>
      <c r="Z10" s="178"/>
    </row>
    <row r="11" spans="1:28" s="17" customFormat="1" ht="18.75" x14ac:dyDescent="0.2">
      <c r="A11" s="336"/>
      <c r="B11" s="336"/>
      <c r="C11" s="336"/>
      <c r="D11" s="336"/>
      <c r="E11" s="336"/>
      <c r="F11" s="336"/>
      <c r="G11" s="336"/>
      <c r="H11" s="336"/>
      <c r="I11" s="336"/>
      <c r="J11" s="336"/>
      <c r="K11" s="336"/>
      <c r="L11" s="336"/>
      <c r="M11" s="336"/>
      <c r="N11" s="336"/>
      <c r="O11" s="336"/>
      <c r="P11" s="178"/>
      <c r="Q11" s="178"/>
      <c r="R11" s="178"/>
      <c r="S11" s="178"/>
      <c r="T11" s="178"/>
      <c r="U11" s="178"/>
      <c r="V11" s="178"/>
      <c r="W11" s="178"/>
      <c r="X11" s="178"/>
      <c r="Y11" s="178"/>
      <c r="Z11" s="178"/>
    </row>
    <row r="12" spans="1:28" s="17" customFormat="1" ht="18.75" x14ac:dyDescent="0.2">
      <c r="A12" s="334" t="str">
        <f>'1. паспорт местоположение'!A12:C12</f>
        <v>Н_16-0255</v>
      </c>
      <c r="B12" s="334"/>
      <c r="C12" s="334"/>
      <c r="D12" s="334"/>
      <c r="E12" s="334"/>
      <c r="F12" s="334"/>
      <c r="G12" s="334"/>
      <c r="H12" s="334"/>
      <c r="I12" s="334"/>
      <c r="J12" s="334"/>
      <c r="K12" s="334"/>
      <c r="L12" s="334"/>
      <c r="M12" s="334"/>
      <c r="N12" s="334"/>
      <c r="O12" s="334"/>
      <c r="P12" s="178"/>
      <c r="Q12" s="178"/>
      <c r="R12" s="178"/>
      <c r="S12" s="178"/>
      <c r="T12" s="178"/>
      <c r="U12" s="178"/>
      <c r="V12" s="178"/>
      <c r="W12" s="178"/>
      <c r="X12" s="178"/>
      <c r="Y12" s="178"/>
      <c r="Z12" s="178"/>
    </row>
    <row r="13" spans="1:28" s="17" customFormat="1" ht="18.75" x14ac:dyDescent="0.2">
      <c r="A13" s="340" t="s">
        <v>5</v>
      </c>
      <c r="B13" s="340"/>
      <c r="C13" s="340"/>
      <c r="D13" s="340"/>
      <c r="E13" s="340"/>
      <c r="F13" s="340"/>
      <c r="G13" s="340"/>
      <c r="H13" s="340"/>
      <c r="I13" s="340"/>
      <c r="J13" s="340"/>
      <c r="K13" s="340"/>
      <c r="L13" s="340"/>
      <c r="M13" s="340"/>
      <c r="N13" s="340"/>
      <c r="O13" s="340"/>
      <c r="P13" s="178"/>
      <c r="Q13" s="178"/>
      <c r="R13" s="178"/>
      <c r="S13" s="178"/>
      <c r="T13" s="178"/>
      <c r="U13" s="178"/>
      <c r="V13" s="178"/>
      <c r="W13" s="178"/>
      <c r="X13" s="178"/>
      <c r="Y13" s="178"/>
      <c r="Z13" s="178"/>
    </row>
    <row r="14" spans="1:28" s="176" customFormat="1" ht="15.75" customHeight="1" x14ac:dyDescent="0.2">
      <c r="A14" s="341"/>
      <c r="B14" s="341"/>
      <c r="C14" s="341"/>
      <c r="D14" s="341"/>
      <c r="E14" s="341"/>
      <c r="F14" s="341"/>
      <c r="G14" s="341"/>
      <c r="H14" s="341"/>
      <c r="I14" s="341"/>
      <c r="J14" s="341"/>
      <c r="K14" s="341"/>
      <c r="L14" s="341"/>
      <c r="M14" s="341"/>
      <c r="N14" s="341"/>
      <c r="O14" s="341"/>
      <c r="P14" s="179"/>
      <c r="Q14" s="179"/>
      <c r="R14" s="179"/>
      <c r="S14" s="179"/>
      <c r="T14" s="179"/>
      <c r="U14" s="179"/>
      <c r="V14" s="179"/>
      <c r="W14" s="179"/>
      <c r="X14" s="179"/>
      <c r="Y14" s="179"/>
      <c r="Z14" s="179"/>
    </row>
    <row r="15" spans="1:28" s="177" customFormat="1" ht="15.75" x14ac:dyDescent="0.2">
      <c r="A15" s="334" t="str">
        <f>'1. паспорт местоположение'!A15:C15</f>
        <v>Строительство ПС 110 кВ "Храброво" (с установкой 2-х трансформаторов 110/15 кВ и РУ 15 кВ)</v>
      </c>
      <c r="B15" s="334"/>
      <c r="C15" s="334"/>
      <c r="D15" s="334"/>
      <c r="E15" s="334"/>
      <c r="F15" s="334"/>
      <c r="G15" s="334"/>
      <c r="H15" s="334"/>
      <c r="I15" s="334"/>
      <c r="J15" s="334"/>
      <c r="K15" s="334"/>
      <c r="L15" s="334"/>
      <c r="M15" s="334"/>
      <c r="N15" s="334"/>
      <c r="O15" s="334"/>
      <c r="P15" s="180"/>
      <c r="Q15" s="180"/>
      <c r="R15" s="180"/>
      <c r="S15" s="180"/>
      <c r="T15" s="180"/>
      <c r="U15" s="180"/>
      <c r="V15" s="180"/>
      <c r="W15" s="180"/>
      <c r="X15" s="180"/>
      <c r="Y15" s="180"/>
      <c r="Z15" s="180"/>
    </row>
    <row r="16" spans="1:28" s="177" customFormat="1" ht="15" customHeight="1" x14ac:dyDescent="0.2">
      <c r="A16" s="340" t="s">
        <v>4</v>
      </c>
      <c r="B16" s="340"/>
      <c r="C16" s="340"/>
      <c r="D16" s="340"/>
      <c r="E16" s="340"/>
      <c r="F16" s="340"/>
      <c r="G16" s="340"/>
      <c r="H16" s="340"/>
      <c r="I16" s="340"/>
      <c r="J16" s="340"/>
      <c r="K16" s="340"/>
      <c r="L16" s="340"/>
      <c r="M16" s="340"/>
      <c r="N16" s="340"/>
      <c r="O16" s="340"/>
      <c r="P16" s="181"/>
      <c r="Q16" s="181"/>
      <c r="R16" s="181"/>
      <c r="S16" s="181"/>
      <c r="T16" s="181"/>
      <c r="U16" s="181"/>
      <c r="V16" s="181"/>
      <c r="W16" s="181"/>
      <c r="X16" s="181"/>
      <c r="Y16" s="181"/>
      <c r="Z16" s="181"/>
    </row>
    <row r="17" spans="1:26" s="177" customFormat="1" ht="15" customHeight="1" x14ac:dyDescent="0.2">
      <c r="A17" s="342"/>
      <c r="B17" s="342"/>
      <c r="C17" s="342"/>
      <c r="D17" s="342"/>
      <c r="E17" s="342"/>
      <c r="F17" s="342"/>
      <c r="G17" s="342"/>
      <c r="H17" s="342"/>
      <c r="I17" s="342"/>
      <c r="J17" s="342"/>
      <c r="K17" s="342"/>
      <c r="L17" s="342"/>
      <c r="M17" s="342"/>
      <c r="N17" s="342"/>
      <c r="O17" s="342"/>
      <c r="P17" s="182"/>
      <c r="Q17" s="182"/>
      <c r="R17" s="182"/>
      <c r="S17" s="182"/>
      <c r="T17" s="182"/>
      <c r="U17" s="182"/>
      <c r="V17" s="182"/>
      <c r="W17" s="182"/>
    </row>
    <row r="18" spans="1:26" s="177" customFormat="1" ht="91.5" customHeight="1" x14ac:dyDescent="0.2">
      <c r="A18" s="381" t="s">
        <v>393</v>
      </c>
      <c r="B18" s="381"/>
      <c r="C18" s="381"/>
      <c r="D18" s="381"/>
      <c r="E18" s="381"/>
      <c r="F18" s="381"/>
      <c r="G18" s="381"/>
      <c r="H18" s="381"/>
      <c r="I18" s="381"/>
      <c r="J18" s="381"/>
      <c r="K18" s="381"/>
      <c r="L18" s="381"/>
      <c r="M18" s="381"/>
      <c r="N18" s="381"/>
      <c r="O18" s="381"/>
      <c r="P18" s="183"/>
      <c r="Q18" s="183"/>
      <c r="R18" s="183"/>
      <c r="S18" s="183"/>
      <c r="T18" s="183"/>
      <c r="U18" s="183"/>
      <c r="V18" s="183"/>
      <c r="W18" s="183"/>
      <c r="X18" s="183"/>
      <c r="Y18" s="183"/>
      <c r="Z18" s="183"/>
    </row>
    <row r="19" spans="1:26" s="177" customFormat="1" ht="78" customHeight="1" x14ac:dyDescent="0.2">
      <c r="A19" s="335" t="s">
        <v>3</v>
      </c>
      <c r="B19" s="335" t="s">
        <v>82</v>
      </c>
      <c r="C19" s="335" t="s">
        <v>81</v>
      </c>
      <c r="D19" s="335" t="s">
        <v>73</v>
      </c>
      <c r="E19" s="378" t="s">
        <v>80</v>
      </c>
      <c r="F19" s="379"/>
      <c r="G19" s="379"/>
      <c r="H19" s="379"/>
      <c r="I19" s="380"/>
      <c r="J19" s="335" t="s">
        <v>79</v>
      </c>
      <c r="K19" s="335"/>
      <c r="L19" s="335"/>
      <c r="M19" s="335"/>
      <c r="N19" s="335"/>
      <c r="O19" s="335"/>
      <c r="P19" s="182"/>
      <c r="Q19" s="182"/>
      <c r="R19" s="182"/>
      <c r="S19" s="182"/>
      <c r="T19" s="182"/>
      <c r="U19" s="182"/>
      <c r="V19" s="182"/>
      <c r="W19" s="182"/>
    </row>
    <row r="20" spans="1:26" s="177" customFormat="1" ht="51" customHeight="1" x14ac:dyDescent="0.2">
      <c r="A20" s="335"/>
      <c r="B20" s="335"/>
      <c r="C20" s="335"/>
      <c r="D20" s="335"/>
      <c r="E20" s="184" t="s">
        <v>78</v>
      </c>
      <c r="F20" s="184" t="s">
        <v>77</v>
      </c>
      <c r="G20" s="184" t="s">
        <v>76</v>
      </c>
      <c r="H20" s="184" t="s">
        <v>75</v>
      </c>
      <c r="I20" s="184" t="s">
        <v>74</v>
      </c>
      <c r="J20" s="184">
        <v>2015</v>
      </c>
      <c r="K20" s="184">
        <v>2016</v>
      </c>
      <c r="L20" s="184">
        <v>2017</v>
      </c>
      <c r="M20" s="184">
        <v>2018</v>
      </c>
      <c r="N20" s="184">
        <v>2019</v>
      </c>
      <c r="O20" s="184">
        <v>2020</v>
      </c>
      <c r="P20" s="186"/>
      <c r="Q20" s="186"/>
      <c r="R20" s="186"/>
      <c r="S20" s="186"/>
      <c r="T20" s="186"/>
      <c r="U20" s="186"/>
      <c r="V20" s="186"/>
      <c r="W20" s="186"/>
      <c r="X20" s="187"/>
      <c r="Y20" s="187"/>
      <c r="Z20" s="187"/>
    </row>
    <row r="21" spans="1:26" s="177" customFormat="1" ht="16.5" customHeight="1" x14ac:dyDescent="0.2">
      <c r="A21" s="190">
        <v>1</v>
      </c>
      <c r="B21" s="189">
        <v>2</v>
      </c>
      <c r="C21" s="190">
        <v>3</v>
      </c>
      <c r="D21" s="189">
        <v>4</v>
      </c>
      <c r="E21" s="190">
        <v>5</v>
      </c>
      <c r="F21" s="189">
        <v>6</v>
      </c>
      <c r="G21" s="190">
        <v>7</v>
      </c>
      <c r="H21" s="189">
        <v>8</v>
      </c>
      <c r="I21" s="190">
        <v>9</v>
      </c>
      <c r="J21" s="189">
        <v>10</v>
      </c>
      <c r="K21" s="190">
        <v>11</v>
      </c>
      <c r="L21" s="189">
        <v>12</v>
      </c>
      <c r="M21" s="190">
        <v>13</v>
      </c>
      <c r="N21" s="189">
        <v>14</v>
      </c>
      <c r="O21" s="190">
        <v>15</v>
      </c>
      <c r="P21" s="186"/>
      <c r="Q21" s="186"/>
      <c r="R21" s="186"/>
      <c r="S21" s="186"/>
      <c r="T21" s="186"/>
      <c r="U21" s="186"/>
      <c r="V21" s="186"/>
      <c r="W21" s="186"/>
      <c r="X21" s="187"/>
      <c r="Y21" s="187"/>
      <c r="Z21" s="187"/>
    </row>
    <row r="22" spans="1:26" s="177" customFormat="1" ht="18.75" x14ac:dyDescent="0.2">
      <c r="A22" s="221" t="s">
        <v>62</v>
      </c>
      <c r="B22" s="222" t="s">
        <v>625</v>
      </c>
      <c r="C22" s="24"/>
      <c r="D22" s="24"/>
      <c r="E22" s="24"/>
      <c r="F22" s="24"/>
      <c r="G22" s="24"/>
      <c r="H22" s="24"/>
      <c r="I22" s="24"/>
      <c r="J22" s="223"/>
      <c r="K22" s="223"/>
      <c r="L22" s="223"/>
      <c r="M22" s="223"/>
      <c r="N22" s="223"/>
      <c r="O22" s="223"/>
      <c r="P22" s="186"/>
      <c r="Q22" s="186"/>
      <c r="R22" s="186"/>
      <c r="S22" s="186"/>
      <c r="T22" s="186"/>
      <c r="U22" s="186"/>
      <c r="V22" s="187"/>
      <c r="W22" s="187"/>
      <c r="X22" s="187"/>
      <c r="Y22" s="187"/>
      <c r="Z22" s="187"/>
    </row>
    <row r="23" spans="1:26"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row>
    <row r="24" spans="1:26"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row>
    <row r="25" spans="1:26" x14ac:dyDescent="0.25">
      <c r="A25" s="194"/>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row>
    <row r="26" spans="1:26" x14ac:dyDescent="0.25">
      <c r="A26" s="194"/>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row>
    <row r="27" spans="1:26" x14ac:dyDescent="0.25">
      <c r="A27" s="194"/>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row>
    <row r="28" spans="1:26" x14ac:dyDescent="0.25">
      <c r="A28" s="194"/>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row>
    <row r="29" spans="1:26" x14ac:dyDescent="0.25">
      <c r="A29" s="194"/>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row>
    <row r="30" spans="1:26" x14ac:dyDescent="0.25">
      <c r="A30" s="194"/>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row>
    <row r="31" spans="1:26" x14ac:dyDescent="0.25">
      <c r="A31" s="194"/>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row>
    <row r="32" spans="1:26"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row>
    <row r="33" spans="1:26"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row>
    <row r="34" spans="1:26"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row>
    <row r="35" spans="1:26"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row>
    <row r="36" spans="1:26"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row>
    <row r="37" spans="1:26"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row>
    <row r="38" spans="1:26"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row>
    <row r="39" spans="1:26"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row>
    <row r="40" spans="1:26"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row>
    <row r="41" spans="1:26"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row>
    <row r="42" spans="1:26"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row>
    <row r="43" spans="1:26"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row>
    <row r="44" spans="1:26"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row>
    <row r="45" spans="1:26"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row>
    <row r="46" spans="1:26"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row>
    <row r="47" spans="1:26"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row>
    <row r="48" spans="1:26"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row>
    <row r="49" spans="1:26"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row>
    <row r="50" spans="1:26"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row>
    <row r="51" spans="1:26"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row>
    <row r="52" spans="1:26"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row>
    <row r="53" spans="1:26"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row>
    <row r="54" spans="1:26"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row>
    <row r="55" spans="1:26"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row>
    <row r="56" spans="1:26"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row>
    <row r="57" spans="1:26"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row>
    <row r="58" spans="1:26"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row>
    <row r="59" spans="1:26"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row>
    <row r="60" spans="1:26"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row>
    <row r="61" spans="1:26"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row>
    <row r="62" spans="1:26"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row>
    <row r="63" spans="1:26"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row>
    <row r="64" spans="1:26"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row>
    <row r="65" spans="1:26"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row>
    <row r="66" spans="1:26"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row>
    <row r="67" spans="1:26"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row>
    <row r="68" spans="1:26"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row>
    <row r="69" spans="1:26"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row>
    <row r="70" spans="1:26"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row>
    <row r="71" spans="1:26"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row>
    <row r="72" spans="1:26"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row>
    <row r="73" spans="1:26"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c r="Y73" s="194"/>
      <c r="Z73" s="194"/>
    </row>
    <row r="74" spans="1:26"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row>
    <row r="75" spans="1:26"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row>
    <row r="76" spans="1:26"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row>
    <row r="77" spans="1:26"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row>
    <row r="78" spans="1:26"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row>
    <row r="79" spans="1:26"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row>
    <row r="80" spans="1:26"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row>
    <row r="81" spans="1:26"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row>
    <row r="82" spans="1:26"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row>
    <row r="83" spans="1:26"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row>
    <row r="84" spans="1:26"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row>
    <row r="85" spans="1:26"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row>
    <row r="86" spans="1:26"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row>
    <row r="87" spans="1:26"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row>
    <row r="88" spans="1:26"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row>
    <row r="89" spans="1:26"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c r="Y89" s="194"/>
      <c r="Z89" s="194"/>
    </row>
    <row r="90" spans="1:26"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c r="Y90" s="194"/>
      <c r="Z90" s="194"/>
    </row>
    <row r="91" spans="1:26"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c r="Y91" s="194"/>
      <c r="Z91" s="194"/>
    </row>
    <row r="92" spans="1:26"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row>
    <row r="93" spans="1:26"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row>
    <row r="94" spans="1:26"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row>
    <row r="95" spans="1:26"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row>
    <row r="96" spans="1:26"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row>
    <row r="97" spans="1:26"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c r="Y97" s="194"/>
      <c r="Z97" s="194"/>
    </row>
    <row r="98" spans="1:26"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row>
    <row r="99" spans="1:26"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row>
    <row r="100" spans="1:26"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row>
    <row r="101" spans="1:26"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row>
    <row r="102" spans="1:26"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row>
    <row r="103" spans="1:26"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row>
    <row r="104" spans="1:26"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row>
    <row r="105" spans="1:26"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row>
    <row r="106" spans="1:26"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row>
    <row r="107" spans="1:26"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row>
    <row r="108" spans="1:26"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row>
    <row r="109" spans="1:26"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c r="Y109" s="194"/>
      <c r="Z109" s="194"/>
    </row>
    <row r="110" spans="1:26"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c r="Y110" s="194"/>
      <c r="Z110" s="194"/>
    </row>
    <row r="111" spans="1:26"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row>
    <row r="112" spans="1:26"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c r="Y112" s="194"/>
      <c r="Z112" s="194"/>
    </row>
    <row r="113" spans="1:26"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row>
    <row r="114" spans="1:26"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row>
    <row r="115" spans="1:26"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row>
    <row r="116" spans="1:26"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c r="Y116" s="194"/>
      <c r="Z116" s="194"/>
    </row>
    <row r="117" spans="1:26"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c r="Y117" s="194"/>
      <c r="Z117" s="194"/>
    </row>
    <row r="118" spans="1:26"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c r="Y118" s="194"/>
      <c r="Z118" s="194"/>
    </row>
    <row r="119" spans="1:26"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row>
    <row r="120" spans="1:26"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row>
    <row r="121" spans="1:26"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row>
    <row r="122" spans="1:26"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row>
    <row r="123" spans="1:26"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row>
    <row r="124" spans="1:26"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row>
    <row r="125" spans="1:26"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row>
    <row r="126" spans="1:26"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row>
    <row r="127" spans="1:26"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row>
    <row r="128" spans="1:26"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row>
    <row r="129" spans="1:26"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row>
    <row r="130" spans="1:26"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row>
    <row r="131" spans="1:26"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row>
    <row r="132" spans="1:26"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row>
    <row r="133" spans="1:26"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row>
    <row r="134" spans="1:26"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row>
    <row r="135" spans="1:26"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row>
    <row r="136" spans="1:26"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row>
    <row r="137" spans="1:26"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row>
    <row r="138" spans="1:26"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row>
    <row r="139" spans="1:26"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row>
    <row r="140" spans="1:26"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row>
    <row r="141" spans="1:26"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row>
    <row r="142" spans="1:26"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row>
    <row r="143" spans="1:26"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row>
    <row r="144" spans="1:26"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row>
    <row r="145" spans="1:26"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row>
    <row r="146" spans="1:26"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row>
    <row r="147" spans="1:26"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row>
    <row r="148" spans="1:26"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row>
    <row r="149" spans="1:26"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row>
    <row r="150" spans="1:26"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row>
    <row r="151" spans="1:26"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row>
    <row r="152" spans="1:26"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row>
    <row r="153" spans="1:26"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row>
    <row r="154" spans="1:26"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row>
    <row r="155" spans="1:26"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row>
    <row r="156" spans="1:26"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row>
    <row r="157" spans="1:26"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row>
    <row r="158" spans="1:26"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row>
    <row r="159" spans="1:26"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row>
    <row r="160" spans="1:26"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row>
    <row r="161" spans="1:26"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row>
    <row r="162" spans="1:26"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row>
    <row r="163" spans="1:26"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row>
    <row r="164" spans="1:26"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row>
    <row r="165" spans="1:26"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row>
    <row r="166" spans="1:26"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row>
    <row r="167" spans="1:26"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row>
    <row r="168" spans="1:26"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row>
    <row r="169" spans="1:26"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row>
    <row r="170" spans="1:26"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row>
    <row r="171" spans="1:26" x14ac:dyDescent="0.25">
      <c r="A171" s="194"/>
      <c r="B171" s="194"/>
      <c r="C171" s="194"/>
      <c r="D171" s="194"/>
      <c r="E171" s="194"/>
      <c r="F171" s="194"/>
      <c r="G171" s="194"/>
      <c r="H171" s="194"/>
      <c r="I171" s="194"/>
      <c r="J171" s="194"/>
      <c r="K171" s="194"/>
      <c r="L171" s="194"/>
      <c r="M171" s="194"/>
      <c r="N171" s="194"/>
      <c r="O171" s="194"/>
      <c r="P171" s="194"/>
      <c r="Q171" s="194"/>
      <c r="R171" s="194"/>
      <c r="S171" s="194"/>
      <c r="T171" s="194"/>
      <c r="U171" s="194"/>
      <c r="V171" s="194"/>
      <c r="W171" s="194"/>
      <c r="X171" s="194"/>
      <c r="Y171" s="194"/>
      <c r="Z171" s="194"/>
    </row>
    <row r="172" spans="1:26" x14ac:dyDescent="0.25">
      <c r="A172" s="194"/>
      <c r="B172" s="194"/>
      <c r="C172" s="194"/>
      <c r="D172" s="194"/>
      <c r="E172" s="194"/>
      <c r="F172" s="194"/>
      <c r="G172" s="194"/>
      <c r="H172" s="194"/>
      <c r="I172" s="194"/>
      <c r="J172" s="194"/>
      <c r="K172" s="194"/>
      <c r="L172" s="194"/>
      <c r="M172" s="194"/>
      <c r="N172" s="194"/>
      <c r="O172" s="194"/>
      <c r="P172" s="194"/>
      <c r="Q172" s="194"/>
      <c r="R172" s="194"/>
      <c r="S172" s="194"/>
      <c r="T172" s="194"/>
      <c r="U172" s="194"/>
      <c r="V172" s="194"/>
      <c r="W172" s="194"/>
      <c r="X172" s="194"/>
      <c r="Y172" s="194"/>
      <c r="Z172" s="194"/>
    </row>
    <row r="173" spans="1:26" x14ac:dyDescent="0.25">
      <c r="A173" s="194"/>
      <c r="B173" s="194"/>
      <c r="C173" s="194"/>
      <c r="D173" s="194"/>
      <c r="E173" s="194"/>
      <c r="F173" s="194"/>
      <c r="G173" s="194"/>
      <c r="H173" s="194"/>
      <c r="I173" s="194"/>
      <c r="J173" s="194"/>
      <c r="K173" s="194"/>
      <c r="L173" s="194"/>
      <c r="M173" s="194"/>
      <c r="N173" s="194"/>
      <c r="O173" s="194"/>
      <c r="P173" s="194"/>
      <c r="Q173" s="194"/>
      <c r="R173" s="194"/>
      <c r="S173" s="194"/>
      <c r="T173" s="194"/>
      <c r="U173" s="194"/>
      <c r="V173" s="194"/>
      <c r="W173" s="194"/>
      <c r="X173" s="194"/>
      <c r="Y173" s="194"/>
      <c r="Z173" s="194"/>
    </row>
    <row r="174" spans="1:26" x14ac:dyDescent="0.25">
      <c r="A174" s="194"/>
      <c r="B174" s="194"/>
      <c r="C174" s="194"/>
      <c r="D174" s="194"/>
      <c r="E174" s="194"/>
      <c r="F174" s="194"/>
      <c r="G174" s="194"/>
      <c r="H174" s="194"/>
      <c r="I174" s="194"/>
      <c r="J174" s="194"/>
      <c r="K174" s="194"/>
      <c r="L174" s="194"/>
      <c r="M174" s="194"/>
      <c r="N174" s="194"/>
      <c r="O174" s="194"/>
      <c r="P174" s="194"/>
      <c r="Q174" s="194"/>
      <c r="R174" s="194"/>
      <c r="S174" s="194"/>
      <c r="T174" s="194"/>
      <c r="U174" s="194"/>
      <c r="V174" s="194"/>
      <c r="W174" s="194"/>
      <c r="X174" s="194"/>
      <c r="Y174" s="194"/>
      <c r="Z174" s="194"/>
    </row>
    <row r="175" spans="1:26" x14ac:dyDescent="0.25">
      <c r="A175" s="194"/>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194"/>
      <c r="Z175" s="194"/>
    </row>
    <row r="176" spans="1:26" x14ac:dyDescent="0.25">
      <c r="A176" s="194"/>
      <c r="B176" s="194"/>
      <c r="C176" s="194"/>
      <c r="D176" s="194"/>
      <c r="E176" s="194"/>
      <c r="F176" s="194"/>
      <c r="G176" s="194"/>
      <c r="H176" s="194"/>
      <c r="I176" s="194"/>
      <c r="J176" s="194"/>
      <c r="K176" s="194"/>
      <c r="L176" s="194"/>
      <c r="M176" s="194"/>
      <c r="N176" s="194"/>
      <c r="O176" s="194"/>
      <c r="P176" s="194"/>
      <c r="Q176" s="194"/>
      <c r="R176" s="194"/>
      <c r="S176" s="194"/>
      <c r="T176" s="194"/>
      <c r="U176" s="194"/>
      <c r="V176" s="194"/>
      <c r="W176" s="194"/>
      <c r="X176" s="194"/>
      <c r="Y176" s="194"/>
      <c r="Z176" s="194"/>
    </row>
    <row r="177" spans="1:26" x14ac:dyDescent="0.25">
      <c r="A177" s="194"/>
      <c r="B177" s="194"/>
      <c r="C177" s="194"/>
      <c r="D177" s="194"/>
      <c r="E177" s="194"/>
      <c r="F177" s="194"/>
      <c r="G177" s="194"/>
      <c r="H177" s="194"/>
      <c r="I177" s="194"/>
      <c r="J177" s="194"/>
      <c r="K177" s="194"/>
      <c r="L177" s="194"/>
      <c r="M177" s="194"/>
      <c r="N177" s="194"/>
      <c r="O177" s="194"/>
      <c r="P177" s="194"/>
      <c r="Q177" s="194"/>
      <c r="R177" s="194"/>
      <c r="S177" s="194"/>
      <c r="T177" s="194"/>
      <c r="U177" s="194"/>
      <c r="V177" s="194"/>
      <c r="W177" s="194"/>
      <c r="X177" s="194"/>
      <c r="Y177" s="194"/>
      <c r="Z177" s="194"/>
    </row>
    <row r="178" spans="1:26" x14ac:dyDescent="0.25">
      <c r="A178" s="194"/>
      <c r="B178" s="194"/>
      <c r="C178" s="194"/>
      <c r="D178" s="194"/>
      <c r="E178" s="194"/>
      <c r="F178" s="194"/>
      <c r="G178" s="194"/>
      <c r="H178" s="194"/>
      <c r="I178" s="194"/>
      <c r="J178" s="194"/>
      <c r="K178" s="194"/>
      <c r="L178" s="194"/>
      <c r="M178" s="194"/>
      <c r="N178" s="194"/>
      <c r="O178" s="194"/>
      <c r="P178" s="194"/>
      <c r="Q178" s="194"/>
      <c r="R178" s="194"/>
      <c r="S178" s="194"/>
      <c r="T178" s="194"/>
      <c r="U178" s="194"/>
      <c r="V178" s="194"/>
      <c r="W178" s="194"/>
      <c r="X178" s="194"/>
      <c r="Y178" s="194"/>
      <c r="Z178" s="194"/>
    </row>
    <row r="179" spans="1:26" x14ac:dyDescent="0.25">
      <c r="A179" s="194"/>
      <c r="B179" s="194"/>
      <c r="C179" s="194"/>
      <c r="D179" s="194"/>
      <c r="E179" s="194"/>
      <c r="F179" s="194"/>
      <c r="G179" s="194"/>
      <c r="H179" s="194"/>
      <c r="I179" s="194"/>
      <c r="J179" s="194"/>
      <c r="K179" s="194"/>
      <c r="L179" s="194"/>
      <c r="M179" s="194"/>
      <c r="N179" s="194"/>
      <c r="O179" s="194"/>
      <c r="P179" s="194"/>
      <c r="Q179" s="194"/>
      <c r="R179" s="194"/>
      <c r="S179" s="194"/>
      <c r="T179" s="194"/>
      <c r="U179" s="194"/>
      <c r="V179" s="194"/>
      <c r="W179" s="194"/>
      <c r="X179" s="194"/>
      <c r="Y179" s="194"/>
      <c r="Z179" s="194"/>
    </row>
    <row r="180" spans="1:26" x14ac:dyDescent="0.25">
      <c r="A180" s="194"/>
      <c r="B180" s="194"/>
      <c r="C180" s="194"/>
      <c r="D180" s="194"/>
      <c r="E180" s="194"/>
      <c r="F180" s="194"/>
      <c r="G180" s="194"/>
      <c r="H180" s="194"/>
      <c r="I180" s="194"/>
      <c r="J180" s="194"/>
      <c r="K180" s="194"/>
      <c r="L180" s="194"/>
      <c r="M180" s="194"/>
      <c r="N180" s="194"/>
      <c r="O180" s="194"/>
      <c r="P180" s="194"/>
      <c r="Q180" s="194"/>
      <c r="R180" s="194"/>
      <c r="S180" s="194"/>
      <c r="T180" s="194"/>
      <c r="U180" s="194"/>
      <c r="V180" s="194"/>
      <c r="W180" s="194"/>
      <c r="X180" s="194"/>
      <c r="Y180" s="194"/>
      <c r="Z180" s="194"/>
    </row>
    <row r="181" spans="1:26" x14ac:dyDescent="0.25">
      <c r="A181" s="194"/>
      <c r="B181" s="194"/>
      <c r="C181" s="194"/>
      <c r="D181" s="194"/>
      <c r="E181" s="194"/>
      <c r="F181" s="194"/>
      <c r="G181" s="194"/>
      <c r="H181" s="194"/>
      <c r="I181" s="194"/>
      <c r="J181" s="194"/>
      <c r="K181" s="194"/>
      <c r="L181" s="194"/>
      <c r="M181" s="194"/>
      <c r="N181" s="194"/>
      <c r="O181" s="194"/>
      <c r="P181" s="194"/>
      <c r="Q181" s="194"/>
      <c r="R181" s="194"/>
      <c r="S181" s="194"/>
      <c r="T181" s="194"/>
      <c r="U181" s="194"/>
      <c r="V181" s="194"/>
      <c r="W181" s="194"/>
      <c r="X181" s="194"/>
      <c r="Y181" s="194"/>
      <c r="Z181" s="194"/>
    </row>
    <row r="182" spans="1:26" x14ac:dyDescent="0.25">
      <c r="A182" s="194"/>
      <c r="B182" s="194"/>
      <c r="C182" s="194"/>
      <c r="D182" s="194"/>
      <c r="E182" s="194"/>
      <c r="F182" s="194"/>
      <c r="G182" s="194"/>
      <c r="H182" s="194"/>
      <c r="I182" s="194"/>
      <c r="J182" s="194"/>
      <c r="K182" s="194"/>
      <c r="L182" s="194"/>
      <c r="M182" s="194"/>
      <c r="N182" s="194"/>
      <c r="O182" s="194"/>
      <c r="P182" s="194"/>
      <c r="Q182" s="194"/>
      <c r="R182" s="194"/>
      <c r="S182" s="194"/>
      <c r="T182" s="194"/>
      <c r="U182" s="194"/>
      <c r="V182" s="194"/>
      <c r="W182" s="194"/>
      <c r="X182" s="194"/>
      <c r="Y182" s="194"/>
      <c r="Z182" s="194"/>
    </row>
    <row r="183" spans="1:26" x14ac:dyDescent="0.25">
      <c r="A183" s="194"/>
      <c r="B183" s="194"/>
      <c r="C183" s="194"/>
      <c r="D183" s="194"/>
      <c r="E183" s="194"/>
      <c r="F183" s="194"/>
      <c r="G183" s="194"/>
      <c r="H183" s="194"/>
      <c r="I183" s="194"/>
      <c r="J183" s="194"/>
      <c r="K183" s="194"/>
      <c r="L183" s="194"/>
      <c r="M183" s="194"/>
      <c r="N183" s="194"/>
      <c r="O183" s="194"/>
      <c r="P183" s="194"/>
      <c r="Q183" s="194"/>
      <c r="R183" s="194"/>
      <c r="S183" s="194"/>
      <c r="T183" s="194"/>
      <c r="U183" s="194"/>
      <c r="V183" s="194"/>
      <c r="W183" s="194"/>
      <c r="X183" s="194"/>
      <c r="Y183" s="194"/>
      <c r="Z183" s="194"/>
    </row>
    <row r="184" spans="1:26" x14ac:dyDescent="0.25">
      <c r="A184" s="194"/>
      <c r="B184" s="194"/>
      <c r="C184" s="194"/>
      <c r="D184" s="194"/>
      <c r="E184" s="194"/>
      <c r="F184" s="194"/>
      <c r="G184" s="194"/>
      <c r="H184" s="194"/>
      <c r="I184" s="194"/>
      <c r="J184" s="194"/>
      <c r="K184" s="194"/>
      <c r="L184" s="194"/>
      <c r="M184" s="194"/>
      <c r="N184" s="194"/>
      <c r="O184" s="194"/>
      <c r="P184" s="194"/>
      <c r="Q184" s="194"/>
      <c r="R184" s="194"/>
      <c r="S184" s="194"/>
      <c r="T184" s="194"/>
      <c r="U184" s="194"/>
      <c r="V184" s="194"/>
      <c r="W184" s="194"/>
      <c r="X184" s="194"/>
      <c r="Y184" s="194"/>
      <c r="Z184" s="194"/>
    </row>
    <row r="185" spans="1:26" x14ac:dyDescent="0.25">
      <c r="A185" s="194"/>
      <c r="B185" s="194"/>
      <c r="C185" s="194"/>
      <c r="D185" s="194"/>
      <c r="E185" s="194"/>
      <c r="F185" s="194"/>
      <c r="G185" s="194"/>
      <c r="H185" s="194"/>
      <c r="I185" s="194"/>
      <c r="J185" s="194"/>
      <c r="K185" s="194"/>
      <c r="L185" s="194"/>
      <c r="M185" s="194"/>
      <c r="N185" s="194"/>
      <c r="O185" s="194"/>
      <c r="P185" s="194"/>
      <c r="Q185" s="194"/>
      <c r="R185" s="194"/>
      <c r="S185" s="194"/>
      <c r="T185" s="194"/>
      <c r="U185" s="194"/>
      <c r="V185" s="194"/>
      <c r="W185" s="194"/>
      <c r="X185" s="194"/>
      <c r="Y185" s="194"/>
      <c r="Z185" s="194"/>
    </row>
    <row r="186" spans="1:26" x14ac:dyDescent="0.25">
      <c r="A186" s="194"/>
      <c r="B186" s="194"/>
      <c r="C186" s="194"/>
      <c r="D186" s="194"/>
      <c r="E186" s="194"/>
      <c r="F186" s="194"/>
      <c r="G186" s="194"/>
      <c r="H186" s="194"/>
      <c r="I186" s="194"/>
      <c r="J186" s="194"/>
      <c r="K186" s="194"/>
      <c r="L186" s="194"/>
      <c r="M186" s="194"/>
      <c r="N186" s="194"/>
      <c r="O186" s="194"/>
      <c r="P186" s="194"/>
      <c r="Q186" s="194"/>
      <c r="R186" s="194"/>
      <c r="S186" s="194"/>
      <c r="T186" s="194"/>
      <c r="U186" s="194"/>
      <c r="V186" s="194"/>
      <c r="W186" s="194"/>
      <c r="X186" s="194"/>
      <c r="Y186" s="194"/>
      <c r="Z186" s="194"/>
    </row>
    <row r="187" spans="1:26" x14ac:dyDescent="0.25">
      <c r="A187" s="194"/>
      <c r="B187" s="194"/>
      <c r="C187" s="194"/>
      <c r="D187" s="194"/>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row>
    <row r="188" spans="1:26" x14ac:dyDescent="0.25">
      <c r="A188" s="194"/>
      <c r="B188" s="194"/>
      <c r="C188" s="194"/>
      <c r="D188" s="194"/>
      <c r="E188" s="194"/>
      <c r="F188" s="194"/>
      <c r="G188" s="194"/>
      <c r="H188" s="194"/>
      <c r="I188" s="194"/>
      <c r="J188" s="194"/>
      <c r="K188" s="194"/>
      <c r="L188" s="194"/>
      <c r="M188" s="194"/>
      <c r="N188" s="194"/>
      <c r="O188" s="194"/>
      <c r="P188" s="194"/>
      <c r="Q188" s="194"/>
      <c r="R188" s="194"/>
      <c r="S188" s="194"/>
      <c r="T188" s="194"/>
      <c r="U188" s="194"/>
      <c r="V188" s="194"/>
      <c r="W188" s="194"/>
      <c r="X188" s="194"/>
      <c r="Y188" s="194"/>
      <c r="Z188" s="194"/>
    </row>
    <row r="189" spans="1:26" x14ac:dyDescent="0.25">
      <c r="A189" s="194"/>
      <c r="B189" s="194"/>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row>
    <row r="190" spans="1:26" x14ac:dyDescent="0.25">
      <c r="A190" s="194"/>
      <c r="B190" s="194"/>
      <c r="C190" s="194"/>
      <c r="D190" s="194"/>
      <c r="E190" s="194"/>
      <c r="F190" s="194"/>
      <c r="G190" s="194"/>
      <c r="H190" s="194"/>
      <c r="I190" s="194"/>
      <c r="J190" s="194"/>
      <c r="K190" s="194"/>
      <c r="L190" s="194"/>
      <c r="M190" s="194"/>
      <c r="N190" s="194"/>
      <c r="O190" s="194"/>
      <c r="P190" s="194"/>
      <c r="Q190" s="194"/>
      <c r="R190" s="194"/>
      <c r="S190" s="194"/>
      <c r="T190" s="194"/>
      <c r="U190" s="194"/>
      <c r="V190" s="194"/>
      <c r="W190" s="194"/>
      <c r="X190" s="194"/>
      <c r="Y190" s="194"/>
      <c r="Z190" s="194"/>
    </row>
    <row r="191" spans="1:26" x14ac:dyDescent="0.25">
      <c r="A191" s="194"/>
      <c r="B191" s="194"/>
      <c r="C191" s="194"/>
      <c r="D191" s="194"/>
      <c r="E191" s="194"/>
      <c r="F191" s="194"/>
      <c r="G191" s="194"/>
      <c r="H191" s="194"/>
      <c r="I191" s="194"/>
      <c r="J191" s="194"/>
      <c r="K191" s="194"/>
      <c r="L191" s="194"/>
      <c r="M191" s="194"/>
      <c r="N191" s="194"/>
      <c r="O191" s="194"/>
      <c r="P191" s="194"/>
      <c r="Q191" s="194"/>
      <c r="R191" s="194"/>
      <c r="S191" s="194"/>
      <c r="T191" s="194"/>
      <c r="U191" s="194"/>
      <c r="V191" s="194"/>
      <c r="W191" s="194"/>
      <c r="X191" s="194"/>
      <c r="Y191" s="194"/>
      <c r="Z191" s="194"/>
    </row>
    <row r="192" spans="1:26" x14ac:dyDescent="0.25">
      <c r="A192" s="194"/>
      <c r="B192" s="194"/>
      <c r="C192" s="194"/>
      <c r="D192" s="194"/>
      <c r="E192" s="194"/>
      <c r="F192" s="194"/>
      <c r="G192" s="194"/>
      <c r="H192" s="194"/>
      <c r="I192" s="194"/>
      <c r="J192" s="194"/>
      <c r="K192" s="194"/>
      <c r="L192" s="194"/>
      <c r="M192" s="194"/>
      <c r="N192" s="194"/>
      <c r="O192" s="194"/>
      <c r="P192" s="194"/>
      <c r="Q192" s="194"/>
      <c r="R192" s="194"/>
      <c r="S192" s="194"/>
      <c r="T192" s="194"/>
      <c r="U192" s="194"/>
      <c r="V192" s="194"/>
      <c r="W192" s="194"/>
      <c r="X192" s="194"/>
      <c r="Y192" s="194"/>
      <c r="Z192" s="194"/>
    </row>
    <row r="193" spans="1:26" x14ac:dyDescent="0.25">
      <c r="A193" s="194"/>
      <c r="B193" s="194"/>
      <c r="C193" s="194"/>
      <c r="D193" s="194"/>
      <c r="E193" s="194"/>
      <c r="F193" s="194"/>
      <c r="G193" s="194"/>
      <c r="H193" s="194"/>
      <c r="I193" s="194"/>
      <c r="J193" s="194"/>
      <c r="K193" s="194"/>
      <c r="L193" s="194"/>
      <c r="M193" s="194"/>
      <c r="N193" s="194"/>
      <c r="O193" s="194"/>
      <c r="P193" s="194"/>
      <c r="Q193" s="194"/>
      <c r="R193" s="194"/>
      <c r="S193" s="194"/>
      <c r="T193" s="194"/>
      <c r="U193" s="194"/>
      <c r="V193" s="194"/>
      <c r="W193" s="194"/>
      <c r="X193" s="194"/>
      <c r="Y193" s="194"/>
      <c r="Z193" s="194"/>
    </row>
    <row r="194" spans="1:26" x14ac:dyDescent="0.25">
      <c r="A194" s="194"/>
      <c r="B194" s="194"/>
      <c r="C194" s="194"/>
      <c r="D194" s="194"/>
      <c r="E194" s="194"/>
      <c r="F194" s="194"/>
      <c r="G194" s="194"/>
      <c r="H194" s="194"/>
      <c r="I194" s="194"/>
      <c r="J194" s="194"/>
      <c r="K194" s="194"/>
      <c r="L194" s="194"/>
      <c r="M194" s="194"/>
      <c r="N194" s="194"/>
      <c r="O194" s="194"/>
      <c r="P194" s="194"/>
      <c r="Q194" s="194"/>
      <c r="R194" s="194"/>
      <c r="S194" s="194"/>
      <c r="T194" s="194"/>
      <c r="U194" s="194"/>
      <c r="V194" s="194"/>
      <c r="W194" s="194"/>
      <c r="X194" s="194"/>
      <c r="Y194" s="194"/>
      <c r="Z194" s="194"/>
    </row>
    <row r="195" spans="1:26" x14ac:dyDescent="0.25">
      <c r="A195" s="194"/>
      <c r="B195" s="194"/>
      <c r="C195" s="194"/>
      <c r="D195" s="194"/>
      <c r="E195" s="194"/>
      <c r="F195" s="194"/>
      <c r="G195" s="194"/>
      <c r="H195" s="194"/>
      <c r="I195" s="194"/>
      <c r="J195" s="194"/>
      <c r="K195" s="194"/>
      <c r="L195" s="194"/>
      <c r="M195" s="194"/>
      <c r="N195" s="194"/>
      <c r="O195" s="194"/>
      <c r="P195" s="194"/>
      <c r="Q195" s="194"/>
      <c r="R195" s="194"/>
      <c r="S195" s="194"/>
      <c r="T195" s="194"/>
      <c r="U195" s="194"/>
      <c r="V195" s="194"/>
      <c r="W195" s="194"/>
      <c r="X195" s="194"/>
      <c r="Y195" s="194"/>
      <c r="Z195" s="194"/>
    </row>
    <row r="196" spans="1:26" x14ac:dyDescent="0.25">
      <c r="A196" s="194"/>
      <c r="B196" s="194"/>
      <c r="C196" s="194"/>
      <c r="D196" s="194"/>
      <c r="E196" s="194"/>
      <c r="F196" s="194"/>
      <c r="G196" s="194"/>
      <c r="H196" s="194"/>
      <c r="I196" s="194"/>
      <c r="J196" s="194"/>
      <c r="K196" s="194"/>
      <c r="L196" s="194"/>
      <c r="M196" s="194"/>
      <c r="N196" s="194"/>
      <c r="O196" s="194"/>
      <c r="P196" s="194"/>
      <c r="Q196" s="194"/>
      <c r="R196" s="194"/>
      <c r="S196" s="194"/>
      <c r="T196" s="194"/>
      <c r="U196" s="194"/>
      <c r="V196" s="194"/>
      <c r="W196" s="194"/>
      <c r="X196" s="194"/>
      <c r="Y196" s="194"/>
      <c r="Z196" s="194"/>
    </row>
    <row r="197" spans="1:26" x14ac:dyDescent="0.25">
      <c r="A197" s="194"/>
      <c r="B197" s="194"/>
      <c r="C197" s="194"/>
      <c r="D197" s="194"/>
      <c r="E197" s="194"/>
      <c r="F197" s="194"/>
      <c r="G197" s="194"/>
      <c r="H197" s="194"/>
      <c r="I197" s="194"/>
      <c r="J197" s="194"/>
      <c r="K197" s="194"/>
      <c r="L197" s="194"/>
      <c r="M197" s="194"/>
      <c r="N197" s="194"/>
      <c r="O197" s="194"/>
      <c r="P197" s="194"/>
      <c r="Q197" s="194"/>
      <c r="R197" s="194"/>
      <c r="S197" s="194"/>
      <c r="T197" s="194"/>
      <c r="U197" s="194"/>
      <c r="V197" s="194"/>
      <c r="W197" s="194"/>
      <c r="X197" s="194"/>
      <c r="Y197" s="194"/>
      <c r="Z197" s="194"/>
    </row>
    <row r="198" spans="1:26" x14ac:dyDescent="0.25">
      <c r="A198" s="194"/>
      <c r="B198" s="194"/>
      <c r="C198" s="194"/>
      <c r="D198" s="194"/>
      <c r="E198" s="194"/>
      <c r="F198" s="194"/>
      <c r="G198" s="194"/>
      <c r="H198" s="194"/>
      <c r="I198" s="194"/>
      <c r="J198" s="194"/>
      <c r="K198" s="194"/>
      <c r="L198" s="194"/>
      <c r="M198" s="194"/>
      <c r="N198" s="194"/>
      <c r="O198" s="194"/>
      <c r="P198" s="194"/>
      <c r="Q198" s="194"/>
      <c r="R198" s="194"/>
      <c r="S198" s="194"/>
      <c r="T198" s="194"/>
      <c r="U198" s="194"/>
      <c r="V198" s="194"/>
      <c r="W198" s="194"/>
      <c r="X198" s="194"/>
      <c r="Y198" s="194"/>
      <c r="Z198" s="194"/>
    </row>
    <row r="199" spans="1:26" x14ac:dyDescent="0.25">
      <c r="A199" s="194"/>
      <c r="B199" s="194"/>
      <c r="C199" s="194"/>
      <c r="D199" s="194"/>
      <c r="E199" s="194"/>
      <c r="F199" s="194"/>
      <c r="G199" s="194"/>
      <c r="H199" s="194"/>
      <c r="I199" s="194"/>
      <c r="J199" s="194"/>
      <c r="K199" s="194"/>
      <c r="L199" s="194"/>
      <c r="M199" s="194"/>
      <c r="N199" s="194"/>
      <c r="O199" s="194"/>
      <c r="P199" s="194"/>
      <c r="Q199" s="194"/>
      <c r="R199" s="194"/>
      <c r="S199" s="194"/>
      <c r="T199" s="194"/>
      <c r="U199" s="194"/>
      <c r="V199" s="194"/>
      <c r="W199" s="194"/>
      <c r="X199" s="194"/>
      <c r="Y199" s="194"/>
      <c r="Z199" s="194"/>
    </row>
    <row r="200" spans="1:26" x14ac:dyDescent="0.25">
      <c r="A200" s="194"/>
      <c r="B200" s="194"/>
      <c r="C200" s="194"/>
      <c r="D200" s="194"/>
      <c r="E200" s="194"/>
      <c r="F200" s="194"/>
      <c r="G200" s="194"/>
      <c r="H200" s="194"/>
      <c r="I200" s="194"/>
      <c r="J200" s="194"/>
      <c r="K200" s="194"/>
      <c r="L200" s="194"/>
      <c r="M200" s="194"/>
      <c r="N200" s="194"/>
      <c r="O200" s="194"/>
      <c r="P200" s="194"/>
      <c r="Q200" s="194"/>
      <c r="R200" s="194"/>
      <c r="S200" s="194"/>
      <c r="T200" s="194"/>
      <c r="U200" s="194"/>
      <c r="V200" s="194"/>
      <c r="W200" s="194"/>
      <c r="X200" s="194"/>
      <c r="Y200" s="194"/>
      <c r="Z200" s="194"/>
    </row>
    <row r="201" spans="1:26" x14ac:dyDescent="0.25">
      <c r="A201" s="194"/>
      <c r="B201" s="194"/>
      <c r="C201" s="194"/>
      <c r="D201" s="194"/>
      <c r="E201" s="194"/>
      <c r="F201" s="194"/>
      <c r="G201" s="194"/>
      <c r="H201" s="194"/>
      <c r="I201" s="194"/>
      <c r="J201" s="194"/>
      <c r="K201" s="194"/>
      <c r="L201" s="194"/>
      <c r="M201" s="194"/>
      <c r="N201" s="194"/>
      <c r="O201" s="194"/>
      <c r="P201" s="194"/>
      <c r="Q201" s="194"/>
      <c r="R201" s="194"/>
      <c r="S201" s="194"/>
      <c r="T201" s="194"/>
      <c r="U201" s="194"/>
      <c r="V201" s="194"/>
      <c r="W201" s="194"/>
      <c r="X201" s="194"/>
      <c r="Y201" s="194"/>
      <c r="Z201" s="194"/>
    </row>
    <row r="202" spans="1:26" x14ac:dyDescent="0.25">
      <c r="A202" s="194"/>
      <c r="B202" s="194"/>
      <c r="C202" s="194"/>
      <c r="D202" s="194"/>
      <c r="E202" s="194"/>
      <c r="F202" s="194"/>
      <c r="G202" s="194"/>
      <c r="H202" s="194"/>
      <c r="I202" s="194"/>
      <c r="J202" s="194"/>
      <c r="K202" s="194"/>
      <c r="L202" s="194"/>
      <c r="M202" s="194"/>
      <c r="N202" s="194"/>
      <c r="O202" s="194"/>
      <c r="P202" s="194"/>
      <c r="Q202" s="194"/>
      <c r="R202" s="194"/>
      <c r="S202" s="194"/>
      <c r="T202" s="194"/>
      <c r="U202" s="194"/>
      <c r="V202" s="194"/>
      <c r="W202" s="194"/>
      <c r="X202" s="194"/>
      <c r="Y202" s="194"/>
      <c r="Z202" s="194"/>
    </row>
    <row r="203" spans="1:26" x14ac:dyDescent="0.25">
      <c r="A203" s="194"/>
      <c r="B203" s="194"/>
      <c r="C203" s="194"/>
      <c r="D203" s="194"/>
      <c r="E203" s="194"/>
      <c r="F203" s="194"/>
      <c r="G203" s="194"/>
      <c r="H203" s="194"/>
      <c r="I203" s="194"/>
      <c r="J203" s="194"/>
      <c r="K203" s="194"/>
      <c r="L203" s="194"/>
      <c r="M203" s="194"/>
      <c r="N203" s="194"/>
      <c r="O203" s="194"/>
      <c r="P203" s="194"/>
      <c r="Q203" s="194"/>
      <c r="R203" s="194"/>
      <c r="S203" s="194"/>
      <c r="T203" s="194"/>
      <c r="U203" s="194"/>
      <c r="V203" s="194"/>
      <c r="W203" s="194"/>
      <c r="X203" s="194"/>
      <c r="Y203" s="194"/>
      <c r="Z203" s="194"/>
    </row>
    <row r="204" spans="1:26" x14ac:dyDescent="0.25">
      <c r="A204" s="194"/>
      <c r="B204" s="194"/>
      <c r="C204" s="194"/>
      <c r="D204" s="194"/>
      <c r="E204" s="194"/>
      <c r="F204" s="194"/>
      <c r="G204" s="194"/>
      <c r="H204" s="194"/>
      <c r="I204" s="194"/>
      <c r="J204" s="194"/>
      <c r="K204" s="194"/>
      <c r="L204" s="194"/>
      <c r="M204" s="194"/>
      <c r="N204" s="194"/>
      <c r="O204" s="194"/>
      <c r="P204" s="194"/>
      <c r="Q204" s="194"/>
      <c r="R204" s="194"/>
      <c r="S204" s="194"/>
      <c r="T204" s="194"/>
      <c r="U204" s="194"/>
      <c r="V204" s="194"/>
      <c r="W204" s="194"/>
      <c r="X204" s="194"/>
      <c r="Y204" s="194"/>
      <c r="Z204" s="194"/>
    </row>
    <row r="205" spans="1:26" x14ac:dyDescent="0.25">
      <c r="A205" s="194"/>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c r="Y205" s="194"/>
      <c r="Z205" s="194"/>
    </row>
    <row r="206" spans="1:26" x14ac:dyDescent="0.25">
      <c r="A206" s="194"/>
      <c r="B206" s="194"/>
      <c r="C206" s="194"/>
      <c r="D206" s="194"/>
      <c r="E206" s="194"/>
      <c r="F206" s="194"/>
      <c r="G206" s="194"/>
      <c r="H206" s="194"/>
      <c r="I206" s="194"/>
      <c r="J206" s="194"/>
      <c r="K206" s="194"/>
      <c r="L206" s="194"/>
      <c r="M206" s="194"/>
      <c r="N206" s="194"/>
      <c r="O206" s="194"/>
      <c r="P206" s="194"/>
      <c r="Q206" s="194"/>
      <c r="R206" s="194"/>
      <c r="S206" s="194"/>
      <c r="T206" s="194"/>
      <c r="U206" s="194"/>
      <c r="V206" s="194"/>
      <c r="W206" s="194"/>
      <c r="X206" s="194"/>
      <c r="Y206" s="194"/>
      <c r="Z206" s="194"/>
    </row>
    <row r="207" spans="1:26" x14ac:dyDescent="0.25">
      <c r="A207" s="194"/>
      <c r="B207" s="194"/>
      <c r="C207" s="194"/>
      <c r="D207" s="194"/>
      <c r="E207" s="194"/>
      <c r="F207" s="194"/>
      <c r="G207" s="194"/>
      <c r="H207" s="194"/>
      <c r="I207" s="194"/>
      <c r="J207" s="194"/>
      <c r="K207" s="194"/>
      <c r="L207" s="194"/>
      <c r="M207" s="194"/>
      <c r="N207" s="194"/>
      <c r="O207" s="194"/>
      <c r="P207" s="194"/>
      <c r="Q207" s="194"/>
      <c r="R207" s="194"/>
      <c r="S207" s="194"/>
      <c r="T207" s="194"/>
      <c r="U207" s="194"/>
      <c r="V207" s="194"/>
      <c r="W207" s="194"/>
      <c r="X207" s="194"/>
      <c r="Y207" s="194"/>
      <c r="Z207" s="194"/>
    </row>
    <row r="208" spans="1:26" x14ac:dyDescent="0.25">
      <c r="A208" s="194"/>
      <c r="B208" s="194"/>
      <c r="C208" s="194"/>
      <c r="D208" s="194"/>
      <c r="E208" s="194"/>
      <c r="F208" s="194"/>
      <c r="G208" s="194"/>
      <c r="H208" s="194"/>
      <c r="I208" s="194"/>
      <c r="J208" s="194"/>
      <c r="K208" s="194"/>
      <c r="L208" s="194"/>
      <c r="M208" s="194"/>
      <c r="N208" s="194"/>
      <c r="O208" s="194"/>
      <c r="P208" s="194"/>
      <c r="Q208" s="194"/>
      <c r="R208" s="194"/>
      <c r="S208" s="194"/>
      <c r="T208" s="194"/>
      <c r="U208" s="194"/>
      <c r="V208" s="194"/>
      <c r="W208" s="194"/>
      <c r="X208" s="194"/>
      <c r="Y208" s="194"/>
      <c r="Z208" s="194"/>
    </row>
    <row r="209" spans="1:26" x14ac:dyDescent="0.25">
      <c r="A209" s="194"/>
      <c r="B209" s="194"/>
      <c r="C209" s="194"/>
      <c r="D209" s="194"/>
      <c r="E209" s="194"/>
      <c r="F209" s="194"/>
      <c r="G209" s="194"/>
      <c r="H209" s="194"/>
      <c r="I209" s="194"/>
      <c r="J209" s="194"/>
      <c r="K209" s="194"/>
      <c r="L209" s="194"/>
      <c r="M209" s="194"/>
      <c r="N209" s="194"/>
      <c r="O209" s="194"/>
      <c r="P209" s="194"/>
      <c r="Q209" s="194"/>
      <c r="R209" s="194"/>
      <c r="S209" s="194"/>
      <c r="T209" s="194"/>
      <c r="U209" s="194"/>
      <c r="V209" s="194"/>
      <c r="W209" s="194"/>
      <c r="X209" s="194"/>
      <c r="Y209" s="194"/>
      <c r="Z209" s="194"/>
    </row>
    <row r="210" spans="1:26" x14ac:dyDescent="0.25">
      <c r="A210" s="194"/>
      <c r="B210" s="194"/>
      <c r="C210" s="194"/>
      <c r="D210" s="194"/>
      <c r="E210" s="194"/>
      <c r="F210" s="194"/>
      <c r="G210" s="194"/>
      <c r="H210" s="194"/>
      <c r="I210" s="194"/>
      <c r="J210" s="194"/>
      <c r="K210" s="194"/>
      <c r="L210" s="194"/>
      <c r="M210" s="194"/>
      <c r="N210" s="194"/>
      <c r="O210" s="194"/>
      <c r="P210" s="194"/>
      <c r="Q210" s="194"/>
      <c r="R210" s="194"/>
      <c r="S210" s="194"/>
      <c r="T210" s="194"/>
      <c r="U210" s="194"/>
      <c r="V210" s="194"/>
      <c r="W210" s="194"/>
      <c r="X210" s="194"/>
      <c r="Y210" s="194"/>
      <c r="Z210" s="194"/>
    </row>
    <row r="211" spans="1:26" x14ac:dyDescent="0.25">
      <c r="A211" s="194"/>
      <c r="B211" s="194"/>
      <c r="C211" s="194"/>
      <c r="D211" s="194"/>
      <c r="E211" s="194"/>
      <c r="F211" s="194"/>
      <c r="G211" s="194"/>
      <c r="H211" s="194"/>
      <c r="I211" s="194"/>
      <c r="J211" s="194"/>
      <c r="K211" s="194"/>
      <c r="L211" s="194"/>
      <c r="M211" s="194"/>
      <c r="N211" s="194"/>
      <c r="O211" s="194"/>
      <c r="P211" s="194"/>
      <c r="Q211" s="194"/>
      <c r="R211" s="194"/>
      <c r="S211" s="194"/>
      <c r="T211" s="194"/>
      <c r="U211" s="194"/>
      <c r="V211" s="194"/>
      <c r="W211" s="194"/>
      <c r="X211" s="194"/>
      <c r="Y211" s="194"/>
      <c r="Z211" s="194"/>
    </row>
    <row r="212" spans="1:26" x14ac:dyDescent="0.25">
      <c r="A212" s="194"/>
      <c r="B212" s="194"/>
      <c r="C212" s="194"/>
      <c r="D212" s="194"/>
      <c r="E212" s="194"/>
      <c r="F212" s="194"/>
      <c r="G212" s="194"/>
      <c r="H212" s="194"/>
      <c r="I212" s="194"/>
      <c r="J212" s="194"/>
      <c r="K212" s="194"/>
      <c r="L212" s="194"/>
      <c r="M212" s="194"/>
      <c r="N212" s="194"/>
      <c r="O212" s="194"/>
      <c r="P212" s="194"/>
      <c r="Q212" s="194"/>
      <c r="R212" s="194"/>
      <c r="S212" s="194"/>
      <c r="T212" s="194"/>
      <c r="U212" s="194"/>
      <c r="V212" s="194"/>
      <c r="W212" s="194"/>
      <c r="X212" s="194"/>
      <c r="Y212" s="194"/>
      <c r="Z212" s="194"/>
    </row>
    <row r="213" spans="1:26" x14ac:dyDescent="0.25">
      <c r="A213" s="194"/>
      <c r="B213" s="194"/>
      <c r="C213" s="194"/>
      <c r="D213" s="194"/>
      <c r="E213" s="194"/>
      <c r="F213" s="194"/>
      <c r="G213" s="194"/>
      <c r="H213" s="194"/>
      <c r="I213" s="194"/>
      <c r="J213" s="194"/>
      <c r="K213" s="194"/>
      <c r="L213" s="194"/>
      <c r="M213" s="194"/>
      <c r="N213" s="194"/>
      <c r="O213" s="194"/>
      <c r="P213" s="194"/>
      <c r="Q213" s="194"/>
      <c r="R213" s="194"/>
      <c r="S213" s="194"/>
      <c r="T213" s="194"/>
      <c r="U213" s="194"/>
      <c r="V213" s="194"/>
      <c r="W213" s="194"/>
      <c r="X213" s="194"/>
      <c r="Y213" s="194"/>
      <c r="Z213" s="194"/>
    </row>
    <row r="214" spans="1:26" x14ac:dyDescent="0.25">
      <c r="A214" s="194"/>
      <c r="B214" s="194"/>
      <c r="C214" s="194"/>
      <c r="D214" s="194"/>
      <c r="E214" s="194"/>
      <c r="F214" s="194"/>
      <c r="G214" s="194"/>
      <c r="H214" s="194"/>
      <c r="I214" s="194"/>
      <c r="J214" s="194"/>
      <c r="K214" s="194"/>
      <c r="L214" s="194"/>
      <c r="M214" s="194"/>
      <c r="N214" s="194"/>
      <c r="O214" s="194"/>
      <c r="P214" s="194"/>
      <c r="Q214" s="194"/>
      <c r="R214" s="194"/>
      <c r="S214" s="194"/>
      <c r="T214" s="194"/>
      <c r="U214" s="194"/>
      <c r="V214" s="194"/>
      <c r="W214" s="194"/>
      <c r="X214" s="194"/>
      <c r="Y214" s="194"/>
      <c r="Z214" s="194"/>
    </row>
    <row r="215" spans="1:26" x14ac:dyDescent="0.25">
      <c r="A215" s="194"/>
      <c r="B215" s="194"/>
      <c r="C215" s="194"/>
      <c r="D215" s="194"/>
      <c r="E215" s="194"/>
      <c r="F215" s="194"/>
      <c r="G215" s="194"/>
      <c r="H215" s="194"/>
      <c r="I215" s="194"/>
      <c r="J215" s="194"/>
      <c r="K215" s="194"/>
      <c r="L215" s="194"/>
      <c r="M215" s="194"/>
      <c r="N215" s="194"/>
      <c r="O215" s="194"/>
      <c r="P215" s="194"/>
      <c r="Q215" s="194"/>
      <c r="R215" s="194"/>
      <c r="S215" s="194"/>
      <c r="T215" s="194"/>
      <c r="U215" s="194"/>
      <c r="V215" s="194"/>
      <c r="W215" s="194"/>
      <c r="X215" s="194"/>
      <c r="Y215" s="194"/>
      <c r="Z215" s="194"/>
    </row>
    <row r="216" spans="1:26" x14ac:dyDescent="0.25">
      <c r="A216" s="194"/>
      <c r="B216" s="194"/>
      <c r="C216" s="194"/>
      <c r="D216" s="194"/>
      <c r="E216" s="194"/>
      <c r="F216" s="194"/>
      <c r="G216" s="194"/>
      <c r="H216" s="194"/>
      <c r="I216" s="194"/>
      <c r="J216" s="194"/>
      <c r="K216" s="194"/>
      <c r="L216" s="194"/>
      <c r="M216" s="194"/>
      <c r="N216" s="194"/>
      <c r="O216" s="194"/>
      <c r="P216" s="194"/>
      <c r="Q216" s="194"/>
      <c r="R216" s="194"/>
      <c r="S216" s="194"/>
      <c r="T216" s="194"/>
      <c r="U216" s="194"/>
      <c r="V216" s="194"/>
      <c r="W216" s="194"/>
      <c r="X216" s="194"/>
      <c r="Y216" s="194"/>
      <c r="Z216" s="194"/>
    </row>
    <row r="217" spans="1:26" x14ac:dyDescent="0.25">
      <c r="A217" s="194"/>
      <c r="B217" s="194"/>
      <c r="C217" s="194"/>
      <c r="D217" s="194"/>
      <c r="E217" s="194"/>
      <c r="F217" s="194"/>
      <c r="G217" s="194"/>
      <c r="H217" s="194"/>
      <c r="I217" s="194"/>
      <c r="J217" s="194"/>
      <c r="K217" s="194"/>
      <c r="L217" s="194"/>
      <c r="M217" s="194"/>
      <c r="N217" s="194"/>
      <c r="O217" s="194"/>
      <c r="P217" s="194"/>
      <c r="Q217" s="194"/>
      <c r="R217" s="194"/>
      <c r="S217" s="194"/>
      <c r="T217" s="194"/>
      <c r="U217" s="194"/>
      <c r="V217" s="194"/>
      <c r="W217" s="194"/>
      <c r="X217" s="194"/>
      <c r="Y217" s="194"/>
      <c r="Z217" s="194"/>
    </row>
    <row r="218" spans="1:26" x14ac:dyDescent="0.25">
      <c r="A218" s="194"/>
      <c r="B218" s="194"/>
      <c r="C218" s="194"/>
      <c r="D218" s="194"/>
      <c r="E218" s="194"/>
      <c r="F218" s="194"/>
      <c r="G218" s="194"/>
      <c r="H218" s="194"/>
      <c r="I218" s="194"/>
      <c r="J218" s="194"/>
      <c r="K218" s="194"/>
      <c r="L218" s="194"/>
      <c r="M218" s="194"/>
      <c r="N218" s="194"/>
      <c r="O218" s="194"/>
      <c r="P218" s="194"/>
      <c r="Q218" s="194"/>
      <c r="R218" s="194"/>
      <c r="S218" s="194"/>
      <c r="T218" s="194"/>
      <c r="U218" s="194"/>
      <c r="V218" s="194"/>
      <c r="W218" s="194"/>
      <c r="X218" s="194"/>
      <c r="Y218" s="194"/>
      <c r="Z218" s="194"/>
    </row>
    <row r="219" spans="1:26" x14ac:dyDescent="0.25">
      <c r="A219" s="194"/>
      <c r="B219" s="194"/>
      <c r="C219" s="194"/>
      <c r="D219" s="194"/>
      <c r="E219" s="194"/>
      <c r="F219" s="194"/>
      <c r="G219" s="194"/>
      <c r="H219" s="194"/>
      <c r="I219" s="194"/>
      <c r="J219" s="194"/>
      <c r="K219" s="194"/>
      <c r="L219" s="194"/>
      <c r="M219" s="194"/>
      <c r="N219" s="194"/>
      <c r="O219" s="194"/>
      <c r="P219" s="194"/>
      <c r="Q219" s="194"/>
      <c r="R219" s="194"/>
      <c r="S219" s="194"/>
      <c r="T219" s="194"/>
      <c r="U219" s="194"/>
      <c r="V219" s="194"/>
      <c r="W219" s="194"/>
      <c r="X219" s="194"/>
      <c r="Y219" s="194"/>
      <c r="Z219" s="194"/>
    </row>
    <row r="220" spans="1:26" x14ac:dyDescent="0.25">
      <c r="A220" s="194"/>
      <c r="B220" s="194"/>
      <c r="C220" s="194"/>
      <c r="D220" s="194"/>
      <c r="E220" s="194"/>
      <c r="F220" s="194"/>
      <c r="G220" s="194"/>
      <c r="H220" s="194"/>
      <c r="I220" s="194"/>
      <c r="J220" s="194"/>
      <c r="K220" s="194"/>
      <c r="L220" s="194"/>
      <c r="M220" s="194"/>
      <c r="N220" s="194"/>
      <c r="O220" s="194"/>
      <c r="P220" s="194"/>
      <c r="Q220" s="194"/>
      <c r="R220" s="194"/>
      <c r="S220" s="194"/>
      <c r="T220" s="194"/>
      <c r="U220" s="194"/>
      <c r="V220" s="194"/>
      <c r="W220" s="194"/>
      <c r="X220" s="194"/>
      <c r="Y220" s="194"/>
      <c r="Z220" s="194"/>
    </row>
    <row r="221" spans="1:26" x14ac:dyDescent="0.25">
      <c r="A221" s="194"/>
      <c r="B221" s="194"/>
      <c r="C221" s="194"/>
      <c r="D221" s="194"/>
      <c r="E221" s="194"/>
      <c r="F221" s="194"/>
      <c r="G221" s="194"/>
      <c r="H221" s="194"/>
      <c r="I221" s="194"/>
      <c r="J221" s="194"/>
      <c r="K221" s="194"/>
      <c r="L221" s="194"/>
      <c r="M221" s="194"/>
      <c r="N221" s="194"/>
      <c r="O221" s="194"/>
      <c r="P221" s="194"/>
      <c r="Q221" s="194"/>
      <c r="R221" s="194"/>
      <c r="S221" s="194"/>
      <c r="T221" s="194"/>
      <c r="U221" s="194"/>
      <c r="V221" s="194"/>
      <c r="W221" s="194"/>
      <c r="X221" s="194"/>
      <c r="Y221" s="194"/>
      <c r="Z221" s="194"/>
    </row>
    <row r="222" spans="1:26" x14ac:dyDescent="0.25">
      <c r="A222" s="194"/>
      <c r="B222" s="194"/>
      <c r="C222" s="194"/>
      <c r="D222" s="194"/>
      <c r="E222" s="194"/>
      <c r="F222" s="194"/>
      <c r="G222" s="194"/>
      <c r="H222" s="194"/>
      <c r="I222" s="194"/>
      <c r="J222" s="194"/>
      <c r="K222" s="194"/>
      <c r="L222" s="194"/>
      <c r="M222" s="194"/>
      <c r="N222" s="194"/>
      <c r="O222" s="194"/>
      <c r="P222" s="194"/>
      <c r="Q222" s="194"/>
      <c r="R222" s="194"/>
      <c r="S222" s="194"/>
      <c r="T222" s="194"/>
      <c r="U222" s="194"/>
      <c r="V222" s="194"/>
      <c r="W222" s="194"/>
      <c r="X222" s="194"/>
      <c r="Y222" s="194"/>
      <c r="Z222" s="194"/>
    </row>
    <row r="223" spans="1:26" x14ac:dyDescent="0.25">
      <c r="A223" s="194"/>
      <c r="B223" s="194"/>
      <c r="C223" s="194"/>
      <c r="D223" s="194"/>
      <c r="E223" s="194"/>
      <c r="F223" s="194"/>
      <c r="G223" s="194"/>
      <c r="H223" s="194"/>
      <c r="I223" s="194"/>
      <c r="J223" s="194"/>
      <c r="K223" s="194"/>
      <c r="L223" s="194"/>
      <c r="M223" s="194"/>
      <c r="N223" s="194"/>
      <c r="O223" s="194"/>
      <c r="P223" s="194"/>
      <c r="Q223" s="194"/>
      <c r="R223" s="194"/>
      <c r="S223" s="194"/>
      <c r="T223" s="194"/>
      <c r="U223" s="194"/>
      <c r="V223" s="194"/>
      <c r="W223" s="194"/>
      <c r="X223" s="194"/>
      <c r="Y223" s="194"/>
      <c r="Z223" s="194"/>
    </row>
    <row r="224" spans="1:26" x14ac:dyDescent="0.2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row>
    <row r="225" spans="1:26" x14ac:dyDescent="0.25">
      <c r="A225" s="194"/>
      <c r="B225" s="194"/>
      <c r="C225" s="194"/>
      <c r="D225" s="194"/>
      <c r="E225" s="194"/>
      <c r="F225" s="194"/>
      <c r="G225" s="194"/>
      <c r="H225" s="194"/>
      <c r="I225" s="194"/>
      <c r="J225" s="194"/>
      <c r="K225" s="194"/>
      <c r="L225" s="194"/>
      <c r="M225" s="194"/>
      <c r="N225" s="194"/>
      <c r="O225" s="194"/>
      <c r="P225" s="194"/>
      <c r="Q225" s="194"/>
      <c r="R225" s="194"/>
      <c r="S225" s="194"/>
      <c r="T225" s="194"/>
      <c r="U225" s="194"/>
      <c r="V225" s="194"/>
      <c r="W225" s="194"/>
      <c r="X225" s="194"/>
      <c r="Y225" s="194"/>
      <c r="Z225" s="194"/>
    </row>
    <row r="226" spans="1:26" x14ac:dyDescent="0.25">
      <c r="A226" s="194"/>
      <c r="B226" s="194"/>
      <c r="C226" s="194"/>
      <c r="D226" s="194"/>
      <c r="E226" s="194"/>
      <c r="F226" s="194"/>
      <c r="G226" s="194"/>
      <c r="H226" s="194"/>
      <c r="I226" s="194"/>
      <c r="J226" s="194"/>
      <c r="K226" s="194"/>
      <c r="L226" s="194"/>
      <c r="M226" s="194"/>
      <c r="N226" s="194"/>
      <c r="O226" s="194"/>
      <c r="P226" s="194"/>
      <c r="Q226" s="194"/>
      <c r="R226" s="194"/>
      <c r="S226" s="194"/>
      <c r="T226" s="194"/>
      <c r="U226" s="194"/>
      <c r="V226" s="194"/>
      <c r="W226" s="194"/>
      <c r="X226" s="194"/>
      <c r="Y226" s="194"/>
      <c r="Z226" s="194"/>
    </row>
    <row r="227" spans="1:26" x14ac:dyDescent="0.25">
      <c r="A227" s="194"/>
      <c r="B227" s="194"/>
      <c r="C227" s="194"/>
      <c r="D227" s="194"/>
      <c r="E227" s="194"/>
      <c r="F227" s="194"/>
      <c r="G227" s="194"/>
      <c r="H227" s="194"/>
      <c r="I227" s="194"/>
      <c r="J227" s="194"/>
      <c r="K227" s="194"/>
      <c r="L227" s="194"/>
      <c r="M227" s="194"/>
      <c r="N227" s="194"/>
      <c r="O227" s="194"/>
      <c r="P227" s="194"/>
      <c r="Q227" s="194"/>
      <c r="R227" s="194"/>
      <c r="S227" s="194"/>
      <c r="T227" s="194"/>
      <c r="U227" s="194"/>
      <c r="V227" s="194"/>
      <c r="W227" s="194"/>
      <c r="X227" s="194"/>
      <c r="Y227" s="194"/>
      <c r="Z227" s="194"/>
    </row>
    <row r="228" spans="1:26" x14ac:dyDescent="0.25">
      <c r="A228" s="194"/>
      <c r="B228" s="194"/>
      <c r="C228" s="194"/>
      <c r="D228" s="194"/>
      <c r="E228" s="194"/>
      <c r="F228" s="194"/>
      <c r="G228" s="194"/>
      <c r="H228" s="194"/>
      <c r="I228" s="194"/>
      <c r="J228" s="194"/>
      <c r="K228" s="194"/>
      <c r="L228" s="194"/>
      <c r="M228" s="194"/>
      <c r="N228" s="194"/>
      <c r="O228" s="194"/>
      <c r="P228" s="194"/>
      <c r="Q228" s="194"/>
      <c r="R228" s="194"/>
      <c r="S228" s="194"/>
      <c r="T228" s="194"/>
      <c r="U228" s="194"/>
      <c r="V228" s="194"/>
      <c r="W228" s="194"/>
      <c r="X228" s="194"/>
      <c r="Y228" s="194"/>
      <c r="Z228" s="194"/>
    </row>
    <row r="229" spans="1:26" x14ac:dyDescent="0.25">
      <c r="A229" s="194"/>
      <c r="B229" s="194"/>
      <c r="C229" s="194"/>
      <c r="D229" s="194"/>
      <c r="E229" s="194"/>
      <c r="F229" s="194"/>
      <c r="G229" s="194"/>
      <c r="H229" s="194"/>
      <c r="I229" s="194"/>
      <c r="J229" s="194"/>
      <c r="K229" s="194"/>
      <c r="L229" s="194"/>
      <c r="M229" s="194"/>
      <c r="N229" s="194"/>
      <c r="O229" s="194"/>
      <c r="P229" s="194"/>
      <c r="Q229" s="194"/>
      <c r="R229" s="194"/>
      <c r="S229" s="194"/>
      <c r="T229" s="194"/>
      <c r="U229" s="194"/>
      <c r="V229" s="194"/>
      <c r="W229" s="194"/>
      <c r="X229" s="194"/>
      <c r="Y229" s="194"/>
      <c r="Z229" s="194"/>
    </row>
    <row r="230" spans="1:26" x14ac:dyDescent="0.25">
      <c r="A230" s="194"/>
      <c r="B230" s="194"/>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row>
    <row r="231" spans="1:26" x14ac:dyDescent="0.25">
      <c r="A231" s="194"/>
      <c r="B231" s="194"/>
      <c r="C231" s="194"/>
      <c r="D231" s="194"/>
      <c r="E231" s="194"/>
      <c r="F231" s="194"/>
      <c r="G231" s="194"/>
      <c r="H231" s="194"/>
      <c r="I231" s="194"/>
      <c r="J231" s="194"/>
      <c r="K231" s="194"/>
      <c r="L231" s="194"/>
      <c r="M231" s="194"/>
      <c r="N231" s="194"/>
      <c r="O231" s="194"/>
      <c r="P231" s="194"/>
      <c r="Q231" s="194"/>
      <c r="R231" s="194"/>
      <c r="S231" s="194"/>
      <c r="T231" s="194"/>
      <c r="U231" s="194"/>
      <c r="V231" s="194"/>
      <c r="W231" s="194"/>
      <c r="X231" s="194"/>
      <c r="Y231" s="194"/>
      <c r="Z231" s="194"/>
    </row>
    <row r="232" spans="1:26" x14ac:dyDescent="0.25">
      <c r="A232" s="194"/>
      <c r="B232" s="194"/>
      <c r="C232" s="194"/>
      <c r="D232" s="194"/>
      <c r="E232" s="194"/>
      <c r="F232" s="194"/>
      <c r="G232" s="194"/>
      <c r="H232" s="194"/>
      <c r="I232" s="194"/>
      <c r="J232" s="194"/>
      <c r="K232" s="194"/>
      <c r="L232" s="194"/>
      <c r="M232" s="194"/>
      <c r="N232" s="194"/>
      <c r="O232" s="194"/>
      <c r="P232" s="194"/>
      <c r="Q232" s="194"/>
      <c r="R232" s="194"/>
      <c r="S232" s="194"/>
      <c r="T232" s="194"/>
      <c r="U232" s="194"/>
      <c r="V232" s="194"/>
      <c r="W232" s="194"/>
      <c r="X232" s="194"/>
      <c r="Y232" s="194"/>
      <c r="Z232" s="194"/>
    </row>
    <row r="233" spans="1:26" x14ac:dyDescent="0.25">
      <c r="A233" s="194"/>
      <c r="B233" s="194"/>
      <c r="C233" s="194"/>
      <c r="D233" s="194"/>
      <c r="E233" s="194"/>
      <c r="F233" s="194"/>
      <c r="G233" s="194"/>
      <c r="H233" s="194"/>
      <c r="I233" s="194"/>
      <c r="J233" s="194"/>
      <c r="K233" s="194"/>
      <c r="L233" s="194"/>
      <c r="M233" s="194"/>
      <c r="N233" s="194"/>
      <c r="O233" s="194"/>
      <c r="P233" s="194"/>
      <c r="Q233" s="194"/>
      <c r="R233" s="194"/>
      <c r="S233" s="194"/>
      <c r="T233" s="194"/>
      <c r="U233" s="194"/>
      <c r="V233" s="194"/>
      <c r="W233" s="194"/>
      <c r="X233" s="194"/>
      <c r="Y233" s="194"/>
      <c r="Z233" s="194"/>
    </row>
    <row r="234" spans="1:26" x14ac:dyDescent="0.25">
      <c r="A234" s="194"/>
      <c r="B234" s="194"/>
      <c r="C234" s="194"/>
      <c r="D234" s="194"/>
      <c r="E234" s="194"/>
      <c r="F234" s="194"/>
      <c r="G234" s="194"/>
      <c r="H234" s="194"/>
      <c r="I234" s="194"/>
      <c r="J234" s="194"/>
      <c r="K234" s="194"/>
      <c r="L234" s="194"/>
      <c r="M234" s="194"/>
      <c r="N234" s="194"/>
      <c r="O234" s="194"/>
      <c r="P234" s="194"/>
      <c r="Q234" s="194"/>
      <c r="R234" s="194"/>
      <c r="S234" s="194"/>
      <c r="T234" s="194"/>
      <c r="U234" s="194"/>
      <c r="V234" s="194"/>
      <c r="W234" s="194"/>
      <c r="X234" s="194"/>
      <c r="Y234" s="194"/>
      <c r="Z234" s="194"/>
    </row>
    <row r="235" spans="1:26" x14ac:dyDescent="0.25">
      <c r="A235" s="194"/>
      <c r="B235" s="194"/>
      <c r="C235" s="194"/>
      <c r="D235" s="194"/>
      <c r="E235" s="194"/>
      <c r="F235" s="194"/>
      <c r="G235" s="194"/>
      <c r="H235" s="194"/>
      <c r="I235" s="194"/>
      <c r="J235" s="194"/>
      <c r="K235" s="194"/>
      <c r="L235" s="194"/>
      <c r="M235" s="194"/>
      <c r="N235" s="194"/>
      <c r="O235" s="194"/>
      <c r="P235" s="194"/>
      <c r="Q235" s="194"/>
      <c r="R235" s="194"/>
      <c r="S235" s="194"/>
      <c r="T235" s="194"/>
      <c r="U235" s="194"/>
      <c r="V235" s="194"/>
      <c r="W235" s="194"/>
      <c r="X235" s="194"/>
      <c r="Y235" s="194"/>
      <c r="Z235" s="194"/>
    </row>
    <row r="236" spans="1:26" x14ac:dyDescent="0.25">
      <c r="A236" s="194"/>
      <c r="B236" s="194"/>
      <c r="C236" s="194"/>
      <c r="D236" s="194"/>
      <c r="E236" s="194"/>
      <c r="F236" s="194"/>
      <c r="G236" s="194"/>
      <c r="H236" s="194"/>
      <c r="I236" s="194"/>
      <c r="J236" s="194"/>
      <c r="K236" s="194"/>
      <c r="L236" s="194"/>
      <c r="M236" s="194"/>
      <c r="N236" s="194"/>
      <c r="O236" s="194"/>
      <c r="P236" s="194"/>
      <c r="Q236" s="194"/>
      <c r="R236" s="194"/>
      <c r="S236" s="194"/>
      <c r="T236" s="194"/>
      <c r="U236" s="194"/>
      <c r="V236" s="194"/>
      <c r="W236" s="194"/>
      <c r="X236" s="194"/>
      <c r="Y236" s="194"/>
      <c r="Z236" s="194"/>
    </row>
    <row r="237" spans="1:26" x14ac:dyDescent="0.25">
      <c r="A237" s="194"/>
      <c r="B237" s="194"/>
      <c r="C237" s="194"/>
      <c r="D237" s="194"/>
      <c r="E237" s="194"/>
      <c r="F237" s="194"/>
      <c r="G237" s="194"/>
      <c r="H237" s="194"/>
      <c r="I237" s="194"/>
      <c r="J237" s="194"/>
      <c r="K237" s="194"/>
      <c r="L237" s="194"/>
      <c r="M237" s="194"/>
      <c r="N237" s="194"/>
      <c r="O237" s="194"/>
      <c r="P237" s="194"/>
      <c r="Q237" s="194"/>
      <c r="R237" s="194"/>
      <c r="S237" s="194"/>
      <c r="T237" s="194"/>
      <c r="U237" s="194"/>
      <c r="V237" s="194"/>
      <c r="W237" s="194"/>
      <c r="X237" s="194"/>
      <c r="Y237" s="194"/>
      <c r="Z237" s="194"/>
    </row>
    <row r="238" spans="1:26" x14ac:dyDescent="0.25">
      <c r="A238" s="194"/>
      <c r="B238" s="194"/>
      <c r="C238" s="194"/>
      <c r="D238" s="194"/>
      <c r="E238" s="194"/>
      <c r="F238" s="194"/>
      <c r="G238" s="194"/>
      <c r="H238" s="194"/>
      <c r="I238" s="194"/>
      <c r="J238" s="194"/>
      <c r="K238" s="194"/>
      <c r="L238" s="194"/>
      <c r="M238" s="194"/>
      <c r="N238" s="194"/>
      <c r="O238" s="194"/>
      <c r="P238" s="194"/>
      <c r="Q238" s="194"/>
      <c r="R238" s="194"/>
      <c r="S238" s="194"/>
      <c r="T238" s="194"/>
      <c r="U238" s="194"/>
      <c r="V238" s="194"/>
      <c r="W238" s="194"/>
      <c r="X238" s="194"/>
      <c r="Y238" s="194"/>
      <c r="Z238" s="194"/>
    </row>
    <row r="239" spans="1:26" x14ac:dyDescent="0.25">
      <c r="A239" s="194"/>
      <c r="B239" s="194"/>
      <c r="C239" s="194"/>
      <c r="D239" s="194"/>
      <c r="E239" s="194"/>
      <c r="F239" s="194"/>
      <c r="G239" s="194"/>
      <c r="H239" s="194"/>
      <c r="I239" s="194"/>
      <c r="J239" s="194"/>
      <c r="K239" s="194"/>
      <c r="L239" s="194"/>
      <c r="M239" s="194"/>
      <c r="N239" s="194"/>
      <c r="O239" s="194"/>
      <c r="P239" s="194"/>
      <c r="Q239" s="194"/>
      <c r="R239" s="194"/>
      <c r="S239" s="194"/>
      <c r="T239" s="194"/>
      <c r="U239" s="194"/>
      <c r="V239" s="194"/>
      <c r="W239" s="194"/>
      <c r="X239" s="194"/>
      <c r="Y239" s="194"/>
      <c r="Z239" s="194"/>
    </row>
    <row r="240" spans="1:26" x14ac:dyDescent="0.25">
      <c r="A240" s="194"/>
      <c r="B240" s="194"/>
      <c r="C240" s="194"/>
      <c r="D240" s="194"/>
      <c r="E240" s="194"/>
      <c r="F240" s="194"/>
      <c r="G240" s="194"/>
      <c r="H240" s="194"/>
      <c r="I240" s="194"/>
      <c r="J240" s="194"/>
      <c r="K240" s="194"/>
      <c r="L240" s="194"/>
      <c r="M240" s="194"/>
      <c r="N240" s="194"/>
      <c r="O240" s="194"/>
      <c r="P240" s="194"/>
      <c r="Q240" s="194"/>
      <c r="R240" s="194"/>
      <c r="S240" s="194"/>
      <c r="T240" s="194"/>
      <c r="U240" s="194"/>
      <c r="V240" s="194"/>
      <c r="W240" s="194"/>
      <c r="X240" s="194"/>
      <c r="Y240" s="194"/>
      <c r="Z240" s="194"/>
    </row>
    <row r="241" spans="1:26" x14ac:dyDescent="0.25">
      <c r="A241" s="194"/>
      <c r="B241" s="194"/>
      <c r="C241" s="194"/>
      <c r="D241" s="194"/>
      <c r="E241" s="194"/>
      <c r="F241" s="194"/>
      <c r="G241" s="194"/>
      <c r="H241" s="194"/>
      <c r="I241" s="194"/>
      <c r="J241" s="194"/>
      <c r="K241" s="194"/>
      <c r="L241" s="194"/>
      <c r="M241" s="194"/>
      <c r="N241" s="194"/>
      <c r="O241" s="194"/>
      <c r="P241" s="194"/>
      <c r="Q241" s="194"/>
      <c r="R241" s="194"/>
      <c r="S241" s="194"/>
      <c r="T241" s="194"/>
      <c r="U241" s="194"/>
      <c r="V241" s="194"/>
      <c r="W241" s="194"/>
      <c r="X241" s="194"/>
      <c r="Y241" s="194"/>
      <c r="Z241" s="194"/>
    </row>
    <row r="242" spans="1:26" x14ac:dyDescent="0.25">
      <c r="A242" s="194"/>
      <c r="B242" s="194"/>
      <c r="C242" s="194"/>
      <c r="D242" s="194"/>
      <c r="E242" s="194"/>
      <c r="F242" s="194"/>
      <c r="G242" s="194"/>
      <c r="H242" s="194"/>
      <c r="I242" s="194"/>
      <c r="J242" s="194"/>
      <c r="K242" s="194"/>
      <c r="L242" s="194"/>
      <c r="M242" s="194"/>
      <c r="N242" s="194"/>
      <c r="O242" s="194"/>
      <c r="P242" s="194"/>
      <c r="Q242" s="194"/>
      <c r="R242" s="194"/>
      <c r="S242" s="194"/>
      <c r="T242" s="194"/>
      <c r="U242" s="194"/>
      <c r="V242" s="194"/>
      <c r="W242" s="194"/>
      <c r="X242" s="194"/>
      <c r="Y242" s="194"/>
      <c r="Z242" s="194"/>
    </row>
    <row r="243" spans="1:26" x14ac:dyDescent="0.25">
      <c r="A243" s="194"/>
      <c r="B243" s="194"/>
      <c r="C243" s="194"/>
      <c r="D243" s="194"/>
      <c r="E243" s="194"/>
      <c r="F243" s="194"/>
      <c r="G243" s="194"/>
      <c r="H243" s="194"/>
      <c r="I243" s="194"/>
      <c r="J243" s="194"/>
      <c r="K243" s="194"/>
      <c r="L243" s="194"/>
      <c r="M243" s="194"/>
      <c r="N243" s="194"/>
      <c r="O243" s="194"/>
      <c r="P243" s="194"/>
      <c r="Q243" s="194"/>
      <c r="R243" s="194"/>
      <c r="S243" s="194"/>
      <c r="T243" s="194"/>
      <c r="U243" s="194"/>
      <c r="V243" s="194"/>
      <c r="W243" s="194"/>
      <c r="X243" s="194"/>
      <c r="Y243" s="194"/>
      <c r="Z243" s="194"/>
    </row>
    <row r="244" spans="1:26" x14ac:dyDescent="0.25">
      <c r="A244" s="194"/>
      <c r="B244" s="194"/>
      <c r="C244" s="194"/>
      <c r="D244" s="194"/>
      <c r="E244" s="194"/>
      <c r="F244" s="194"/>
      <c r="G244" s="194"/>
      <c r="H244" s="194"/>
      <c r="I244" s="194"/>
      <c r="J244" s="194"/>
      <c r="K244" s="194"/>
      <c r="L244" s="194"/>
      <c r="M244" s="194"/>
      <c r="N244" s="194"/>
      <c r="O244" s="194"/>
      <c r="P244" s="194"/>
      <c r="Q244" s="194"/>
      <c r="R244" s="194"/>
      <c r="S244" s="194"/>
      <c r="T244" s="194"/>
      <c r="U244" s="194"/>
      <c r="V244" s="194"/>
      <c r="W244" s="194"/>
      <c r="X244" s="194"/>
      <c r="Y244" s="194"/>
      <c r="Z244" s="194"/>
    </row>
    <row r="245" spans="1:26" x14ac:dyDescent="0.25">
      <c r="A245" s="194"/>
      <c r="B245" s="194"/>
      <c r="C245" s="194"/>
      <c r="D245" s="194"/>
      <c r="E245" s="194"/>
      <c r="F245" s="194"/>
      <c r="G245" s="194"/>
      <c r="H245" s="194"/>
      <c r="I245" s="194"/>
      <c r="J245" s="194"/>
      <c r="K245" s="194"/>
      <c r="L245" s="194"/>
      <c r="M245" s="194"/>
      <c r="N245" s="194"/>
      <c r="O245" s="194"/>
      <c r="P245" s="194"/>
      <c r="Q245" s="194"/>
      <c r="R245" s="194"/>
      <c r="S245" s="194"/>
      <c r="T245" s="194"/>
      <c r="U245" s="194"/>
      <c r="V245" s="194"/>
      <c r="W245" s="194"/>
      <c r="X245" s="194"/>
      <c r="Y245" s="194"/>
      <c r="Z245" s="194"/>
    </row>
    <row r="246" spans="1:26" x14ac:dyDescent="0.25">
      <c r="A246" s="194"/>
      <c r="B246" s="194"/>
      <c r="C246" s="194"/>
      <c r="D246" s="194"/>
      <c r="E246" s="194"/>
      <c r="F246" s="194"/>
      <c r="G246" s="194"/>
      <c r="H246" s="194"/>
      <c r="I246" s="194"/>
      <c r="J246" s="194"/>
      <c r="K246" s="194"/>
      <c r="L246" s="194"/>
      <c r="M246" s="194"/>
      <c r="N246" s="194"/>
      <c r="O246" s="194"/>
      <c r="P246" s="194"/>
      <c r="Q246" s="194"/>
      <c r="R246" s="194"/>
      <c r="S246" s="194"/>
      <c r="T246" s="194"/>
      <c r="U246" s="194"/>
      <c r="V246" s="194"/>
      <c r="W246" s="194"/>
      <c r="X246" s="194"/>
      <c r="Y246" s="194"/>
      <c r="Z246" s="194"/>
    </row>
    <row r="247" spans="1:26" x14ac:dyDescent="0.25">
      <c r="A247" s="194"/>
      <c r="B247" s="194"/>
      <c r="C247" s="194"/>
      <c r="D247" s="194"/>
      <c r="E247" s="194"/>
      <c r="F247" s="194"/>
      <c r="G247" s="194"/>
      <c r="H247" s="194"/>
      <c r="I247" s="194"/>
      <c r="J247" s="194"/>
      <c r="K247" s="194"/>
      <c r="L247" s="194"/>
      <c r="M247" s="194"/>
      <c r="N247" s="194"/>
      <c r="O247" s="194"/>
      <c r="P247" s="194"/>
      <c r="Q247" s="194"/>
      <c r="R247" s="194"/>
      <c r="S247" s="194"/>
      <c r="T247" s="194"/>
      <c r="U247" s="194"/>
      <c r="V247" s="194"/>
      <c r="W247" s="194"/>
      <c r="X247" s="194"/>
      <c r="Y247" s="194"/>
      <c r="Z247" s="194"/>
    </row>
    <row r="248" spans="1:26" x14ac:dyDescent="0.25">
      <c r="A248" s="194"/>
      <c r="B248" s="194"/>
      <c r="C248" s="194"/>
      <c r="D248" s="194"/>
      <c r="E248" s="194"/>
      <c r="F248" s="194"/>
      <c r="G248" s="194"/>
      <c r="H248" s="194"/>
      <c r="I248" s="194"/>
      <c r="J248" s="194"/>
      <c r="K248" s="194"/>
      <c r="L248" s="194"/>
      <c r="M248" s="194"/>
      <c r="N248" s="194"/>
      <c r="O248" s="194"/>
      <c r="P248" s="194"/>
      <c r="Q248" s="194"/>
      <c r="R248" s="194"/>
      <c r="S248" s="194"/>
      <c r="T248" s="194"/>
      <c r="U248" s="194"/>
      <c r="V248" s="194"/>
      <c r="W248" s="194"/>
      <c r="X248" s="194"/>
      <c r="Y248" s="194"/>
      <c r="Z248" s="194"/>
    </row>
    <row r="249" spans="1:26" x14ac:dyDescent="0.25">
      <c r="A249" s="194"/>
      <c r="B249" s="194"/>
      <c r="C249" s="194"/>
      <c r="D249" s="194"/>
      <c r="E249" s="194"/>
      <c r="F249" s="194"/>
      <c r="G249" s="194"/>
      <c r="H249" s="194"/>
      <c r="I249" s="194"/>
      <c r="J249" s="194"/>
      <c r="K249" s="194"/>
      <c r="L249" s="194"/>
      <c r="M249" s="194"/>
      <c r="N249" s="194"/>
      <c r="O249" s="194"/>
      <c r="P249" s="194"/>
      <c r="Q249" s="194"/>
      <c r="R249" s="194"/>
      <c r="S249" s="194"/>
      <c r="T249" s="194"/>
      <c r="U249" s="194"/>
      <c r="V249" s="194"/>
      <c r="W249" s="194"/>
      <c r="X249" s="194"/>
      <c r="Y249" s="194"/>
      <c r="Z249" s="194"/>
    </row>
    <row r="250" spans="1:26" x14ac:dyDescent="0.25">
      <c r="A250" s="194"/>
      <c r="B250" s="194"/>
      <c r="C250" s="194"/>
      <c r="D250" s="194"/>
      <c r="E250" s="194"/>
      <c r="F250" s="194"/>
      <c r="G250" s="194"/>
      <c r="H250" s="194"/>
      <c r="I250" s="194"/>
      <c r="J250" s="194"/>
      <c r="K250" s="194"/>
      <c r="L250" s="194"/>
      <c r="M250" s="194"/>
      <c r="N250" s="194"/>
      <c r="O250" s="194"/>
      <c r="P250" s="194"/>
      <c r="Q250" s="194"/>
      <c r="R250" s="194"/>
      <c r="S250" s="194"/>
      <c r="T250" s="194"/>
      <c r="U250" s="194"/>
      <c r="V250" s="194"/>
      <c r="W250" s="194"/>
      <c r="X250" s="194"/>
      <c r="Y250" s="194"/>
      <c r="Z250" s="194"/>
    </row>
    <row r="251" spans="1:26" x14ac:dyDescent="0.25">
      <c r="A251" s="194"/>
      <c r="B251" s="194"/>
      <c r="C251" s="194"/>
      <c r="D251" s="194"/>
      <c r="E251" s="194"/>
      <c r="F251" s="194"/>
      <c r="G251" s="194"/>
      <c r="H251" s="194"/>
      <c r="I251" s="194"/>
      <c r="J251" s="194"/>
      <c r="K251" s="194"/>
      <c r="L251" s="194"/>
      <c r="M251" s="194"/>
      <c r="N251" s="194"/>
      <c r="O251" s="194"/>
      <c r="P251" s="194"/>
      <c r="Q251" s="194"/>
      <c r="R251" s="194"/>
      <c r="S251" s="194"/>
      <c r="T251" s="194"/>
      <c r="U251" s="194"/>
      <c r="V251" s="194"/>
      <c r="W251" s="194"/>
      <c r="X251" s="194"/>
      <c r="Y251" s="194"/>
      <c r="Z251" s="194"/>
    </row>
    <row r="252" spans="1:26" x14ac:dyDescent="0.25">
      <c r="A252" s="194"/>
      <c r="B252" s="194"/>
      <c r="C252" s="194"/>
      <c r="D252" s="194"/>
      <c r="E252" s="194"/>
      <c r="F252" s="194"/>
      <c r="G252" s="194"/>
      <c r="H252" s="194"/>
      <c r="I252" s="194"/>
      <c r="J252" s="194"/>
      <c r="K252" s="194"/>
      <c r="L252" s="194"/>
      <c r="M252" s="194"/>
      <c r="N252" s="194"/>
      <c r="O252" s="194"/>
      <c r="P252" s="194"/>
      <c r="Q252" s="194"/>
      <c r="R252" s="194"/>
      <c r="S252" s="194"/>
      <c r="T252" s="194"/>
      <c r="U252" s="194"/>
      <c r="V252" s="194"/>
      <c r="W252" s="194"/>
      <c r="X252" s="194"/>
      <c r="Y252" s="194"/>
      <c r="Z252" s="194"/>
    </row>
    <row r="253" spans="1:26" x14ac:dyDescent="0.25">
      <c r="A253" s="194"/>
      <c r="B253" s="194"/>
      <c r="C253" s="194"/>
      <c r="D253" s="194"/>
      <c r="E253" s="194"/>
      <c r="F253" s="194"/>
      <c r="G253" s="194"/>
      <c r="H253" s="194"/>
      <c r="I253" s="194"/>
      <c r="J253" s="194"/>
      <c r="K253" s="194"/>
      <c r="L253" s="194"/>
      <c r="M253" s="194"/>
      <c r="N253" s="194"/>
      <c r="O253" s="194"/>
      <c r="P253" s="194"/>
      <c r="Q253" s="194"/>
      <c r="R253" s="194"/>
      <c r="S253" s="194"/>
      <c r="T253" s="194"/>
      <c r="U253" s="194"/>
      <c r="V253" s="194"/>
      <c r="W253" s="194"/>
      <c r="X253" s="194"/>
      <c r="Y253" s="194"/>
      <c r="Z253" s="194"/>
    </row>
    <row r="254" spans="1:26" x14ac:dyDescent="0.25">
      <c r="A254" s="194"/>
      <c r="B254" s="194"/>
      <c r="C254" s="194"/>
      <c r="D254" s="194"/>
      <c r="E254" s="194"/>
      <c r="F254" s="194"/>
      <c r="G254" s="194"/>
      <c r="H254" s="194"/>
      <c r="I254" s="194"/>
      <c r="J254" s="194"/>
      <c r="K254" s="194"/>
      <c r="L254" s="194"/>
      <c r="M254" s="194"/>
      <c r="N254" s="194"/>
      <c r="O254" s="194"/>
      <c r="P254" s="194"/>
      <c r="Q254" s="194"/>
      <c r="R254" s="194"/>
      <c r="S254" s="194"/>
      <c r="T254" s="194"/>
      <c r="U254" s="194"/>
      <c r="V254" s="194"/>
      <c r="W254" s="194"/>
      <c r="X254" s="194"/>
      <c r="Y254" s="194"/>
      <c r="Z254" s="194"/>
    </row>
    <row r="255" spans="1:26" x14ac:dyDescent="0.25">
      <c r="A255" s="194"/>
      <c r="B255" s="194"/>
      <c r="C255" s="194"/>
      <c r="D255" s="194"/>
      <c r="E255" s="194"/>
      <c r="F255" s="194"/>
      <c r="G255" s="194"/>
      <c r="H255" s="194"/>
      <c r="I255" s="194"/>
      <c r="J255" s="194"/>
      <c r="K255" s="194"/>
      <c r="L255" s="194"/>
      <c r="M255" s="194"/>
      <c r="N255" s="194"/>
      <c r="O255" s="194"/>
      <c r="P255" s="194"/>
      <c r="Q255" s="194"/>
      <c r="R255" s="194"/>
      <c r="S255" s="194"/>
      <c r="T255" s="194"/>
      <c r="U255" s="194"/>
      <c r="V255" s="194"/>
      <c r="W255" s="194"/>
      <c r="X255" s="194"/>
      <c r="Y255" s="194"/>
      <c r="Z255" s="194"/>
    </row>
    <row r="256" spans="1:26" x14ac:dyDescent="0.25">
      <c r="A256" s="194"/>
      <c r="B256" s="194"/>
      <c r="C256" s="194"/>
      <c r="D256" s="194"/>
      <c r="E256" s="194"/>
      <c r="F256" s="194"/>
      <c r="G256" s="194"/>
      <c r="H256" s="194"/>
      <c r="I256" s="194"/>
      <c r="J256" s="194"/>
      <c r="K256" s="194"/>
      <c r="L256" s="194"/>
      <c r="M256" s="194"/>
      <c r="N256" s="194"/>
      <c r="O256" s="194"/>
      <c r="P256" s="194"/>
      <c r="Q256" s="194"/>
      <c r="R256" s="194"/>
      <c r="S256" s="194"/>
      <c r="T256" s="194"/>
      <c r="U256" s="194"/>
      <c r="V256" s="194"/>
      <c r="W256" s="194"/>
      <c r="X256" s="194"/>
      <c r="Y256" s="194"/>
      <c r="Z256" s="194"/>
    </row>
    <row r="257" spans="1:26" x14ac:dyDescent="0.25">
      <c r="A257" s="194"/>
      <c r="B257" s="194"/>
      <c r="C257" s="194"/>
      <c r="D257" s="194"/>
      <c r="E257" s="194"/>
      <c r="F257" s="194"/>
      <c r="G257" s="194"/>
      <c r="H257" s="194"/>
      <c r="I257" s="194"/>
      <c r="J257" s="194"/>
      <c r="K257" s="194"/>
      <c r="L257" s="194"/>
      <c r="M257" s="194"/>
      <c r="N257" s="194"/>
      <c r="O257" s="194"/>
      <c r="P257" s="194"/>
      <c r="Q257" s="194"/>
      <c r="R257" s="194"/>
      <c r="S257" s="194"/>
      <c r="T257" s="194"/>
      <c r="U257" s="194"/>
      <c r="V257" s="194"/>
      <c r="W257" s="194"/>
      <c r="X257" s="194"/>
      <c r="Y257" s="194"/>
      <c r="Z257" s="194"/>
    </row>
    <row r="258" spans="1:26" x14ac:dyDescent="0.25">
      <c r="A258" s="194"/>
      <c r="B258" s="194"/>
      <c r="C258" s="194"/>
      <c r="D258" s="194"/>
      <c r="E258" s="194"/>
      <c r="F258" s="194"/>
      <c r="G258" s="194"/>
      <c r="H258" s="194"/>
      <c r="I258" s="194"/>
      <c r="J258" s="194"/>
      <c r="K258" s="194"/>
      <c r="L258" s="194"/>
      <c r="M258" s="194"/>
      <c r="N258" s="194"/>
      <c r="O258" s="194"/>
      <c r="P258" s="194"/>
      <c r="Q258" s="194"/>
      <c r="R258" s="194"/>
      <c r="S258" s="194"/>
      <c r="T258" s="194"/>
      <c r="U258" s="194"/>
      <c r="V258" s="194"/>
      <c r="W258" s="194"/>
      <c r="X258" s="194"/>
      <c r="Y258" s="194"/>
      <c r="Z258" s="194"/>
    </row>
    <row r="259" spans="1:26" x14ac:dyDescent="0.25">
      <c r="A259" s="194"/>
      <c r="B259" s="194"/>
      <c r="C259" s="194"/>
      <c r="D259" s="194"/>
      <c r="E259" s="194"/>
      <c r="F259" s="194"/>
      <c r="G259" s="194"/>
      <c r="H259" s="194"/>
      <c r="I259" s="194"/>
      <c r="J259" s="194"/>
      <c r="K259" s="194"/>
      <c r="L259" s="194"/>
      <c r="M259" s="194"/>
      <c r="N259" s="194"/>
      <c r="O259" s="194"/>
      <c r="P259" s="194"/>
      <c r="Q259" s="194"/>
      <c r="R259" s="194"/>
      <c r="S259" s="194"/>
      <c r="T259" s="194"/>
      <c r="U259" s="194"/>
      <c r="V259" s="194"/>
      <c r="W259" s="194"/>
      <c r="X259" s="194"/>
      <c r="Y259" s="194"/>
      <c r="Z259" s="194"/>
    </row>
    <row r="260" spans="1:26" x14ac:dyDescent="0.25">
      <c r="A260" s="194"/>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c r="Y260" s="194"/>
      <c r="Z260" s="194"/>
    </row>
    <row r="261" spans="1:26" x14ac:dyDescent="0.25">
      <c r="A261" s="194"/>
      <c r="B261" s="194"/>
      <c r="C261" s="194"/>
      <c r="D261" s="194"/>
      <c r="E261" s="194"/>
      <c r="F261" s="194"/>
      <c r="G261" s="194"/>
      <c r="H261" s="194"/>
      <c r="I261" s="194"/>
      <c r="J261" s="194"/>
      <c r="K261" s="194"/>
      <c r="L261" s="194"/>
      <c r="M261" s="194"/>
      <c r="N261" s="194"/>
      <c r="O261" s="194"/>
      <c r="P261" s="194"/>
      <c r="Q261" s="194"/>
      <c r="R261" s="194"/>
      <c r="S261" s="194"/>
      <c r="T261" s="194"/>
      <c r="U261" s="194"/>
      <c r="V261" s="194"/>
      <c r="W261" s="194"/>
      <c r="X261" s="194"/>
      <c r="Y261" s="194"/>
      <c r="Z261" s="194"/>
    </row>
    <row r="262" spans="1:26" x14ac:dyDescent="0.25">
      <c r="A262" s="194"/>
      <c r="B262" s="194"/>
      <c r="C262" s="194"/>
      <c r="D262" s="194"/>
      <c r="E262" s="194"/>
      <c r="F262" s="194"/>
      <c r="G262" s="194"/>
      <c r="H262" s="194"/>
      <c r="I262" s="194"/>
      <c r="J262" s="194"/>
      <c r="K262" s="194"/>
      <c r="L262" s="194"/>
      <c r="M262" s="194"/>
      <c r="N262" s="194"/>
      <c r="O262" s="194"/>
      <c r="P262" s="194"/>
      <c r="Q262" s="194"/>
      <c r="R262" s="194"/>
      <c r="S262" s="194"/>
      <c r="T262" s="194"/>
      <c r="U262" s="194"/>
      <c r="V262" s="194"/>
      <c r="W262" s="194"/>
      <c r="X262" s="194"/>
      <c r="Y262" s="194"/>
      <c r="Z262" s="194"/>
    </row>
    <row r="263" spans="1:26" x14ac:dyDescent="0.25">
      <c r="A263" s="194"/>
      <c r="B263" s="194"/>
      <c r="C263" s="194"/>
      <c r="D263" s="194"/>
      <c r="E263" s="194"/>
      <c r="F263" s="194"/>
      <c r="G263" s="194"/>
      <c r="H263" s="194"/>
      <c r="I263" s="194"/>
      <c r="J263" s="194"/>
      <c r="K263" s="194"/>
      <c r="L263" s="194"/>
      <c r="M263" s="194"/>
      <c r="N263" s="194"/>
      <c r="O263" s="194"/>
      <c r="P263" s="194"/>
      <c r="Q263" s="194"/>
      <c r="R263" s="194"/>
      <c r="S263" s="194"/>
      <c r="T263" s="194"/>
      <c r="U263" s="194"/>
      <c r="V263" s="194"/>
      <c r="W263" s="194"/>
      <c r="X263" s="194"/>
      <c r="Y263" s="194"/>
      <c r="Z263" s="194"/>
    </row>
    <row r="264" spans="1:26" x14ac:dyDescent="0.25">
      <c r="A264" s="194"/>
      <c r="B264" s="194"/>
      <c r="C264" s="194"/>
      <c r="D264" s="194"/>
      <c r="E264" s="194"/>
      <c r="F264" s="194"/>
      <c r="G264" s="194"/>
      <c r="H264" s="194"/>
      <c r="I264" s="194"/>
      <c r="J264" s="194"/>
      <c r="K264" s="194"/>
      <c r="L264" s="194"/>
      <c r="M264" s="194"/>
      <c r="N264" s="194"/>
      <c r="O264" s="194"/>
      <c r="P264" s="194"/>
      <c r="Q264" s="194"/>
      <c r="R264" s="194"/>
      <c r="S264" s="194"/>
      <c r="T264" s="194"/>
      <c r="U264" s="194"/>
      <c r="V264" s="194"/>
      <c r="W264" s="194"/>
      <c r="X264" s="194"/>
      <c r="Y264" s="194"/>
      <c r="Z264" s="194"/>
    </row>
    <row r="265" spans="1:26" x14ac:dyDescent="0.25">
      <c r="A265" s="194"/>
      <c r="B265" s="194"/>
      <c r="C265" s="194"/>
      <c r="D265" s="194"/>
      <c r="E265" s="194"/>
      <c r="F265" s="194"/>
      <c r="G265" s="194"/>
      <c r="H265" s="194"/>
      <c r="I265" s="194"/>
      <c r="J265" s="194"/>
      <c r="K265" s="194"/>
      <c r="L265" s="194"/>
      <c r="M265" s="194"/>
      <c r="N265" s="194"/>
      <c r="O265" s="194"/>
      <c r="P265" s="194"/>
      <c r="Q265" s="194"/>
      <c r="R265" s="194"/>
      <c r="S265" s="194"/>
      <c r="T265" s="194"/>
      <c r="U265" s="194"/>
      <c r="V265" s="194"/>
      <c r="W265" s="194"/>
      <c r="X265" s="194"/>
      <c r="Y265" s="194"/>
      <c r="Z265" s="194"/>
    </row>
    <row r="266" spans="1:26" x14ac:dyDescent="0.25">
      <c r="A266" s="194"/>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c r="Y266" s="194"/>
      <c r="Z266" s="194"/>
    </row>
    <row r="267" spans="1:26" x14ac:dyDescent="0.25">
      <c r="A267" s="194"/>
      <c r="B267" s="194"/>
      <c r="C267" s="194"/>
      <c r="D267" s="194"/>
      <c r="E267" s="194"/>
      <c r="F267" s="194"/>
      <c r="G267" s="194"/>
      <c r="H267" s="194"/>
      <c r="I267" s="194"/>
      <c r="J267" s="194"/>
      <c r="K267" s="194"/>
      <c r="L267" s="194"/>
      <c r="M267" s="194"/>
      <c r="N267" s="194"/>
      <c r="O267" s="194"/>
      <c r="P267" s="194"/>
      <c r="Q267" s="194"/>
      <c r="R267" s="194"/>
      <c r="S267" s="194"/>
      <c r="T267" s="194"/>
      <c r="U267" s="194"/>
      <c r="V267" s="194"/>
      <c r="W267" s="194"/>
      <c r="X267" s="194"/>
      <c r="Y267" s="194"/>
      <c r="Z267" s="194"/>
    </row>
    <row r="268" spans="1:26" x14ac:dyDescent="0.25">
      <c r="A268" s="194"/>
      <c r="B268" s="194"/>
      <c r="C268" s="194"/>
      <c r="D268" s="194"/>
      <c r="E268" s="194"/>
      <c r="F268" s="194"/>
      <c r="G268" s="194"/>
      <c r="H268" s="194"/>
      <c r="I268" s="194"/>
      <c r="J268" s="194"/>
      <c r="K268" s="194"/>
      <c r="L268" s="194"/>
      <c r="M268" s="194"/>
      <c r="N268" s="194"/>
      <c r="O268" s="194"/>
      <c r="P268" s="194"/>
      <c r="Q268" s="194"/>
      <c r="R268" s="194"/>
      <c r="S268" s="194"/>
      <c r="T268" s="194"/>
      <c r="U268" s="194"/>
      <c r="V268" s="194"/>
      <c r="W268" s="194"/>
      <c r="X268" s="194"/>
      <c r="Y268" s="194"/>
      <c r="Z268" s="194"/>
    </row>
    <row r="269" spans="1:26" x14ac:dyDescent="0.25">
      <c r="A269" s="194"/>
      <c r="B269" s="194"/>
      <c r="C269" s="194"/>
      <c r="D269" s="194"/>
      <c r="E269" s="194"/>
      <c r="F269" s="194"/>
      <c r="G269" s="194"/>
      <c r="H269" s="194"/>
      <c r="I269" s="194"/>
      <c r="J269" s="194"/>
      <c r="K269" s="194"/>
      <c r="L269" s="194"/>
      <c r="M269" s="194"/>
      <c r="N269" s="194"/>
      <c r="O269" s="194"/>
      <c r="P269" s="194"/>
      <c r="Q269" s="194"/>
      <c r="R269" s="194"/>
      <c r="S269" s="194"/>
      <c r="T269" s="194"/>
      <c r="U269" s="194"/>
      <c r="V269" s="194"/>
      <c r="W269" s="194"/>
      <c r="X269" s="194"/>
      <c r="Y269" s="194"/>
      <c r="Z269" s="194"/>
    </row>
    <row r="270" spans="1:26" x14ac:dyDescent="0.25">
      <c r="A270" s="194"/>
      <c r="B270" s="194"/>
      <c r="C270" s="194"/>
      <c r="D270" s="194"/>
      <c r="E270" s="194"/>
      <c r="F270" s="194"/>
      <c r="G270" s="194"/>
      <c r="H270" s="194"/>
      <c r="I270" s="194"/>
      <c r="J270" s="194"/>
      <c r="K270" s="194"/>
      <c r="L270" s="194"/>
      <c r="M270" s="194"/>
      <c r="N270" s="194"/>
      <c r="O270" s="194"/>
      <c r="P270" s="194"/>
      <c r="Q270" s="194"/>
      <c r="R270" s="194"/>
      <c r="S270" s="194"/>
      <c r="T270" s="194"/>
      <c r="U270" s="194"/>
      <c r="V270" s="194"/>
      <c r="W270" s="194"/>
      <c r="X270" s="194"/>
      <c r="Y270" s="194"/>
      <c r="Z270" s="194"/>
    </row>
    <row r="271" spans="1:26" x14ac:dyDescent="0.25">
      <c r="A271" s="194"/>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c r="Y271" s="194"/>
      <c r="Z271" s="194"/>
    </row>
    <row r="272" spans="1:26" x14ac:dyDescent="0.25">
      <c r="A272" s="194"/>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c r="Y272" s="194"/>
      <c r="Z272" s="194"/>
    </row>
    <row r="273" spans="1:26" x14ac:dyDescent="0.25">
      <c r="A273" s="194"/>
      <c r="B273" s="194"/>
      <c r="C273" s="194"/>
      <c r="D273" s="194"/>
      <c r="E273" s="194"/>
      <c r="F273" s="194"/>
      <c r="G273" s="194"/>
      <c r="H273" s="194"/>
      <c r="I273" s="194"/>
      <c r="J273" s="194"/>
      <c r="K273" s="194"/>
      <c r="L273" s="194"/>
      <c r="M273" s="194"/>
      <c r="N273" s="194"/>
      <c r="O273" s="194"/>
      <c r="P273" s="194"/>
      <c r="Q273" s="194"/>
      <c r="R273" s="194"/>
      <c r="S273" s="194"/>
      <c r="T273" s="194"/>
      <c r="U273" s="194"/>
      <c r="V273" s="194"/>
      <c r="W273" s="194"/>
      <c r="X273" s="194"/>
      <c r="Y273" s="194"/>
      <c r="Z273" s="194"/>
    </row>
    <row r="274" spans="1:26" x14ac:dyDescent="0.25">
      <c r="A274" s="194"/>
      <c r="B274" s="194"/>
      <c r="C274" s="194"/>
      <c r="D274" s="194"/>
      <c r="E274" s="194"/>
      <c r="F274" s="194"/>
      <c r="G274" s="194"/>
      <c r="H274" s="194"/>
      <c r="I274" s="194"/>
      <c r="J274" s="194"/>
      <c r="K274" s="194"/>
      <c r="L274" s="194"/>
      <c r="M274" s="194"/>
      <c r="N274" s="194"/>
      <c r="O274" s="194"/>
      <c r="P274" s="194"/>
      <c r="Q274" s="194"/>
      <c r="R274" s="194"/>
      <c r="S274" s="194"/>
      <c r="T274" s="194"/>
      <c r="U274" s="194"/>
      <c r="V274" s="194"/>
      <c r="W274" s="194"/>
      <c r="X274" s="194"/>
      <c r="Y274" s="194"/>
      <c r="Z274" s="194"/>
    </row>
    <row r="275" spans="1:26" x14ac:dyDescent="0.25">
      <c r="A275" s="194"/>
      <c r="B275" s="194"/>
      <c r="C275" s="194"/>
      <c r="D275" s="194"/>
      <c r="E275" s="194"/>
      <c r="F275" s="194"/>
      <c r="G275" s="194"/>
      <c r="H275" s="194"/>
      <c r="I275" s="194"/>
      <c r="J275" s="194"/>
      <c r="K275" s="194"/>
      <c r="L275" s="194"/>
      <c r="M275" s="194"/>
      <c r="N275" s="194"/>
      <c r="O275" s="194"/>
      <c r="P275" s="194"/>
      <c r="Q275" s="194"/>
      <c r="R275" s="194"/>
      <c r="S275" s="194"/>
      <c r="T275" s="194"/>
      <c r="U275" s="194"/>
      <c r="V275" s="194"/>
      <c r="W275" s="194"/>
      <c r="X275" s="194"/>
      <c r="Y275" s="194"/>
      <c r="Z275" s="194"/>
    </row>
    <row r="276" spans="1:26" x14ac:dyDescent="0.25">
      <c r="A276" s="194"/>
      <c r="B276" s="194"/>
      <c r="C276" s="194"/>
      <c r="D276" s="194"/>
      <c r="E276" s="194"/>
      <c r="F276" s="194"/>
      <c r="G276" s="194"/>
      <c r="H276" s="194"/>
      <c r="I276" s="194"/>
      <c r="J276" s="194"/>
      <c r="K276" s="194"/>
      <c r="L276" s="194"/>
      <c r="M276" s="194"/>
      <c r="N276" s="194"/>
      <c r="O276" s="194"/>
      <c r="P276" s="194"/>
      <c r="Q276" s="194"/>
      <c r="R276" s="194"/>
      <c r="S276" s="194"/>
      <c r="T276" s="194"/>
      <c r="U276" s="194"/>
      <c r="V276" s="194"/>
      <c r="W276" s="194"/>
      <c r="X276" s="194"/>
      <c r="Y276" s="194"/>
      <c r="Z276" s="194"/>
    </row>
    <row r="277" spans="1:26" x14ac:dyDescent="0.25">
      <c r="A277" s="194"/>
      <c r="B277" s="194"/>
      <c r="C277" s="194"/>
      <c r="D277" s="194"/>
      <c r="E277" s="194"/>
      <c r="F277" s="194"/>
      <c r="G277" s="194"/>
      <c r="H277" s="194"/>
      <c r="I277" s="194"/>
      <c r="J277" s="194"/>
      <c r="K277" s="194"/>
      <c r="L277" s="194"/>
      <c r="M277" s="194"/>
      <c r="N277" s="194"/>
      <c r="O277" s="194"/>
      <c r="P277" s="194"/>
      <c r="Q277" s="194"/>
      <c r="R277" s="194"/>
      <c r="S277" s="194"/>
      <c r="T277" s="194"/>
      <c r="U277" s="194"/>
      <c r="V277" s="194"/>
      <c r="W277" s="194"/>
      <c r="X277" s="194"/>
      <c r="Y277" s="194"/>
      <c r="Z277" s="194"/>
    </row>
    <row r="278" spans="1:26" x14ac:dyDescent="0.25">
      <c r="A278" s="194"/>
      <c r="B278" s="194"/>
      <c r="C278" s="194"/>
      <c r="D278" s="194"/>
      <c r="E278" s="194"/>
      <c r="F278" s="194"/>
      <c r="G278" s="194"/>
      <c r="H278" s="194"/>
      <c r="I278" s="194"/>
      <c r="J278" s="194"/>
      <c r="K278" s="194"/>
      <c r="L278" s="194"/>
      <c r="M278" s="194"/>
      <c r="N278" s="194"/>
      <c r="O278" s="194"/>
      <c r="P278" s="194"/>
      <c r="Q278" s="194"/>
      <c r="R278" s="194"/>
      <c r="S278" s="194"/>
      <c r="T278" s="194"/>
      <c r="U278" s="194"/>
      <c r="V278" s="194"/>
      <c r="W278" s="194"/>
      <c r="X278" s="194"/>
      <c r="Y278" s="194"/>
      <c r="Z278" s="194"/>
    </row>
    <row r="279" spans="1:26" x14ac:dyDescent="0.25">
      <c r="A279" s="194"/>
      <c r="B279" s="194"/>
      <c r="C279" s="194"/>
      <c r="D279" s="194"/>
      <c r="E279" s="194"/>
      <c r="F279" s="194"/>
      <c r="G279" s="194"/>
      <c r="H279" s="194"/>
      <c r="I279" s="194"/>
      <c r="J279" s="194"/>
      <c r="K279" s="194"/>
      <c r="L279" s="194"/>
      <c r="M279" s="194"/>
      <c r="N279" s="194"/>
      <c r="O279" s="194"/>
      <c r="P279" s="194"/>
      <c r="Q279" s="194"/>
      <c r="R279" s="194"/>
      <c r="S279" s="194"/>
      <c r="T279" s="194"/>
      <c r="U279" s="194"/>
      <c r="V279" s="194"/>
      <c r="W279" s="194"/>
      <c r="X279" s="194"/>
      <c r="Y279" s="194"/>
      <c r="Z279" s="194"/>
    </row>
    <row r="280" spans="1:26" x14ac:dyDescent="0.25">
      <c r="A280" s="194"/>
      <c r="B280" s="194"/>
      <c r="C280" s="194"/>
      <c r="D280" s="194"/>
      <c r="E280" s="194"/>
      <c r="F280" s="194"/>
      <c r="G280" s="194"/>
      <c r="H280" s="194"/>
      <c r="I280" s="194"/>
      <c r="J280" s="194"/>
      <c r="K280" s="194"/>
      <c r="L280" s="194"/>
      <c r="M280" s="194"/>
      <c r="N280" s="194"/>
      <c r="O280" s="194"/>
      <c r="P280" s="194"/>
      <c r="Q280" s="194"/>
      <c r="R280" s="194"/>
      <c r="S280" s="194"/>
      <c r="T280" s="194"/>
      <c r="U280" s="194"/>
      <c r="V280" s="194"/>
      <c r="W280" s="194"/>
      <c r="X280" s="194"/>
      <c r="Y280" s="194"/>
      <c r="Z280" s="194"/>
    </row>
    <row r="281" spans="1:26" x14ac:dyDescent="0.25">
      <c r="A281" s="194"/>
      <c r="B281" s="194"/>
      <c r="C281" s="194"/>
      <c r="D281" s="194"/>
      <c r="E281" s="194"/>
      <c r="F281" s="194"/>
      <c r="G281" s="194"/>
      <c r="H281" s="194"/>
      <c r="I281" s="194"/>
      <c r="J281" s="194"/>
      <c r="K281" s="194"/>
      <c r="L281" s="194"/>
      <c r="M281" s="194"/>
      <c r="N281" s="194"/>
      <c r="O281" s="194"/>
      <c r="P281" s="194"/>
      <c r="Q281" s="194"/>
      <c r="R281" s="194"/>
      <c r="S281" s="194"/>
      <c r="T281" s="194"/>
      <c r="U281" s="194"/>
      <c r="V281" s="194"/>
      <c r="W281" s="194"/>
      <c r="X281" s="194"/>
      <c r="Y281" s="194"/>
      <c r="Z281" s="194"/>
    </row>
    <row r="282" spans="1:26" x14ac:dyDescent="0.25">
      <c r="A282" s="194"/>
      <c r="B282" s="194"/>
      <c r="C282" s="194"/>
      <c r="D282" s="194"/>
      <c r="E282" s="194"/>
      <c r="F282" s="194"/>
      <c r="G282" s="194"/>
      <c r="H282" s="194"/>
      <c r="I282" s="194"/>
      <c r="J282" s="194"/>
      <c r="K282" s="194"/>
      <c r="L282" s="194"/>
      <c r="M282" s="194"/>
      <c r="N282" s="194"/>
      <c r="O282" s="194"/>
      <c r="P282" s="194"/>
      <c r="Q282" s="194"/>
      <c r="R282" s="194"/>
      <c r="S282" s="194"/>
      <c r="T282" s="194"/>
      <c r="U282" s="194"/>
      <c r="V282" s="194"/>
      <c r="W282" s="194"/>
      <c r="X282" s="194"/>
      <c r="Y282" s="194"/>
      <c r="Z282" s="194"/>
    </row>
    <row r="283" spans="1:26" x14ac:dyDescent="0.25">
      <c r="A283" s="194"/>
      <c r="B283" s="194"/>
      <c r="C283" s="194"/>
      <c r="D283" s="194"/>
      <c r="E283" s="194"/>
      <c r="F283" s="194"/>
      <c r="G283" s="194"/>
      <c r="H283" s="194"/>
      <c r="I283" s="194"/>
      <c r="J283" s="194"/>
      <c r="K283" s="194"/>
      <c r="L283" s="194"/>
      <c r="M283" s="194"/>
      <c r="N283" s="194"/>
      <c r="O283" s="194"/>
      <c r="P283" s="194"/>
      <c r="Q283" s="194"/>
      <c r="R283" s="194"/>
      <c r="S283" s="194"/>
      <c r="T283" s="194"/>
      <c r="U283" s="194"/>
      <c r="V283" s="194"/>
      <c r="W283" s="194"/>
      <c r="X283" s="194"/>
      <c r="Y283" s="194"/>
      <c r="Z283" s="194"/>
    </row>
    <row r="284" spans="1:26" x14ac:dyDescent="0.25">
      <c r="A284" s="194"/>
      <c r="B284" s="194"/>
      <c r="C284" s="194"/>
      <c r="D284" s="194"/>
      <c r="E284" s="194"/>
      <c r="F284" s="194"/>
      <c r="G284" s="194"/>
      <c r="H284" s="194"/>
      <c r="I284" s="194"/>
      <c r="J284" s="194"/>
      <c r="K284" s="194"/>
      <c r="L284" s="194"/>
      <c r="M284" s="194"/>
      <c r="N284" s="194"/>
      <c r="O284" s="194"/>
      <c r="P284" s="194"/>
      <c r="Q284" s="194"/>
      <c r="R284" s="194"/>
      <c r="S284" s="194"/>
      <c r="T284" s="194"/>
      <c r="U284" s="194"/>
      <c r="V284" s="194"/>
      <c r="W284" s="194"/>
      <c r="X284" s="194"/>
      <c r="Y284" s="194"/>
      <c r="Z284" s="194"/>
    </row>
    <row r="285" spans="1:26" x14ac:dyDescent="0.25">
      <c r="A285" s="194"/>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c r="Y285" s="194"/>
      <c r="Z285" s="194"/>
    </row>
    <row r="286" spans="1:26" x14ac:dyDescent="0.25">
      <c r="A286" s="194"/>
      <c r="B286" s="194"/>
      <c r="C286" s="194"/>
      <c r="D286" s="194"/>
      <c r="E286" s="194"/>
      <c r="F286" s="194"/>
      <c r="G286" s="194"/>
      <c r="H286" s="194"/>
      <c r="I286" s="194"/>
      <c r="J286" s="194"/>
      <c r="K286" s="194"/>
      <c r="L286" s="194"/>
      <c r="M286" s="194"/>
      <c r="N286" s="194"/>
      <c r="O286" s="194"/>
      <c r="P286" s="194"/>
      <c r="Q286" s="194"/>
      <c r="R286" s="194"/>
      <c r="S286" s="194"/>
      <c r="T286" s="194"/>
      <c r="U286" s="194"/>
      <c r="V286" s="194"/>
      <c r="W286" s="194"/>
      <c r="X286" s="194"/>
      <c r="Y286" s="194"/>
      <c r="Z286" s="194"/>
    </row>
    <row r="287" spans="1:26" x14ac:dyDescent="0.25">
      <c r="A287" s="194"/>
      <c r="B287" s="194"/>
      <c r="C287" s="194"/>
      <c r="D287" s="194"/>
      <c r="E287" s="194"/>
      <c r="F287" s="194"/>
      <c r="G287" s="194"/>
      <c r="H287" s="194"/>
      <c r="I287" s="194"/>
      <c r="J287" s="194"/>
      <c r="K287" s="194"/>
      <c r="L287" s="194"/>
      <c r="M287" s="194"/>
      <c r="N287" s="194"/>
      <c r="O287" s="194"/>
      <c r="P287" s="194"/>
      <c r="Q287" s="194"/>
      <c r="R287" s="194"/>
      <c r="S287" s="194"/>
      <c r="T287" s="194"/>
      <c r="U287" s="194"/>
      <c r="V287" s="194"/>
      <c r="W287" s="194"/>
      <c r="X287" s="194"/>
      <c r="Y287" s="194"/>
      <c r="Z287" s="194"/>
    </row>
    <row r="288" spans="1:26" x14ac:dyDescent="0.25">
      <c r="A288" s="194"/>
      <c r="B288" s="194"/>
      <c r="C288" s="194"/>
      <c r="D288" s="194"/>
      <c r="E288" s="194"/>
      <c r="F288" s="194"/>
      <c r="G288" s="194"/>
      <c r="H288" s="194"/>
      <c r="I288" s="194"/>
      <c r="J288" s="194"/>
      <c r="K288" s="194"/>
      <c r="L288" s="194"/>
      <c r="M288" s="194"/>
      <c r="N288" s="194"/>
      <c r="O288" s="194"/>
      <c r="P288" s="194"/>
      <c r="Q288" s="194"/>
      <c r="R288" s="194"/>
      <c r="S288" s="194"/>
      <c r="T288" s="194"/>
      <c r="U288" s="194"/>
      <c r="V288" s="194"/>
      <c r="W288" s="194"/>
      <c r="X288" s="194"/>
      <c r="Y288" s="194"/>
      <c r="Z288" s="194"/>
    </row>
    <row r="289" spans="1:26" x14ac:dyDescent="0.25">
      <c r="A289" s="194"/>
      <c r="B289" s="194"/>
      <c r="C289" s="194"/>
      <c r="D289" s="194"/>
      <c r="E289" s="194"/>
      <c r="F289" s="194"/>
      <c r="G289" s="194"/>
      <c r="H289" s="194"/>
      <c r="I289" s="194"/>
      <c r="J289" s="194"/>
      <c r="K289" s="194"/>
      <c r="L289" s="194"/>
      <c r="M289" s="194"/>
      <c r="N289" s="194"/>
      <c r="O289" s="194"/>
      <c r="P289" s="194"/>
      <c r="Q289" s="194"/>
      <c r="R289" s="194"/>
      <c r="S289" s="194"/>
      <c r="T289" s="194"/>
      <c r="U289" s="194"/>
      <c r="V289" s="194"/>
      <c r="W289" s="194"/>
      <c r="X289" s="194"/>
      <c r="Y289" s="194"/>
      <c r="Z289" s="194"/>
    </row>
    <row r="290" spans="1:26" x14ac:dyDescent="0.25">
      <c r="A290" s="194"/>
      <c r="B290" s="194"/>
      <c r="C290" s="194"/>
      <c r="D290" s="194"/>
      <c r="E290" s="194"/>
      <c r="F290" s="194"/>
      <c r="G290" s="194"/>
      <c r="H290" s="194"/>
      <c r="I290" s="194"/>
      <c r="J290" s="194"/>
      <c r="K290" s="194"/>
      <c r="L290" s="194"/>
      <c r="M290" s="194"/>
      <c r="N290" s="194"/>
      <c r="O290" s="194"/>
      <c r="P290" s="194"/>
      <c r="Q290" s="194"/>
      <c r="R290" s="194"/>
      <c r="S290" s="194"/>
      <c r="T290" s="194"/>
      <c r="U290" s="194"/>
      <c r="V290" s="194"/>
      <c r="W290" s="194"/>
      <c r="X290" s="194"/>
      <c r="Y290" s="194"/>
      <c r="Z290" s="194"/>
    </row>
    <row r="291" spans="1:26" x14ac:dyDescent="0.25">
      <c r="A291" s="194"/>
      <c r="B291" s="194"/>
      <c r="C291" s="194"/>
      <c r="D291" s="194"/>
      <c r="E291" s="194"/>
      <c r="F291" s="194"/>
      <c r="G291" s="194"/>
      <c r="H291" s="194"/>
      <c r="I291" s="194"/>
      <c r="J291" s="194"/>
      <c r="K291" s="194"/>
      <c r="L291" s="194"/>
      <c r="M291" s="194"/>
      <c r="N291" s="194"/>
      <c r="O291" s="194"/>
      <c r="P291" s="194"/>
      <c r="Q291" s="194"/>
      <c r="R291" s="194"/>
      <c r="S291" s="194"/>
      <c r="T291" s="194"/>
      <c r="U291" s="194"/>
      <c r="V291" s="194"/>
      <c r="W291" s="194"/>
      <c r="X291" s="194"/>
      <c r="Y291" s="194"/>
      <c r="Z291" s="194"/>
    </row>
    <row r="292" spans="1:26" x14ac:dyDescent="0.25">
      <c r="A292" s="194"/>
      <c r="B292" s="194"/>
      <c r="C292" s="194"/>
      <c r="D292" s="194"/>
      <c r="E292" s="194"/>
      <c r="F292" s="194"/>
      <c r="G292" s="194"/>
      <c r="H292" s="194"/>
      <c r="I292" s="194"/>
      <c r="J292" s="194"/>
      <c r="K292" s="194"/>
      <c r="L292" s="194"/>
      <c r="M292" s="194"/>
      <c r="N292" s="194"/>
      <c r="O292" s="194"/>
      <c r="P292" s="194"/>
      <c r="Q292" s="194"/>
      <c r="R292" s="194"/>
      <c r="S292" s="194"/>
      <c r="T292" s="194"/>
      <c r="U292" s="194"/>
      <c r="V292" s="194"/>
      <c r="W292" s="194"/>
      <c r="X292" s="194"/>
      <c r="Y292" s="194"/>
      <c r="Z292" s="194"/>
    </row>
    <row r="293" spans="1:26" x14ac:dyDescent="0.25">
      <c r="A293" s="194"/>
      <c r="B293" s="194"/>
      <c r="C293" s="194"/>
      <c r="D293" s="194"/>
      <c r="E293" s="194"/>
      <c r="F293" s="194"/>
      <c r="G293" s="194"/>
      <c r="H293" s="194"/>
      <c r="I293" s="194"/>
      <c r="J293" s="194"/>
      <c r="K293" s="194"/>
      <c r="L293" s="194"/>
      <c r="M293" s="194"/>
      <c r="N293" s="194"/>
      <c r="O293" s="194"/>
      <c r="P293" s="194"/>
      <c r="Q293" s="194"/>
      <c r="R293" s="194"/>
      <c r="S293" s="194"/>
      <c r="T293" s="194"/>
      <c r="U293" s="194"/>
      <c r="V293" s="194"/>
      <c r="W293" s="194"/>
      <c r="X293" s="194"/>
      <c r="Y293" s="194"/>
      <c r="Z293" s="194"/>
    </row>
    <row r="294" spans="1:26" x14ac:dyDescent="0.25">
      <c r="A294" s="194"/>
      <c r="B294" s="194"/>
      <c r="C294" s="194"/>
      <c r="D294" s="194"/>
      <c r="E294" s="194"/>
      <c r="F294" s="194"/>
      <c r="G294" s="194"/>
      <c r="H294" s="194"/>
      <c r="I294" s="194"/>
      <c r="J294" s="194"/>
      <c r="K294" s="194"/>
      <c r="L294" s="194"/>
      <c r="M294" s="194"/>
      <c r="N294" s="194"/>
      <c r="O294" s="194"/>
      <c r="P294" s="194"/>
      <c r="Q294" s="194"/>
      <c r="R294" s="194"/>
      <c r="S294" s="194"/>
      <c r="T294" s="194"/>
      <c r="U294" s="194"/>
      <c r="V294" s="194"/>
      <c r="W294" s="194"/>
      <c r="X294" s="194"/>
      <c r="Y294" s="194"/>
      <c r="Z294" s="194"/>
    </row>
    <row r="295" spans="1:26" x14ac:dyDescent="0.25">
      <c r="A295" s="194"/>
      <c r="B295" s="194"/>
      <c r="C295" s="194"/>
      <c r="D295" s="194"/>
      <c r="E295" s="194"/>
      <c r="F295" s="194"/>
      <c r="G295" s="194"/>
      <c r="H295" s="194"/>
      <c r="I295" s="194"/>
      <c r="J295" s="194"/>
      <c r="K295" s="194"/>
      <c r="L295" s="194"/>
      <c r="M295" s="194"/>
      <c r="N295" s="194"/>
      <c r="O295" s="194"/>
      <c r="P295" s="194"/>
      <c r="Q295" s="194"/>
      <c r="R295" s="194"/>
      <c r="S295" s="194"/>
      <c r="T295" s="194"/>
      <c r="U295" s="194"/>
      <c r="V295" s="194"/>
      <c r="W295" s="194"/>
      <c r="X295" s="194"/>
      <c r="Y295" s="194"/>
      <c r="Z295" s="194"/>
    </row>
    <row r="296" spans="1:26" x14ac:dyDescent="0.25">
      <c r="A296" s="194"/>
      <c r="B296" s="194"/>
      <c r="C296" s="194"/>
      <c r="D296" s="194"/>
      <c r="E296" s="194"/>
      <c r="F296" s="194"/>
      <c r="G296" s="194"/>
      <c r="H296" s="194"/>
      <c r="I296" s="194"/>
      <c r="J296" s="194"/>
      <c r="K296" s="194"/>
      <c r="L296" s="194"/>
      <c r="M296" s="194"/>
      <c r="N296" s="194"/>
      <c r="O296" s="194"/>
      <c r="P296" s="194"/>
      <c r="Q296" s="194"/>
      <c r="R296" s="194"/>
      <c r="S296" s="194"/>
      <c r="T296" s="194"/>
      <c r="U296" s="194"/>
      <c r="V296" s="194"/>
      <c r="W296" s="194"/>
      <c r="X296" s="194"/>
      <c r="Y296" s="194"/>
      <c r="Z296" s="194"/>
    </row>
    <row r="297" spans="1:26" x14ac:dyDescent="0.25">
      <c r="A297" s="194"/>
      <c r="B297" s="194"/>
      <c r="C297" s="194"/>
      <c r="D297" s="194"/>
      <c r="E297" s="194"/>
      <c r="F297" s="194"/>
      <c r="G297" s="194"/>
      <c r="H297" s="194"/>
      <c r="I297" s="194"/>
      <c r="J297" s="194"/>
      <c r="K297" s="194"/>
      <c r="L297" s="194"/>
      <c r="M297" s="194"/>
      <c r="N297" s="194"/>
      <c r="O297" s="194"/>
      <c r="P297" s="194"/>
      <c r="Q297" s="194"/>
      <c r="R297" s="194"/>
      <c r="S297" s="194"/>
      <c r="T297" s="194"/>
      <c r="U297" s="194"/>
      <c r="V297" s="194"/>
      <c r="W297" s="194"/>
      <c r="X297" s="194"/>
      <c r="Y297" s="194"/>
      <c r="Z297" s="194"/>
    </row>
    <row r="298" spans="1:26" x14ac:dyDescent="0.25">
      <c r="A298" s="194"/>
      <c r="B298" s="194"/>
      <c r="C298" s="194"/>
      <c r="D298" s="194"/>
      <c r="E298" s="194"/>
      <c r="F298" s="194"/>
      <c r="G298" s="194"/>
      <c r="H298" s="194"/>
      <c r="I298" s="194"/>
      <c r="J298" s="194"/>
      <c r="K298" s="194"/>
      <c r="L298" s="194"/>
      <c r="M298" s="194"/>
      <c r="N298" s="194"/>
      <c r="O298" s="194"/>
      <c r="P298" s="194"/>
      <c r="Q298" s="194"/>
      <c r="R298" s="194"/>
      <c r="S298" s="194"/>
      <c r="T298" s="194"/>
      <c r="U298" s="194"/>
      <c r="V298" s="194"/>
      <c r="W298" s="194"/>
      <c r="X298" s="194"/>
      <c r="Y298" s="194"/>
      <c r="Z298" s="194"/>
    </row>
    <row r="299" spans="1:26" x14ac:dyDescent="0.25">
      <c r="A299" s="194"/>
      <c r="B299" s="194"/>
      <c r="C299" s="194"/>
      <c r="D299" s="194"/>
      <c r="E299" s="194"/>
      <c r="F299" s="194"/>
      <c r="G299" s="194"/>
      <c r="H299" s="194"/>
      <c r="I299" s="194"/>
      <c r="J299" s="194"/>
      <c r="K299" s="194"/>
      <c r="L299" s="194"/>
      <c r="M299" s="194"/>
      <c r="N299" s="194"/>
      <c r="O299" s="194"/>
      <c r="P299" s="194"/>
      <c r="Q299" s="194"/>
      <c r="R299" s="194"/>
      <c r="S299" s="194"/>
      <c r="T299" s="194"/>
      <c r="U299" s="194"/>
      <c r="V299" s="194"/>
      <c r="W299" s="194"/>
      <c r="X299" s="194"/>
      <c r="Y299" s="194"/>
      <c r="Z299" s="194"/>
    </row>
    <row r="300" spans="1:26" x14ac:dyDescent="0.25">
      <c r="A300" s="194"/>
      <c r="B300" s="194"/>
      <c r="C300" s="194"/>
      <c r="D300" s="194"/>
      <c r="E300" s="194"/>
      <c r="F300" s="194"/>
      <c r="G300" s="194"/>
      <c r="H300" s="194"/>
      <c r="I300" s="194"/>
      <c r="J300" s="194"/>
      <c r="K300" s="194"/>
      <c r="L300" s="194"/>
      <c r="M300" s="194"/>
      <c r="N300" s="194"/>
      <c r="O300" s="194"/>
      <c r="P300" s="194"/>
      <c r="Q300" s="194"/>
      <c r="R300" s="194"/>
      <c r="S300" s="194"/>
      <c r="T300" s="194"/>
      <c r="U300" s="194"/>
      <c r="V300" s="194"/>
      <c r="W300" s="194"/>
      <c r="X300" s="194"/>
      <c r="Y300" s="194"/>
      <c r="Z300" s="194"/>
    </row>
    <row r="301" spans="1:26" x14ac:dyDescent="0.25">
      <c r="A301" s="194"/>
      <c r="B301" s="194"/>
      <c r="C301" s="194"/>
      <c r="D301" s="194"/>
      <c r="E301" s="194"/>
      <c r="F301" s="194"/>
      <c r="G301" s="194"/>
      <c r="H301" s="194"/>
      <c r="I301" s="194"/>
      <c r="J301" s="194"/>
      <c r="K301" s="194"/>
      <c r="L301" s="194"/>
      <c r="M301" s="194"/>
      <c r="N301" s="194"/>
      <c r="O301" s="194"/>
      <c r="P301" s="194"/>
      <c r="Q301" s="194"/>
      <c r="R301" s="194"/>
      <c r="S301" s="194"/>
      <c r="T301" s="194"/>
      <c r="U301" s="194"/>
      <c r="V301" s="194"/>
      <c r="W301" s="194"/>
      <c r="X301" s="194"/>
      <c r="Y301" s="194"/>
      <c r="Z301" s="194"/>
    </row>
    <row r="302" spans="1:26" x14ac:dyDescent="0.25">
      <c r="A302" s="194"/>
      <c r="B302" s="194"/>
      <c r="C302" s="194"/>
      <c r="D302" s="194"/>
      <c r="E302" s="194"/>
      <c r="F302" s="194"/>
      <c r="G302" s="194"/>
      <c r="H302" s="194"/>
      <c r="I302" s="194"/>
      <c r="J302" s="194"/>
      <c r="K302" s="194"/>
      <c r="L302" s="194"/>
      <c r="M302" s="194"/>
      <c r="N302" s="194"/>
      <c r="O302" s="194"/>
      <c r="P302" s="194"/>
      <c r="Q302" s="194"/>
      <c r="R302" s="194"/>
      <c r="S302" s="194"/>
      <c r="T302" s="194"/>
      <c r="U302" s="194"/>
      <c r="V302" s="194"/>
      <c r="W302" s="194"/>
      <c r="X302" s="194"/>
      <c r="Y302" s="194"/>
      <c r="Z302" s="194"/>
    </row>
    <row r="303" spans="1:26" x14ac:dyDescent="0.25">
      <c r="A303" s="194"/>
      <c r="B303" s="194"/>
      <c r="C303" s="194"/>
      <c r="D303" s="194"/>
      <c r="E303" s="194"/>
      <c r="F303" s="194"/>
      <c r="G303" s="194"/>
      <c r="H303" s="194"/>
      <c r="I303" s="194"/>
      <c r="J303" s="194"/>
      <c r="K303" s="194"/>
      <c r="L303" s="194"/>
      <c r="M303" s="194"/>
      <c r="N303" s="194"/>
      <c r="O303" s="194"/>
      <c r="P303" s="194"/>
      <c r="Q303" s="194"/>
      <c r="R303" s="194"/>
      <c r="S303" s="194"/>
      <c r="T303" s="194"/>
      <c r="U303" s="194"/>
      <c r="V303" s="194"/>
      <c r="W303" s="194"/>
      <c r="X303" s="194"/>
      <c r="Y303" s="194"/>
      <c r="Z303" s="194"/>
    </row>
    <row r="304" spans="1:26" x14ac:dyDescent="0.25">
      <c r="A304" s="194"/>
      <c r="B304" s="194"/>
      <c r="C304" s="194"/>
      <c r="D304" s="194"/>
      <c r="E304" s="194"/>
      <c r="F304" s="194"/>
      <c r="G304" s="194"/>
      <c r="H304" s="194"/>
      <c r="I304" s="194"/>
      <c r="J304" s="194"/>
      <c r="K304" s="194"/>
      <c r="L304" s="194"/>
      <c r="M304" s="194"/>
      <c r="N304" s="194"/>
      <c r="O304" s="194"/>
      <c r="P304" s="194"/>
      <c r="Q304" s="194"/>
      <c r="R304" s="194"/>
      <c r="S304" s="194"/>
      <c r="T304" s="194"/>
      <c r="U304" s="194"/>
      <c r="V304" s="194"/>
      <c r="W304" s="194"/>
      <c r="X304" s="194"/>
      <c r="Y304" s="194"/>
      <c r="Z304" s="194"/>
    </row>
    <row r="305" spans="1:26" x14ac:dyDescent="0.25">
      <c r="A305" s="194"/>
      <c r="B305" s="194"/>
      <c r="C305" s="194"/>
      <c r="D305" s="194"/>
      <c r="E305" s="194"/>
      <c r="F305" s="194"/>
      <c r="G305" s="194"/>
      <c r="H305" s="194"/>
      <c r="I305" s="194"/>
      <c r="J305" s="194"/>
      <c r="K305" s="194"/>
      <c r="L305" s="194"/>
      <c r="M305" s="194"/>
      <c r="N305" s="194"/>
      <c r="O305" s="194"/>
      <c r="P305" s="194"/>
      <c r="Q305" s="194"/>
      <c r="R305" s="194"/>
      <c r="S305" s="194"/>
      <c r="T305" s="194"/>
      <c r="U305" s="194"/>
      <c r="V305" s="194"/>
      <c r="W305" s="194"/>
      <c r="X305" s="194"/>
      <c r="Y305" s="194"/>
      <c r="Z305" s="194"/>
    </row>
    <row r="306" spans="1:26" x14ac:dyDescent="0.25">
      <c r="A306" s="194"/>
      <c r="B306" s="194"/>
      <c r="C306" s="194"/>
      <c r="D306" s="194"/>
      <c r="E306" s="194"/>
      <c r="F306" s="194"/>
      <c r="G306" s="194"/>
      <c r="H306" s="194"/>
      <c r="I306" s="194"/>
      <c r="J306" s="194"/>
      <c r="K306" s="194"/>
      <c r="L306" s="194"/>
      <c r="M306" s="194"/>
      <c r="N306" s="194"/>
      <c r="O306" s="194"/>
      <c r="P306" s="194"/>
      <c r="Q306" s="194"/>
      <c r="R306" s="194"/>
      <c r="S306" s="194"/>
      <c r="T306" s="194"/>
      <c r="U306" s="194"/>
      <c r="V306" s="194"/>
      <c r="W306" s="194"/>
      <c r="X306" s="194"/>
      <c r="Y306" s="194"/>
      <c r="Z306" s="194"/>
    </row>
    <row r="307" spans="1:26" x14ac:dyDescent="0.25">
      <c r="A307" s="194"/>
      <c r="B307" s="194"/>
      <c r="C307" s="194"/>
      <c r="D307" s="194"/>
      <c r="E307" s="194"/>
      <c r="F307" s="194"/>
      <c r="G307" s="194"/>
      <c r="H307" s="194"/>
      <c r="I307" s="194"/>
      <c r="J307" s="194"/>
      <c r="K307" s="194"/>
      <c r="L307" s="194"/>
      <c r="M307" s="194"/>
      <c r="N307" s="194"/>
      <c r="O307" s="194"/>
      <c r="P307" s="194"/>
      <c r="Q307" s="194"/>
      <c r="R307" s="194"/>
      <c r="S307" s="194"/>
      <c r="T307" s="194"/>
      <c r="U307" s="194"/>
      <c r="V307" s="194"/>
      <c r="W307" s="194"/>
      <c r="X307" s="194"/>
      <c r="Y307" s="194"/>
      <c r="Z307" s="194"/>
    </row>
    <row r="308" spans="1:26" x14ac:dyDescent="0.25">
      <c r="A308" s="194"/>
      <c r="B308" s="194"/>
      <c r="C308" s="194"/>
      <c r="D308" s="194"/>
      <c r="E308" s="194"/>
      <c r="F308" s="194"/>
      <c r="G308" s="194"/>
      <c r="H308" s="194"/>
      <c r="I308" s="194"/>
      <c r="J308" s="194"/>
      <c r="K308" s="194"/>
      <c r="L308" s="194"/>
      <c r="M308" s="194"/>
      <c r="N308" s="194"/>
      <c r="O308" s="194"/>
      <c r="P308" s="194"/>
      <c r="Q308" s="194"/>
      <c r="R308" s="194"/>
      <c r="S308" s="194"/>
      <c r="T308" s="194"/>
      <c r="U308" s="194"/>
      <c r="V308" s="194"/>
      <c r="W308" s="194"/>
      <c r="X308" s="194"/>
      <c r="Y308" s="194"/>
      <c r="Z308" s="194"/>
    </row>
    <row r="309" spans="1:26" x14ac:dyDescent="0.25">
      <c r="A309" s="194"/>
      <c r="B309" s="194"/>
      <c r="C309" s="194"/>
      <c r="D309" s="194"/>
      <c r="E309" s="194"/>
      <c r="F309" s="194"/>
      <c r="G309" s="194"/>
      <c r="H309" s="194"/>
      <c r="I309" s="194"/>
      <c r="J309" s="194"/>
      <c r="K309" s="194"/>
      <c r="L309" s="194"/>
      <c r="M309" s="194"/>
      <c r="N309" s="194"/>
      <c r="O309" s="194"/>
      <c r="P309" s="194"/>
      <c r="Q309" s="194"/>
      <c r="R309" s="194"/>
      <c r="S309" s="194"/>
      <c r="T309" s="194"/>
      <c r="U309" s="194"/>
      <c r="V309" s="194"/>
      <c r="W309" s="194"/>
      <c r="X309" s="194"/>
      <c r="Y309" s="194"/>
      <c r="Z309" s="194"/>
    </row>
    <row r="310" spans="1:26" x14ac:dyDescent="0.25">
      <c r="A310" s="194"/>
      <c r="B310" s="194"/>
      <c r="C310" s="194"/>
      <c r="D310" s="194"/>
      <c r="E310" s="194"/>
      <c r="F310" s="194"/>
      <c r="G310" s="194"/>
      <c r="H310" s="194"/>
      <c r="I310" s="194"/>
      <c r="J310" s="194"/>
      <c r="K310" s="194"/>
      <c r="L310" s="194"/>
      <c r="M310" s="194"/>
      <c r="N310" s="194"/>
      <c r="O310" s="194"/>
      <c r="P310" s="194"/>
      <c r="Q310" s="194"/>
      <c r="R310" s="194"/>
      <c r="S310" s="194"/>
      <c r="T310" s="194"/>
      <c r="U310" s="194"/>
      <c r="V310" s="194"/>
      <c r="W310" s="194"/>
      <c r="X310" s="194"/>
      <c r="Y310" s="194"/>
      <c r="Z310" s="194"/>
    </row>
    <row r="311" spans="1:26" x14ac:dyDescent="0.25">
      <c r="A311" s="194"/>
      <c r="B311" s="194"/>
      <c r="C311" s="194"/>
      <c r="D311" s="194"/>
      <c r="E311" s="194"/>
      <c r="F311" s="194"/>
      <c r="G311" s="194"/>
      <c r="H311" s="194"/>
      <c r="I311" s="194"/>
      <c r="J311" s="194"/>
      <c r="K311" s="194"/>
      <c r="L311" s="194"/>
      <c r="M311" s="194"/>
      <c r="N311" s="194"/>
      <c r="O311" s="194"/>
      <c r="P311" s="194"/>
      <c r="Q311" s="194"/>
      <c r="R311" s="194"/>
      <c r="S311" s="194"/>
      <c r="T311" s="194"/>
      <c r="U311" s="194"/>
      <c r="V311" s="194"/>
      <c r="W311" s="194"/>
      <c r="X311" s="194"/>
      <c r="Y311" s="194"/>
      <c r="Z311" s="194"/>
    </row>
    <row r="312" spans="1:26" x14ac:dyDescent="0.25">
      <c r="A312" s="194"/>
      <c r="B312" s="194"/>
      <c r="C312" s="194"/>
      <c r="D312" s="194"/>
      <c r="E312" s="194"/>
      <c r="F312" s="194"/>
      <c r="G312" s="194"/>
      <c r="H312" s="194"/>
      <c r="I312" s="194"/>
      <c r="J312" s="194"/>
      <c r="K312" s="194"/>
      <c r="L312" s="194"/>
      <c r="M312" s="194"/>
      <c r="N312" s="194"/>
      <c r="O312" s="194"/>
      <c r="P312" s="194"/>
      <c r="Q312" s="194"/>
      <c r="R312" s="194"/>
      <c r="S312" s="194"/>
      <c r="T312" s="194"/>
      <c r="U312" s="194"/>
      <c r="V312" s="194"/>
      <c r="W312" s="194"/>
      <c r="X312" s="194"/>
      <c r="Y312" s="194"/>
      <c r="Z312" s="194"/>
    </row>
    <row r="313" spans="1:26" x14ac:dyDescent="0.25">
      <c r="A313" s="194"/>
      <c r="B313" s="194"/>
      <c r="C313" s="194"/>
      <c r="D313" s="194"/>
      <c r="E313" s="194"/>
      <c r="F313" s="194"/>
      <c r="G313" s="194"/>
      <c r="H313" s="194"/>
      <c r="I313" s="194"/>
      <c r="J313" s="194"/>
      <c r="K313" s="194"/>
      <c r="L313" s="194"/>
      <c r="M313" s="194"/>
      <c r="N313" s="194"/>
      <c r="O313" s="194"/>
      <c r="P313" s="194"/>
      <c r="Q313" s="194"/>
      <c r="R313" s="194"/>
      <c r="S313" s="194"/>
      <c r="T313" s="194"/>
      <c r="U313" s="194"/>
      <c r="V313" s="194"/>
      <c r="W313" s="194"/>
      <c r="X313" s="194"/>
      <c r="Y313" s="194"/>
      <c r="Z313" s="194"/>
    </row>
    <row r="314" spans="1:26" x14ac:dyDescent="0.25">
      <c r="A314" s="194"/>
      <c r="B314" s="194"/>
      <c r="C314" s="194"/>
      <c r="D314" s="194"/>
      <c r="E314" s="194"/>
      <c r="F314" s="194"/>
      <c r="G314" s="194"/>
      <c r="H314" s="194"/>
      <c r="I314" s="194"/>
      <c r="J314" s="194"/>
      <c r="K314" s="194"/>
      <c r="L314" s="194"/>
      <c r="M314" s="194"/>
      <c r="N314" s="194"/>
      <c r="O314" s="194"/>
      <c r="P314" s="194"/>
      <c r="Q314" s="194"/>
      <c r="R314" s="194"/>
      <c r="S314" s="194"/>
      <c r="T314" s="194"/>
      <c r="U314" s="194"/>
      <c r="V314" s="194"/>
      <c r="W314" s="194"/>
      <c r="X314" s="194"/>
      <c r="Y314" s="194"/>
      <c r="Z314" s="194"/>
    </row>
    <row r="315" spans="1:26" x14ac:dyDescent="0.25">
      <c r="A315" s="194"/>
      <c r="B315" s="194"/>
      <c r="C315" s="194"/>
      <c r="D315" s="194"/>
      <c r="E315" s="194"/>
      <c r="F315" s="194"/>
      <c r="G315" s="194"/>
      <c r="H315" s="194"/>
      <c r="I315" s="194"/>
      <c r="J315" s="194"/>
      <c r="K315" s="194"/>
      <c r="L315" s="194"/>
      <c r="M315" s="194"/>
      <c r="N315" s="194"/>
      <c r="O315" s="194"/>
      <c r="P315" s="194"/>
      <c r="Q315" s="194"/>
      <c r="R315" s="194"/>
      <c r="S315" s="194"/>
      <c r="T315" s="194"/>
      <c r="U315" s="194"/>
      <c r="V315" s="194"/>
      <c r="W315" s="194"/>
      <c r="X315" s="194"/>
      <c r="Y315" s="194"/>
      <c r="Z315" s="194"/>
    </row>
    <row r="316" spans="1:26" x14ac:dyDescent="0.25">
      <c r="A316" s="194"/>
      <c r="B316" s="194"/>
      <c r="C316" s="194"/>
      <c r="D316" s="194"/>
      <c r="E316" s="194"/>
      <c r="F316" s="194"/>
      <c r="G316" s="194"/>
      <c r="H316" s="194"/>
      <c r="I316" s="194"/>
      <c r="J316" s="194"/>
      <c r="K316" s="194"/>
      <c r="L316" s="194"/>
      <c r="M316" s="194"/>
      <c r="N316" s="194"/>
      <c r="O316" s="194"/>
      <c r="P316" s="194"/>
      <c r="Q316" s="194"/>
      <c r="R316" s="194"/>
      <c r="S316" s="194"/>
      <c r="T316" s="194"/>
      <c r="U316" s="194"/>
      <c r="V316" s="194"/>
      <c r="W316" s="194"/>
      <c r="X316" s="194"/>
      <c r="Y316" s="194"/>
      <c r="Z316" s="194"/>
    </row>
    <row r="317" spans="1:26" x14ac:dyDescent="0.25">
      <c r="A317" s="194"/>
      <c r="B317" s="194"/>
      <c r="C317" s="194"/>
      <c r="D317" s="194"/>
      <c r="E317" s="194"/>
      <c r="F317" s="194"/>
      <c r="G317" s="194"/>
      <c r="H317" s="194"/>
      <c r="I317" s="194"/>
      <c r="J317" s="194"/>
      <c r="K317" s="194"/>
      <c r="L317" s="194"/>
      <c r="M317" s="194"/>
      <c r="N317" s="194"/>
      <c r="O317" s="194"/>
      <c r="P317" s="194"/>
      <c r="Q317" s="194"/>
      <c r="R317" s="194"/>
      <c r="S317" s="194"/>
      <c r="T317" s="194"/>
      <c r="U317" s="194"/>
      <c r="V317" s="194"/>
      <c r="W317" s="194"/>
      <c r="X317" s="194"/>
      <c r="Y317" s="194"/>
      <c r="Z317" s="194"/>
    </row>
    <row r="318" spans="1:26" x14ac:dyDescent="0.25">
      <c r="A318" s="194"/>
      <c r="B318" s="194"/>
      <c r="C318" s="194"/>
      <c r="D318" s="194"/>
      <c r="E318" s="194"/>
      <c r="F318" s="194"/>
      <c r="G318" s="194"/>
      <c r="H318" s="194"/>
      <c r="I318" s="194"/>
      <c r="J318" s="194"/>
      <c r="K318" s="194"/>
      <c r="L318" s="194"/>
      <c r="M318" s="194"/>
      <c r="N318" s="194"/>
      <c r="O318" s="194"/>
      <c r="P318" s="194"/>
      <c r="Q318" s="194"/>
      <c r="R318" s="194"/>
      <c r="S318" s="194"/>
      <c r="T318" s="194"/>
      <c r="U318" s="194"/>
      <c r="V318" s="194"/>
      <c r="W318" s="194"/>
      <c r="X318" s="194"/>
      <c r="Y318" s="194"/>
      <c r="Z318" s="194"/>
    </row>
    <row r="319" spans="1:26" x14ac:dyDescent="0.25">
      <c r="A319" s="194"/>
      <c r="B319" s="194"/>
      <c r="C319" s="194"/>
      <c r="D319" s="194"/>
      <c r="E319" s="194"/>
      <c r="F319" s="194"/>
      <c r="G319" s="194"/>
      <c r="H319" s="194"/>
      <c r="I319" s="194"/>
      <c r="J319" s="194"/>
      <c r="K319" s="194"/>
      <c r="L319" s="194"/>
      <c r="M319" s="194"/>
      <c r="N319" s="194"/>
      <c r="O319" s="194"/>
      <c r="P319" s="194"/>
      <c r="Q319" s="194"/>
      <c r="R319" s="194"/>
      <c r="S319" s="194"/>
      <c r="T319" s="194"/>
      <c r="U319" s="194"/>
      <c r="V319" s="194"/>
      <c r="W319" s="194"/>
      <c r="X319" s="194"/>
      <c r="Y319" s="194"/>
      <c r="Z319" s="194"/>
    </row>
    <row r="320" spans="1:26" x14ac:dyDescent="0.25">
      <c r="A320" s="194"/>
      <c r="B320" s="194"/>
      <c r="C320" s="194"/>
      <c r="D320" s="194"/>
      <c r="E320" s="194"/>
      <c r="F320" s="194"/>
      <c r="G320" s="194"/>
      <c r="H320" s="194"/>
      <c r="I320" s="194"/>
      <c r="J320" s="194"/>
      <c r="K320" s="194"/>
      <c r="L320" s="194"/>
      <c r="M320" s="194"/>
      <c r="N320" s="194"/>
      <c r="O320" s="194"/>
      <c r="P320" s="194"/>
      <c r="Q320" s="194"/>
      <c r="R320" s="194"/>
      <c r="S320" s="194"/>
      <c r="T320" s="194"/>
      <c r="U320" s="194"/>
      <c r="V320" s="194"/>
      <c r="W320" s="194"/>
      <c r="X320" s="194"/>
      <c r="Y320" s="194"/>
      <c r="Z320" s="194"/>
    </row>
    <row r="321" spans="1:26" x14ac:dyDescent="0.25">
      <c r="A321" s="194"/>
      <c r="B321" s="194"/>
      <c r="C321" s="194"/>
      <c r="D321" s="194"/>
      <c r="E321" s="194"/>
      <c r="F321" s="194"/>
      <c r="G321" s="194"/>
      <c r="H321" s="194"/>
      <c r="I321" s="194"/>
      <c r="J321" s="194"/>
      <c r="K321" s="194"/>
      <c r="L321" s="194"/>
      <c r="M321" s="194"/>
      <c r="N321" s="194"/>
      <c r="O321" s="194"/>
      <c r="P321" s="194"/>
      <c r="Q321" s="194"/>
      <c r="R321" s="194"/>
      <c r="S321" s="194"/>
      <c r="T321" s="194"/>
      <c r="U321" s="194"/>
      <c r="V321" s="194"/>
      <c r="W321" s="194"/>
      <c r="X321" s="194"/>
      <c r="Y321" s="194"/>
      <c r="Z321" s="194"/>
    </row>
    <row r="322" spans="1:26" x14ac:dyDescent="0.25">
      <c r="A322" s="194"/>
      <c r="B322" s="194"/>
      <c r="C322" s="194"/>
      <c r="D322" s="194"/>
      <c r="E322" s="194"/>
      <c r="F322" s="194"/>
      <c r="G322" s="194"/>
      <c r="H322" s="194"/>
      <c r="I322" s="194"/>
      <c r="J322" s="194"/>
      <c r="K322" s="194"/>
      <c r="L322" s="194"/>
      <c r="M322" s="194"/>
      <c r="N322" s="194"/>
      <c r="O322" s="194"/>
      <c r="P322" s="194"/>
      <c r="Q322" s="194"/>
      <c r="R322" s="194"/>
      <c r="S322" s="194"/>
      <c r="T322" s="194"/>
      <c r="U322" s="194"/>
      <c r="V322" s="194"/>
      <c r="W322" s="194"/>
      <c r="X322" s="194"/>
      <c r="Y322" s="194"/>
      <c r="Z322" s="194"/>
    </row>
    <row r="323" spans="1:26" x14ac:dyDescent="0.25">
      <c r="A323" s="194"/>
      <c r="B323" s="194"/>
      <c r="C323" s="194"/>
      <c r="D323" s="194"/>
      <c r="E323" s="194"/>
      <c r="F323" s="194"/>
      <c r="G323" s="194"/>
      <c r="H323" s="194"/>
      <c r="I323" s="194"/>
      <c r="J323" s="194"/>
      <c r="K323" s="194"/>
      <c r="L323" s="194"/>
      <c r="M323" s="194"/>
      <c r="N323" s="194"/>
      <c r="O323" s="194"/>
      <c r="P323" s="194"/>
      <c r="Q323" s="194"/>
      <c r="R323" s="194"/>
      <c r="S323" s="194"/>
      <c r="T323" s="194"/>
      <c r="U323" s="194"/>
      <c r="V323" s="194"/>
      <c r="W323" s="194"/>
      <c r="X323" s="194"/>
      <c r="Y323" s="194"/>
      <c r="Z323" s="194"/>
    </row>
    <row r="324" spans="1:26" x14ac:dyDescent="0.25">
      <c r="A324" s="194"/>
      <c r="B324" s="194"/>
      <c r="C324" s="194"/>
      <c r="D324" s="194"/>
      <c r="E324" s="194"/>
      <c r="F324" s="194"/>
      <c r="G324" s="194"/>
      <c r="H324" s="194"/>
      <c r="I324" s="194"/>
      <c r="J324" s="194"/>
      <c r="K324" s="194"/>
      <c r="L324" s="194"/>
      <c r="M324" s="194"/>
      <c r="N324" s="194"/>
      <c r="O324" s="194"/>
      <c r="P324" s="194"/>
      <c r="Q324" s="194"/>
      <c r="R324" s="194"/>
      <c r="S324" s="194"/>
      <c r="T324" s="194"/>
      <c r="U324" s="194"/>
      <c r="V324" s="194"/>
      <c r="W324" s="194"/>
      <c r="X324" s="194"/>
      <c r="Y324" s="194"/>
      <c r="Z324" s="194"/>
    </row>
    <row r="325" spans="1:26" x14ac:dyDescent="0.25">
      <c r="A325" s="194"/>
      <c r="B325" s="194"/>
      <c r="C325" s="194"/>
      <c r="D325" s="194"/>
      <c r="E325" s="194"/>
      <c r="F325" s="194"/>
      <c r="G325" s="194"/>
      <c r="H325" s="194"/>
      <c r="I325" s="194"/>
      <c r="J325" s="194"/>
      <c r="K325" s="194"/>
      <c r="L325" s="194"/>
      <c r="M325" s="194"/>
      <c r="N325" s="194"/>
      <c r="O325" s="194"/>
      <c r="P325" s="194"/>
      <c r="Q325" s="194"/>
      <c r="R325" s="194"/>
      <c r="S325" s="194"/>
      <c r="T325" s="194"/>
      <c r="U325" s="194"/>
      <c r="V325" s="194"/>
      <c r="W325" s="194"/>
      <c r="X325" s="194"/>
      <c r="Y325" s="194"/>
      <c r="Z325" s="194"/>
    </row>
    <row r="326" spans="1:26" x14ac:dyDescent="0.25">
      <c r="A326" s="194"/>
      <c r="B326" s="194"/>
      <c r="C326" s="194"/>
      <c r="D326" s="194"/>
      <c r="E326" s="194"/>
      <c r="F326" s="194"/>
      <c r="G326" s="194"/>
      <c r="H326" s="194"/>
      <c r="I326" s="194"/>
      <c r="J326" s="194"/>
      <c r="K326" s="194"/>
      <c r="L326" s="194"/>
      <c r="M326" s="194"/>
      <c r="N326" s="194"/>
      <c r="O326" s="194"/>
      <c r="P326" s="194"/>
      <c r="Q326" s="194"/>
      <c r="R326" s="194"/>
      <c r="S326" s="194"/>
      <c r="T326" s="194"/>
      <c r="U326" s="194"/>
      <c r="V326" s="194"/>
      <c r="W326" s="194"/>
      <c r="X326" s="194"/>
      <c r="Y326" s="194"/>
      <c r="Z326" s="194"/>
    </row>
    <row r="327" spans="1:26" x14ac:dyDescent="0.25">
      <c r="A327" s="194"/>
      <c r="B327" s="194"/>
      <c r="C327" s="194"/>
      <c r="D327" s="194"/>
      <c r="E327" s="194"/>
      <c r="F327" s="194"/>
      <c r="G327" s="194"/>
      <c r="H327" s="194"/>
      <c r="I327" s="194"/>
      <c r="J327" s="194"/>
      <c r="K327" s="194"/>
      <c r="L327" s="194"/>
      <c r="M327" s="194"/>
      <c r="N327" s="194"/>
      <c r="O327" s="194"/>
      <c r="P327" s="194"/>
      <c r="Q327" s="194"/>
      <c r="R327" s="194"/>
      <c r="S327" s="194"/>
      <c r="T327" s="194"/>
      <c r="U327" s="194"/>
      <c r="V327" s="194"/>
      <c r="W327" s="194"/>
      <c r="X327" s="194"/>
      <c r="Y327" s="194"/>
      <c r="Z327" s="194"/>
    </row>
    <row r="328" spans="1:26" x14ac:dyDescent="0.25">
      <c r="A328" s="194"/>
      <c r="B328" s="194"/>
      <c r="C328" s="194"/>
      <c r="D328" s="194"/>
      <c r="E328" s="194"/>
      <c r="F328" s="194"/>
      <c r="G328" s="194"/>
      <c r="H328" s="194"/>
      <c r="I328" s="194"/>
      <c r="J328" s="194"/>
      <c r="K328" s="194"/>
      <c r="L328" s="194"/>
      <c r="M328" s="194"/>
      <c r="N328" s="194"/>
      <c r="O328" s="194"/>
      <c r="P328" s="194"/>
      <c r="Q328" s="194"/>
      <c r="R328" s="194"/>
      <c r="S328" s="194"/>
      <c r="T328" s="194"/>
      <c r="U328" s="194"/>
      <c r="V328" s="194"/>
      <c r="W328" s="194"/>
      <c r="X328" s="194"/>
      <c r="Y328" s="194"/>
      <c r="Z328" s="194"/>
    </row>
    <row r="329" spans="1:26" x14ac:dyDescent="0.25">
      <c r="A329" s="194"/>
      <c r="B329" s="194"/>
      <c r="C329" s="194"/>
      <c r="D329" s="194"/>
      <c r="E329" s="194"/>
      <c r="F329" s="194"/>
      <c r="G329" s="194"/>
      <c r="H329" s="194"/>
      <c r="I329" s="194"/>
      <c r="J329" s="194"/>
      <c r="K329" s="194"/>
      <c r="L329" s="194"/>
      <c r="M329" s="194"/>
      <c r="N329" s="194"/>
      <c r="O329" s="194"/>
      <c r="P329" s="194"/>
      <c r="Q329" s="194"/>
      <c r="R329" s="194"/>
      <c r="S329" s="194"/>
      <c r="T329" s="194"/>
      <c r="U329" s="194"/>
      <c r="V329" s="194"/>
      <c r="W329" s="194"/>
      <c r="X329" s="194"/>
      <c r="Y329" s="194"/>
      <c r="Z329" s="194"/>
    </row>
    <row r="330" spans="1:26" x14ac:dyDescent="0.25">
      <c r="A330" s="194"/>
      <c r="B330" s="194"/>
      <c r="C330" s="194"/>
      <c r="D330" s="194"/>
      <c r="E330" s="194"/>
      <c r="F330" s="194"/>
      <c r="G330" s="194"/>
      <c r="H330" s="194"/>
      <c r="I330" s="194"/>
      <c r="J330" s="194"/>
      <c r="K330" s="194"/>
      <c r="L330" s="194"/>
      <c r="M330" s="194"/>
      <c r="N330" s="194"/>
      <c r="O330" s="194"/>
      <c r="P330" s="194"/>
      <c r="Q330" s="194"/>
      <c r="R330" s="194"/>
      <c r="S330" s="194"/>
      <c r="T330" s="194"/>
      <c r="U330" s="194"/>
      <c r="V330" s="194"/>
      <c r="W330" s="194"/>
      <c r="X330" s="194"/>
      <c r="Y330" s="194"/>
      <c r="Z330" s="194"/>
    </row>
    <row r="331" spans="1:26" x14ac:dyDescent="0.25">
      <c r="A331" s="194"/>
      <c r="B331" s="194"/>
      <c r="C331" s="194"/>
      <c r="D331" s="194"/>
      <c r="E331" s="194"/>
      <c r="F331" s="194"/>
      <c r="G331" s="194"/>
      <c r="H331" s="194"/>
      <c r="I331" s="194"/>
      <c r="J331" s="194"/>
      <c r="K331" s="194"/>
      <c r="L331" s="194"/>
      <c r="M331" s="194"/>
      <c r="N331" s="194"/>
      <c r="O331" s="194"/>
      <c r="P331" s="194"/>
      <c r="Q331" s="194"/>
      <c r="R331" s="194"/>
      <c r="S331" s="194"/>
      <c r="T331" s="194"/>
      <c r="U331" s="194"/>
      <c r="V331" s="194"/>
      <c r="W331" s="194"/>
      <c r="X331" s="194"/>
      <c r="Y331" s="194"/>
      <c r="Z331" s="194"/>
    </row>
    <row r="332" spans="1:26" x14ac:dyDescent="0.25">
      <c r="A332" s="194"/>
      <c r="B332" s="194"/>
      <c r="C332" s="194"/>
      <c r="D332" s="194"/>
      <c r="E332" s="194"/>
      <c r="F332" s="194"/>
      <c r="G332" s="194"/>
      <c r="H332" s="194"/>
      <c r="I332" s="194"/>
      <c r="J332" s="194"/>
      <c r="K332" s="194"/>
      <c r="L332" s="194"/>
      <c r="M332" s="194"/>
      <c r="N332" s="194"/>
      <c r="O332" s="194"/>
      <c r="P332" s="194"/>
      <c r="Q332" s="194"/>
      <c r="R332" s="194"/>
      <c r="S332" s="194"/>
      <c r="T332" s="194"/>
      <c r="U332" s="194"/>
      <c r="V332" s="194"/>
      <c r="W332" s="194"/>
      <c r="X332" s="194"/>
      <c r="Y332" s="194"/>
      <c r="Z332" s="194"/>
    </row>
    <row r="333" spans="1:26" x14ac:dyDescent="0.25">
      <c r="A333" s="194"/>
      <c r="B333" s="194"/>
      <c r="C333" s="194"/>
      <c r="D333" s="194"/>
      <c r="E333" s="194"/>
      <c r="F333" s="194"/>
      <c r="G333" s="194"/>
      <c r="H333" s="194"/>
      <c r="I333" s="194"/>
      <c r="J333" s="194"/>
      <c r="K333" s="194"/>
      <c r="L333" s="194"/>
      <c r="M333" s="194"/>
      <c r="N333" s="194"/>
      <c r="O333" s="194"/>
      <c r="P333" s="194"/>
      <c r="Q333" s="194"/>
      <c r="R333" s="194"/>
      <c r="S333" s="194"/>
      <c r="T333" s="194"/>
      <c r="U333" s="194"/>
      <c r="V333" s="194"/>
      <c r="W333" s="194"/>
      <c r="X333" s="194"/>
      <c r="Y333" s="194"/>
      <c r="Z333" s="194"/>
    </row>
    <row r="334" spans="1:26" x14ac:dyDescent="0.25">
      <c r="A334" s="194"/>
      <c r="B334" s="194"/>
      <c r="C334" s="194"/>
      <c r="D334" s="194"/>
      <c r="E334" s="194"/>
      <c r="F334" s="194"/>
      <c r="G334" s="194"/>
      <c r="H334" s="194"/>
      <c r="I334" s="194"/>
      <c r="J334" s="194"/>
      <c r="K334" s="194"/>
      <c r="L334" s="194"/>
      <c r="M334" s="194"/>
      <c r="N334" s="194"/>
      <c r="O334" s="194"/>
      <c r="P334" s="194"/>
      <c r="Q334" s="194"/>
      <c r="R334" s="194"/>
      <c r="S334" s="194"/>
      <c r="T334" s="194"/>
      <c r="U334" s="194"/>
      <c r="V334" s="194"/>
      <c r="W334" s="194"/>
      <c r="X334" s="194"/>
      <c r="Y334" s="194"/>
      <c r="Z334" s="194"/>
    </row>
    <row r="335" spans="1:26" x14ac:dyDescent="0.25">
      <c r="A335" s="194"/>
      <c r="B335" s="194"/>
      <c r="C335" s="194"/>
      <c r="D335" s="194"/>
      <c r="E335" s="194"/>
      <c r="F335" s="194"/>
      <c r="G335" s="194"/>
      <c r="H335" s="194"/>
      <c r="I335" s="194"/>
      <c r="J335" s="194"/>
      <c r="K335" s="194"/>
      <c r="L335" s="194"/>
      <c r="M335" s="194"/>
      <c r="N335" s="194"/>
      <c r="O335" s="194"/>
      <c r="P335" s="194"/>
      <c r="Q335" s="194"/>
      <c r="R335" s="194"/>
      <c r="S335" s="194"/>
      <c r="T335" s="194"/>
      <c r="U335" s="194"/>
      <c r="V335" s="194"/>
      <c r="W335" s="194"/>
      <c r="X335" s="194"/>
      <c r="Y335" s="194"/>
      <c r="Z335" s="194"/>
    </row>
    <row r="336" spans="1:26" x14ac:dyDescent="0.25">
      <c r="A336" s="194"/>
      <c r="B336" s="194"/>
      <c r="C336" s="194"/>
      <c r="D336" s="194"/>
      <c r="E336" s="194"/>
      <c r="F336" s="194"/>
      <c r="G336" s="194"/>
      <c r="H336" s="194"/>
      <c r="I336" s="194"/>
      <c r="J336" s="194"/>
      <c r="K336" s="194"/>
      <c r="L336" s="194"/>
      <c r="M336" s="194"/>
      <c r="N336" s="194"/>
      <c r="O336" s="194"/>
      <c r="P336" s="194"/>
      <c r="Q336" s="194"/>
      <c r="R336" s="194"/>
      <c r="S336" s="194"/>
      <c r="T336" s="194"/>
      <c r="U336" s="194"/>
      <c r="V336" s="194"/>
      <c r="W336" s="194"/>
      <c r="X336" s="194"/>
      <c r="Y336" s="194"/>
      <c r="Z336" s="194"/>
    </row>
    <row r="337" spans="1:26" x14ac:dyDescent="0.25">
      <c r="A337" s="194"/>
      <c r="B337" s="194"/>
      <c r="C337" s="194"/>
      <c r="D337" s="194"/>
      <c r="E337" s="194"/>
      <c r="F337" s="194"/>
      <c r="G337" s="194"/>
      <c r="H337" s="194"/>
      <c r="I337" s="194"/>
      <c r="J337" s="194"/>
      <c r="K337" s="194"/>
      <c r="L337" s="194"/>
      <c r="M337" s="194"/>
      <c r="N337" s="194"/>
      <c r="O337" s="194"/>
      <c r="P337" s="194"/>
      <c r="Q337" s="194"/>
      <c r="R337" s="194"/>
      <c r="S337" s="194"/>
      <c r="T337" s="194"/>
      <c r="U337" s="194"/>
      <c r="V337" s="194"/>
      <c r="W337" s="194"/>
      <c r="X337" s="194"/>
      <c r="Y337" s="194"/>
      <c r="Z337" s="194"/>
    </row>
    <row r="338" spans="1:26" x14ac:dyDescent="0.25">
      <c r="A338" s="194"/>
      <c r="B338" s="194"/>
      <c r="C338" s="194"/>
      <c r="D338" s="194"/>
      <c r="E338" s="194"/>
      <c r="F338" s="194"/>
      <c r="G338" s="194"/>
      <c r="H338" s="194"/>
      <c r="I338" s="194"/>
      <c r="J338" s="194"/>
      <c r="K338" s="194"/>
      <c r="L338" s="194"/>
      <c r="M338" s="194"/>
      <c r="N338" s="194"/>
      <c r="O338" s="194"/>
      <c r="P338" s="194"/>
      <c r="Q338" s="194"/>
      <c r="R338" s="194"/>
      <c r="S338" s="194"/>
      <c r="T338" s="194"/>
      <c r="U338" s="194"/>
      <c r="V338" s="194"/>
      <c r="W338" s="194"/>
      <c r="X338" s="194"/>
      <c r="Y338" s="194"/>
      <c r="Z338" s="194"/>
    </row>
    <row r="339" spans="1:26" x14ac:dyDescent="0.25">
      <c r="A339" s="194"/>
      <c r="B339" s="194"/>
      <c r="C339" s="194"/>
      <c r="D339" s="194"/>
      <c r="E339" s="194"/>
      <c r="F339" s="194"/>
      <c r="G339" s="194"/>
      <c r="H339" s="194"/>
      <c r="I339" s="194"/>
      <c r="J339" s="194"/>
      <c r="K339" s="194"/>
      <c r="L339" s="194"/>
      <c r="M339" s="194"/>
      <c r="N339" s="194"/>
      <c r="O339" s="194"/>
      <c r="P339" s="194"/>
      <c r="Q339" s="194"/>
      <c r="R339" s="194"/>
      <c r="S339" s="194"/>
      <c r="T339" s="194"/>
      <c r="U339" s="194"/>
      <c r="V339" s="194"/>
      <c r="W339" s="194"/>
      <c r="X339" s="194"/>
      <c r="Y339" s="194"/>
      <c r="Z339" s="194"/>
    </row>
    <row r="340" spans="1:26" x14ac:dyDescent="0.25">
      <c r="A340" s="194"/>
      <c r="B340" s="194"/>
      <c r="C340" s="194"/>
      <c r="D340" s="194"/>
      <c r="E340" s="194"/>
      <c r="F340" s="194"/>
      <c r="G340" s="194"/>
      <c r="H340" s="194"/>
      <c r="I340" s="194"/>
      <c r="J340" s="194"/>
      <c r="K340" s="194"/>
      <c r="L340" s="194"/>
      <c r="M340" s="194"/>
      <c r="N340" s="194"/>
      <c r="O340" s="194"/>
      <c r="P340" s="194"/>
      <c r="Q340" s="194"/>
      <c r="R340" s="194"/>
      <c r="S340" s="194"/>
      <c r="T340" s="194"/>
      <c r="U340" s="194"/>
      <c r="V340" s="194"/>
      <c r="W340" s="194"/>
      <c r="X340" s="194"/>
      <c r="Y340" s="194"/>
      <c r="Z340" s="194"/>
    </row>
    <row r="341" spans="1:26" x14ac:dyDescent="0.25">
      <c r="A341" s="194"/>
      <c r="B341" s="194"/>
      <c r="C341" s="194"/>
      <c r="D341" s="194"/>
      <c r="E341" s="194"/>
      <c r="F341" s="194"/>
      <c r="G341" s="194"/>
      <c r="H341" s="194"/>
      <c r="I341" s="194"/>
      <c r="J341" s="194"/>
      <c r="K341" s="194"/>
      <c r="L341" s="194"/>
      <c r="M341" s="194"/>
      <c r="N341" s="194"/>
      <c r="O341" s="194"/>
      <c r="P341" s="194"/>
      <c r="Q341" s="194"/>
      <c r="R341" s="194"/>
      <c r="S341" s="194"/>
      <c r="T341" s="194"/>
      <c r="U341" s="194"/>
      <c r="V341" s="194"/>
      <c r="W341" s="194"/>
      <c r="X341" s="194"/>
      <c r="Y341" s="194"/>
      <c r="Z341" s="194"/>
    </row>
    <row r="342" spans="1:26" x14ac:dyDescent="0.25">
      <c r="A342" s="194"/>
      <c r="B342" s="194"/>
      <c r="C342" s="194"/>
      <c r="D342" s="194"/>
      <c r="E342" s="194"/>
      <c r="F342" s="194"/>
      <c r="G342" s="194"/>
      <c r="H342" s="194"/>
      <c r="I342" s="194"/>
      <c r="J342" s="194"/>
      <c r="K342" s="194"/>
      <c r="L342" s="194"/>
      <c r="M342" s="194"/>
      <c r="N342" s="194"/>
      <c r="O342" s="194"/>
      <c r="P342" s="194"/>
      <c r="Q342" s="194"/>
      <c r="R342" s="194"/>
      <c r="S342" s="194"/>
      <c r="T342" s="194"/>
      <c r="U342" s="194"/>
      <c r="V342" s="194"/>
      <c r="W342" s="194"/>
      <c r="X342" s="194"/>
      <c r="Y342" s="194"/>
      <c r="Z342" s="194"/>
    </row>
    <row r="343" spans="1:26" x14ac:dyDescent="0.25">
      <c r="A343" s="194"/>
      <c r="B343" s="194"/>
      <c r="C343" s="194"/>
      <c r="D343" s="194"/>
      <c r="E343" s="194"/>
      <c r="F343" s="194"/>
      <c r="G343" s="194"/>
      <c r="H343" s="194"/>
      <c r="I343" s="194"/>
      <c r="J343" s="194"/>
      <c r="K343" s="194"/>
      <c r="L343" s="194"/>
      <c r="M343" s="194"/>
      <c r="N343" s="194"/>
      <c r="O343" s="194"/>
      <c r="P343" s="194"/>
      <c r="Q343" s="194"/>
      <c r="R343" s="194"/>
      <c r="S343" s="194"/>
      <c r="T343" s="194"/>
      <c r="U343" s="194"/>
      <c r="V343" s="194"/>
      <c r="W343" s="194"/>
      <c r="X343" s="194"/>
      <c r="Y343" s="194"/>
      <c r="Z343" s="194"/>
    </row>
    <row r="344" spans="1:26" x14ac:dyDescent="0.25">
      <c r="A344" s="194"/>
      <c r="B344" s="194"/>
      <c r="C344" s="194"/>
      <c r="D344" s="194"/>
      <c r="E344" s="194"/>
      <c r="F344" s="194"/>
      <c r="G344" s="194"/>
      <c r="H344" s="194"/>
      <c r="I344" s="194"/>
      <c r="J344" s="194"/>
      <c r="K344" s="194"/>
      <c r="L344" s="194"/>
      <c r="M344" s="194"/>
      <c r="N344" s="194"/>
      <c r="O344" s="194"/>
      <c r="P344" s="194"/>
      <c r="Q344" s="194"/>
      <c r="R344" s="194"/>
      <c r="S344" s="194"/>
      <c r="T344" s="194"/>
      <c r="U344" s="194"/>
      <c r="V344" s="194"/>
      <c r="W344" s="194"/>
      <c r="X344" s="194"/>
      <c r="Y344" s="194"/>
      <c r="Z344" s="194"/>
    </row>
    <row r="345" spans="1:26" x14ac:dyDescent="0.25">
      <c r="A345" s="194"/>
      <c r="B345" s="194"/>
      <c r="C345" s="194"/>
      <c r="D345" s="194"/>
      <c r="E345" s="194"/>
      <c r="F345" s="194"/>
      <c r="G345" s="194"/>
      <c r="H345" s="194"/>
      <c r="I345" s="194"/>
      <c r="J345" s="194"/>
      <c r="K345" s="194"/>
      <c r="L345" s="194"/>
      <c r="M345" s="194"/>
      <c r="N345" s="194"/>
      <c r="O345" s="194"/>
      <c r="P345" s="194"/>
      <c r="Q345" s="194"/>
      <c r="R345" s="194"/>
      <c r="S345" s="194"/>
      <c r="T345" s="194"/>
      <c r="U345" s="194"/>
      <c r="V345" s="194"/>
      <c r="W345" s="194"/>
      <c r="X345" s="194"/>
      <c r="Y345" s="194"/>
      <c r="Z345" s="194"/>
    </row>
    <row r="346" spans="1:26" x14ac:dyDescent="0.25">
      <c r="A346" s="194"/>
      <c r="B346" s="194"/>
      <c r="C346" s="194"/>
      <c r="D346" s="194"/>
      <c r="E346" s="194"/>
      <c r="F346" s="194"/>
      <c r="G346" s="194"/>
      <c r="H346" s="194"/>
      <c r="I346" s="194"/>
      <c r="J346" s="194"/>
      <c r="K346" s="194"/>
      <c r="L346" s="194"/>
      <c r="M346" s="194"/>
      <c r="N346" s="194"/>
      <c r="O346" s="194"/>
      <c r="P346" s="194"/>
      <c r="Q346" s="194"/>
      <c r="R346" s="194"/>
      <c r="S346" s="194"/>
      <c r="T346" s="194"/>
      <c r="U346" s="194"/>
      <c r="V346" s="194"/>
      <c r="W346" s="194"/>
      <c r="X346" s="194"/>
      <c r="Y346" s="194"/>
      <c r="Z346" s="194"/>
    </row>
    <row r="347" spans="1:26" x14ac:dyDescent="0.25">
      <c r="A347" s="194"/>
      <c r="B347" s="194"/>
      <c r="C347" s="194"/>
      <c r="D347" s="194"/>
      <c r="E347" s="194"/>
      <c r="F347" s="194"/>
      <c r="G347" s="194"/>
      <c r="H347" s="194"/>
      <c r="I347" s="194"/>
      <c r="J347" s="194"/>
      <c r="K347" s="194"/>
      <c r="L347" s="194"/>
      <c r="M347" s="194"/>
      <c r="N347" s="194"/>
      <c r="O347" s="194"/>
      <c r="P347" s="194"/>
      <c r="Q347" s="194"/>
      <c r="R347" s="194"/>
      <c r="S347" s="194"/>
      <c r="T347" s="194"/>
      <c r="U347" s="194"/>
      <c r="V347" s="194"/>
      <c r="W347" s="194"/>
      <c r="X347" s="194"/>
      <c r="Y347" s="194"/>
      <c r="Z347" s="194"/>
    </row>
    <row r="348" spans="1:26" x14ac:dyDescent="0.25">
      <c r="A348" s="194"/>
      <c r="B348" s="194"/>
      <c r="C348" s="194"/>
      <c r="D348" s="194"/>
      <c r="E348" s="194"/>
      <c r="F348" s="194"/>
      <c r="G348" s="194"/>
      <c r="H348" s="194"/>
      <c r="I348" s="194"/>
      <c r="J348" s="194"/>
      <c r="K348" s="194"/>
      <c r="L348" s="194"/>
      <c r="M348" s="194"/>
      <c r="N348" s="194"/>
      <c r="O348" s="194"/>
      <c r="P348" s="194"/>
      <c r="Q348" s="194"/>
      <c r="R348" s="194"/>
      <c r="S348" s="194"/>
      <c r="T348" s="194"/>
      <c r="U348" s="194"/>
      <c r="V348" s="194"/>
      <c r="W348" s="194"/>
      <c r="X348" s="194"/>
      <c r="Y348" s="194"/>
      <c r="Z348" s="194"/>
    </row>
    <row r="349" spans="1:26" x14ac:dyDescent="0.25">
      <c r="A349" s="194"/>
      <c r="B349" s="194"/>
      <c r="C349" s="194"/>
      <c r="D349" s="194"/>
      <c r="E349" s="194"/>
      <c r="F349" s="194"/>
      <c r="G349" s="194"/>
      <c r="H349" s="194"/>
      <c r="I349" s="194"/>
      <c r="J349" s="194"/>
      <c r="K349" s="194"/>
      <c r="L349" s="194"/>
      <c r="M349" s="194"/>
      <c r="N349" s="194"/>
      <c r="O349" s="194"/>
      <c r="P349" s="194"/>
      <c r="Q349" s="194"/>
      <c r="R349" s="194"/>
      <c r="S349" s="194"/>
      <c r="T349" s="194"/>
      <c r="U349" s="194"/>
      <c r="V349" s="194"/>
      <c r="W349" s="194"/>
      <c r="X349" s="194"/>
      <c r="Y349" s="194"/>
      <c r="Z349" s="194"/>
    </row>
    <row r="350" spans="1:26" x14ac:dyDescent="0.25">
      <c r="A350" s="194"/>
      <c r="B350" s="194"/>
      <c r="C350" s="194"/>
      <c r="D350" s="194"/>
      <c r="E350" s="194"/>
      <c r="F350" s="194"/>
      <c r="G350" s="194"/>
      <c r="H350" s="194"/>
      <c r="I350" s="194"/>
      <c r="J350" s="194"/>
      <c r="K350" s="194"/>
      <c r="L350" s="194"/>
      <c r="M350" s="194"/>
      <c r="N350" s="194"/>
      <c r="O350" s="194"/>
      <c r="P350" s="194"/>
      <c r="Q350" s="194"/>
      <c r="R350" s="194"/>
      <c r="S350" s="194"/>
      <c r="T350" s="194"/>
      <c r="U350" s="194"/>
      <c r="V350" s="194"/>
      <c r="W350" s="194"/>
      <c r="X350" s="194"/>
      <c r="Y350" s="194"/>
      <c r="Z350" s="194"/>
    </row>
    <row r="351" spans="1:26" x14ac:dyDescent="0.25">
      <c r="A351" s="194"/>
      <c r="B351" s="194"/>
      <c r="C351" s="194"/>
      <c r="D351" s="194"/>
      <c r="E351" s="194"/>
      <c r="F351" s="194"/>
      <c r="G351" s="194"/>
      <c r="H351" s="194"/>
      <c r="I351" s="194"/>
      <c r="J351" s="194"/>
      <c r="K351" s="194"/>
      <c r="L351" s="194"/>
      <c r="M351" s="194"/>
      <c r="N351" s="194"/>
      <c r="O351" s="194"/>
      <c r="P351" s="194"/>
      <c r="Q351" s="194"/>
      <c r="R351" s="194"/>
      <c r="S351" s="194"/>
      <c r="T351" s="194"/>
      <c r="U351" s="194"/>
      <c r="V351" s="194"/>
      <c r="W351" s="194"/>
      <c r="X351" s="194"/>
      <c r="Y351" s="194"/>
      <c r="Z351" s="194"/>
    </row>
    <row r="352" spans="1:26" x14ac:dyDescent="0.25">
      <c r="A352" s="194"/>
      <c r="B352" s="194"/>
      <c r="C352" s="194"/>
      <c r="D352" s="194"/>
      <c r="E352" s="194"/>
      <c r="F352" s="194"/>
      <c r="G352" s="194"/>
      <c r="H352" s="194"/>
      <c r="I352" s="194"/>
      <c r="J352" s="194"/>
      <c r="K352" s="194"/>
      <c r="L352" s="194"/>
      <c r="M352" s="194"/>
      <c r="N352" s="194"/>
      <c r="O352" s="194"/>
      <c r="P352" s="194"/>
      <c r="Q352" s="194"/>
      <c r="R352" s="194"/>
      <c r="S352" s="194"/>
      <c r="T352" s="194"/>
      <c r="U352" s="194"/>
      <c r="V352" s="194"/>
      <c r="W352" s="194"/>
      <c r="X352" s="194"/>
      <c r="Y352" s="194"/>
      <c r="Z352" s="194"/>
    </row>
    <row r="353" spans="1:26" x14ac:dyDescent="0.25">
      <c r="A353" s="194"/>
      <c r="B353" s="194"/>
      <c r="C353" s="194"/>
      <c r="D353" s="194"/>
      <c r="E353" s="194"/>
      <c r="F353" s="194"/>
      <c r="G353" s="194"/>
      <c r="H353" s="194"/>
      <c r="I353" s="194"/>
      <c r="J353" s="194"/>
      <c r="K353" s="194"/>
      <c r="L353" s="194"/>
      <c r="M353" s="194"/>
      <c r="N353" s="194"/>
      <c r="O353" s="194"/>
      <c r="P353" s="194"/>
      <c r="Q353" s="194"/>
      <c r="R353" s="194"/>
      <c r="S353" s="194"/>
      <c r="T353" s="194"/>
      <c r="U353" s="194"/>
      <c r="V353" s="194"/>
      <c r="W353" s="194"/>
      <c r="X353" s="194"/>
      <c r="Y353" s="194"/>
      <c r="Z353" s="194"/>
    </row>
    <row r="354" spans="1:26" x14ac:dyDescent="0.25">
      <c r="A354" s="194"/>
      <c r="B354" s="194"/>
      <c r="C354" s="194"/>
      <c r="D354" s="194"/>
      <c r="E354" s="194"/>
      <c r="F354" s="194"/>
      <c r="G354" s="194"/>
      <c r="H354" s="194"/>
      <c r="I354" s="194"/>
      <c r="J354" s="194"/>
      <c r="K354" s="194"/>
      <c r="L354" s="194"/>
      <c r="M354" s="194"/>
      <c r="N354" s="194"/>
      <c r="O354" s="194"/>
      <c r="P354" s="194"/>
      <c r="Q354" s="194"/>
      <c r="R354" s="194"/>
      <c r="S354" s="194"/>
      <c r="T354" s="194"/>
      <c r="U354" s="194"/>
      <c r="V354" s="194"/>
      <c r="W354" s="194"/>
      <c r="X354" s="194"/>
      <c r="Y354" s="194"/>
      <c r="Z354" s="194"/>
    </row>
    <row r="355" spans="1:26" x14ac:dyDescent="0.25">
      <c r="A355" s="194"/>
      <c r="B355" s="194"/>
      <c r="C355" s="194"/>
      <c r="D355" s="194"/>
      <c r="E355" s="194"/>
      <c r="F355" s="194"/>
      <c r="G355" s="194"/>
      <c r="H355" s="194"/>
      <c r="I355" s="194"/>
      <c r="J355" s="194"/>
      <c r="K355" s="194"/>
      <c r="L355" s="194"/>
      <c r="M355" s="194"/>
      <c r="N355" s="194"/>
      <c r="O355" s="194"/>
      <c r="P355" s="194"/>
      <c r="Q355" s="194"/>
      <c r="R355" s="194"/>
      <c r="S355" s="194"/>
      <c r="T355" s="194"/>
      <c r="U355" s="194"/>
      <c r="V355" s="194"/>
      <c r="W355" s="194"/>
      <c r="X355" s="194"/>
      <c r="Y355" s="194"/>
      <c r="Z355" s="194"/>
    </row>
    <row r="356" spans="1:26" x14ac:dyDescent="0.25">
      <c r="A356" s="194"/>
      <c r="B356" s="194"/>
      <c r="C356" s="194"/>
      <c r="D356" s="194"/>
      <c r="E356" s="194"/>
      <c r="F356" s="194"/>
      <c r="G356" s="194"/>
      <c r="H356" s="194"/>
      <c r="I356" s="194"/>
      <c r="J356" s="194"/>
      <c r="K356" s="194"/>
      <c r="L356" s="194"/>
      <c r="M356" s="194"/>
      <c r="N356" s="194"/>
      <c r="O356" s="194"/>
      <c r="P356" s="194"/>
      <c r="Q356" s="194"/>
      <c r="R356" s="194"/>
      <c r="S356" s="194"/>
      <c r="T356" s="194"/>
      <c r="U356" s="194"/>
      <c r="V356" s="194"/>
      <c r="W356" s="194"/>
      <c r="X356" s="194"/>
      <c r="Y356" s="194"/>
      <c r="Z356" s="194"/>
    </row>
    <row r="357" spans="1:26" x14ac:dyDescent="0.25">
      <c r="A357" s="194"/>
      <c r="B357" s="194"/>
      <c r="C357" s="194"/>
      <c r="D357" s="194"/>
      <c r="E357" s="194"/>
      <c r="F357" s="194"/>
      <c r="G357" s="194"/>
      <c r="H357" s="194"/>
      <c r="I357" s="194"/>
      <c r="J357" s="194"/>
      <c r="K357" s="194"/>
      <c r="L357" s="194"/>
      <c r="M357" s="194"/>
      <c r="N357" s="194"/>
      <c r="O357" s="194"/>
      <c r="P357" s="194"/>
      <c r="Q357" s="194"/>
      <c r="R357" s="194"/>
      <c r="S357" s="194"/>
      <c r="T357" s="194"/>
      <c r="U357" s="194"/>
      <c r="V357" s="194"/>
      <c r="W357" s="194"/>
      <c r="X357" s="194"/>
      <c r="Y357" s="194"/>
      <c r="Z357" s="194"/>
    </row>
    <row r="358" spans="1:26" x14ac:dyDescent="0.25">
      <c r="A358" s="194"/>
      <c r="B358" s="194"/>
      <c r="C358" s="194"/>
      <c r="D358" s="194"/>
      <c r="E358" s="194"/>
      <c r="F358" s="194"/>
      <c r="G358" s="194"/>
      <c r="H358" s="194"/>
      <c r="I358" s="194"/>
      <c r="J358" s="194"/>
      <c r="K358" s="194"/>
      <c r="L358" s="194"/>
      <c r="M358" s="194"/>
      <c r="N358" s="194"/>
      <c r="O358" s="194"/>
      <c r="P358" s="194"/>
      <c r="Q358" s="194"/>
      <c r="R358" s="194"/>
      <c r="S358" s="194"/>
      <c r="T358" s="194"/>
      <c r="U358" s="194"/>
      <c r="V358" s="194"/>
      <c r="W358" s="194"/>
      <c r="X358" s="194"/>
      <c r="Y358" s="194"/>
      <c r="Z358" s="194"/>
    </row>
    <row r="359" spans="1:26" x14ac:dyDescent="0.25">
      <c r="A359" s="194"/>
      <c r="B359" s="194"/>
      <c r="C359" s="194"/>
      <c r="D359" s="194"/>
      <c r="E359" s="194"/>
      <c r="F359" s="194"/>
      <c r="G359" s="194"/>
      <c r="H359" s="194"/>
      <c r="I359" s="194"/>
      <c r="J359" s="194"/>
      <c r="K359" s="194"/>
      <c r="L359" s="194"/>
      <c r="M359" s="194"/>
      <c r="N359" s="194"/>
      <c r="O359" s="194"/>
      <c r="P359" s="194"/>
      <c r="Q359" s="194"/>
      <c r="R359" s="194"/>
      <c r="S359" s="194"/>
      <c r="T359" s="194"/>
      <c r="U359" s="194"/>
      <c r="V359" s="194"/>
      <c r="W359" s="194"/>
      <c r="X359" s="194"/>
      <c r="Y359" s="194"/>
      <c r="Z359" s="194"/>
    </row>
    <row r="360" spans="1:26" x14ac:dyDescent="0.25">
      <c r="A360" s="194"/>
      <c r="B360" s="194"/>
      <c r="C360" s="194"/>
      <c r="D360" s="194"/>
      <c r="E360" s="194"/>
      <c r="F360" s="194"/>
      <c r="G360" s="194"/>
      <c r="H360" s="194"/>
      <c r="I360" s="194"/>
      <c r="J360" s="194"/>
      <c r="K360" s="194"/>
      <c r="L360" s="194"/>
      <c r="M360" s="194"/>
      <c r="N360" s="194"/>
      <c r="O360" s="194"/>
      <c r="P360" s="194"/>
      <c r="Q360" s="194"/>
      <c r="R360" s="194"/>
      <c r="S360" s="194"/>
      <c r="T360" s="194"/>
      <c r="U360" s="194"/>
      <c r="V360" s="194"/>
      <c r="W360" s="194"/>
      <c r="X360" s="194"/>
      <c r="Y360" s="194"/>
      <c r="Z360" s="19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topLeftCell="A13" zoomScaleNormal="100" workbookViewId="0">
      <selection activeCell="C25" sqref="C25"/>
    </sheetView>
  </sheetViews>
  <sheetFormatPr defaultColWidth="9.140625" defaultRowHeight="15.75" x14ac:dyDescent="0.2"/>
  <cols>
    <col min="1" max="1" width="61.7109375" style="113" customWidth="1"/>
    <col min="2" max="2" width="18.5703125" style="113" customWidth="1"/>
    <col min="3" max="9" width="16.85546875" style="113" customWidth="1"/>
    <col min="10" max="10" width="18.7109375" style="113" customWidth="1"/>
    <col min="11" max="28" width="16.85546875" style="113" customWidth="1"/>
    <col min="29" max="29" width="16.7109375" style="113" customWidth="1"/>
    <col min="30" max="44" width="16.7109375" style="151" customWidth="1"/>
    <col min="45" max="45" width="13.28515625" style="244" bestFit="1" customWidth="1"/>
    <col min="46" max="46" width="14.7109375" style="244" customWidth="1"/>
    <col min="47" max="48" width="9.140625" style="244"/>
    <col min="49" max="256" width="9.140625" style="151"/>
    <col min="257" max="257" width="61.7109375" style="151" customWidth="1"/>
    <col min="258" max="258" width="18.5703125" style="151" customWidth="1"/>
    <col min="259" max="265" width="16.85546875" style="151" customWidth="1"/>
    <col min="266" max="266" width="18.7109375" style="151" customWidth="1"/>
    <col min="267" max="284" width="16.85546875" style="151" customWidth="1"/>
    <col min="285" max="300" width="16.7109375" style="151" customWidth="1"/>
    <col min="301" max="301" width="13.28515625" style="151" bestFit="1" customWidth="1"/>
    <col min="302" max="302" width="14.7109375" style="151" customWidth="1"/>
    <col min="303" max="512" width="9.140625" style="151"/>
    <col min="513" max="513" width="61.7109375" style="151" customWidth="1"/>
    <col min="514" max="514" width="18.5703125" style="151" customWidth="1"/>
    <col min="515" max="521" width="16.85546875" style="151" customWidth="1"/>
    <col min="522" max="522" width="18.7109375" style="151" customWidth="1"/>
    <col min="523" max="540" width="16.85546875" style="151" customWidth="1"/>
    <col min="541" max="556" width="16.7109375" style="151" customWidth="1"/>
    <col min="557" max="557" width="13.28515625" style="151" bestFit="1" customWidth="1"/>
    <col min="558" max="558" width="14.7109375" style="151" customWidth="1"/>
    <col min="559" max="768" width="9.140625" style="151"/>
    <col min="769" max="769" width="61.7109375" style="151" customWidth="1"/>
    <col min="770" max="770" width="18.5703125" style="151" customWidth="1"/>
    <col min="771" max="777" width="16.85546875" style="151" customWidth="1"/>
    <col min="778" max="778" width="18.7109375" style="151" customWidth="1"/>
    <col min="779" max="796" width="16.85546875" style="151" customWidth="1"/>
    <col min="797" max="812" width="16.7109375" style="151" customWidth="1"/>
    <col min="813" max="813" width="13.28515625" style="151" bestFit="1" customWidth="1"/>
    <col min="814" max="814" width="14.7109375" style="151" customWidth="1"/>
    <col min="815" max="1024" width="9.140625" style="151"/>
    <col min="1025" max="1025" width="61.7109375" style="151" customWidth="1"/>
    <col min="1026" max="1026" width="18.5703125" style="151" customWidth="1"/>
    <col min="1027" max="1033" width="16.85546875" style="151" customWidth="1"/>
    <col min="1034" max="1034" width="18.7109375" style="151" customWidth="1"/>
    <col min="1035" max="1052" width="16.85546875" style="151" customWidth="1"/>
    <col min="1053" max="1068" width="16.7109375" style="151" customWidth="1"/>
    <col min="1069" max="1069" width="13.28515625" style="151" bestFit="1" customWidth="1"/>
    <col min="1070" max="1070" width="14.7109375" style="151" customWidth="1"/>
    <col min="1071" max="1280" width="9.140625" style="151"/>
    <col min="1281" max="1281" width="61.7109375" style="151" customWidth="1"/>
    <col min="1282" max="1282" width="18.5703125" style="151" customWidth="1"/>
    <col min="1283" max="1289" width="16.85546875" style="151" customWidth="1"/>
    <col min="1290" max="1290" width="18.7109375" style="151" customWidth="1"/>
    <col min="1291" max="1308" width="16.85546875" style="151" customWidth="1"/>
    <col min="1309" max="1324" width="16.7109375" style="151" customWidth="1"/>
    <col min="1325" max="1325" width="13.28515625" style="151" bestFit="1" customWidth="1"/>
    <col min="1326" max="1326" width="14.7109375" style="151" customWidth="1"/>
    <col min="1327" max="1536" width="9.140625" style="151"/>
    <col min="1537" max="1537" width="61.7109375" style="151" customWidth="1"/>
    <col min="1538" max="1538" width="18.5703125" style="151" customWidth="1"/>
    <col min="1539" max="1545" width="16.85546875" style="151" customWidth="1"/>
    <col min="1546" max="1546" width="18.7109375" style="151" customWidth="1"/>
    <col min="1547" max="1564" width="16.85546875" style="151" customWidth="1"/>
    <col min="1565" max="1580" width="16.7109375" style="151" customWidth="1"/>
    <col min="1581" max="1581" width="13.28515625" style="151" bestFit="1" customWidth="1"/>
    <col min="1582" max="1582" width="14.7109375" style="151" customWidth="1"/>
    <col min="1583" max="1792" width="9.140625" style="151"/>
    <col min="1793" max="1793" width="61.7109375" style="151" customWidth="1"/>
    <col min="1794" max="1794" width="18.5703125" style="151" customWidth="1"/>
    <col min="1795" max="1801" width="16.85546875" style="151" customWidth="1"/>
    <col min="1802" max="1802" width="18.7109375" style="151" customWidth="1"/>
    <col min="1803" max="1820" width="16.85546875" style="151" customWidth="1"/>
    <col min="1821" max="1836" width="16.7109375" style="151" customWidth="1"/>
    <col min="1837" max="1837" width="13.28515625" style="151" bestFit="1" customWidth="1"/>
    <col min="1838" max="1838" width="14.7109375" style="151" customWidth="1"/>
    <col min="1839" max="2048" width="9.140625" style="151"/>
    <col min="2049" max="2049" width="61.7109375" style="151" customWidth="1"/>
    <col min="2050" max="2050" width="18.5703125" style="151" customWidth="1"/>
    <col min="2051" max="2057" width="16.85546875" style="151" customWidth="1"/>
    <col min="2058" max="2058" width="18.7109375" style="151" customWidth="1"/>
    <col min="2059" max="2076" width="16.85546875" style="151" customWidth="1"/>
    <col min="2077" max="2092" width="16.7109375" style="151" customWidth="1"/>
    <col min="2093" max="2093" width="13.28515625" style="151" bestFit="1" customWidth="1"/>
    <col min="2094" max="2094" width="14.7109375" style="151" customWidth="1"/>
    <col min="2095" max="2304" width="9.140625" style="151"/>
    <col min="2305" max="2305" width="61.7109375" style="151" customWidth="1"/>
    <col min="2306" max="2306" width="18.5703125" style="151" customWidth="1"/>
    <col min="2307" max="2313" width="16.85546875" style="151" customWidth="1"/>
    <col min="2314" max="2314" width="18.7109375" style="151" customWidth="1"/>
    <col min="2315" max="2332" width="16.85546875" style="151" customWidth="1"/>
    <col min="2333" max="2348" width="16.7109375" style="151" customWidth="1"/>
    <col min="2349" max="2349" width="13.28515625" style="151" bestFit="1" customWidth="1"/>
    <col min="2350" max="2350" width="14.7109375" style="151" customWidth="1"/>
    <col min="2351" max="2560" width="9.140625" style="151"/>
    <col min="2561" max="2561" width="61.7109375" style="151" customWidth="1"/>
    <col min="2562" max="2562" width="18.5703125" style="151" customWidth="1"/>
    <col min="2563" max="2569" width="16.85546875" style="151" customWidth="1"/>
    <col min="2570" max="2570" width="18.7109375" style="151" customWidth="1"/>
    <col min="2571" max="2588" width="16.85546875" style="151" customWidth="1"/>
    <col min="2589" max="2604" width="16.7109375" style="151" customWidth="1"/>
    <col min="2605" max="2605" width="13.28515625" style="151" bestFit="1" customWidth="1"/>
    <col min="2606" max="2606" width="14.7109375" style="151" customWidth="1"/>
    <col min="2607" max="2816" width="9.140625" style="151"/>
    <col min="2817" max="2817" width="61.7109375" style="151" customWidth="1"/>
    <col min="2818" max="2818" width="18.5703125" style="151" customWidth="1"/>
    <col min="2819" max="2825" width="16.85546875" style="151" customWidth="1"/>
    <col min="2826" max="2826" width="18.7109375" style="151" customWidth="1"/>
    <col min="2827" max="2844" width="16.85546875" style="151" customWidth="1"/>
    <col min="2845" max="2860" width="16.7109375" style="151" customWidth="1"/>
    <col min="2861" max="2861" width="13.28515625" style="151" bestFit="1" customWidth="1"/>
    <col min="2862" max="2862" width="14.7109375" style="151" customWidth="1"/>
    <col min="2863" max="3072" width="9.140625" style="151"/>
    <col min="3073" max="3073" width="61.7109375" style="151" customWidth="1"/>
    <col min="3074" max="3074" width="18.5703125" style="151" customWidth="1"/>
    <col min="3075" max="3081" width="16.85546875" style="151" customWidth="1"/>
    <col min="3082" max="3082" width="18.7109375" style="151" customWidth="1"/>
    <col min="3083" max="3100" width="16.85546875" style="151" customWidth="1"/>
    <col min="3101" max="3116" width="16.7109375" style="151" customWidth="1"/>
    <col min="3117" max="3117" width="13.28515625" style="151" bestFit="1" customWidth="1"/>
    <col min="3118" max="3118" width="14.7109375" style="151" customWidth="1"/>
    <col min="3119" max="3328" width="9.140625" style="151"/>
    <col min="3329" max="3329" width="61.7109375" style="151" customWidth="1"/>
    <col min="3330" max="3330" width="18.5703125" style="151" customWidth="1"/>
    <col min="3331" max="3337" width="16.85546875" style="151" customWidth="1"/>
    <col min="3338" max="3338" width="18.7109375" style="151" customWidth="1"/>
    <col min="3339" max="3356" width="16.85546875" style="151" customWidth="1"/>
    <col min="3357" max="3372" width="16.7109375" style="151" customWidth="1"/>
    <col min="3373" max="3373" width="13.28515625" style="151" bestFit="1" customWidth="1"/>
    <col min="3374" max="3374" width="14.7109375" style="151" customWidth="1"/>
    <col min="3375" max="3584" width="9.140625" style="151"/>
    <col min="3585" max="3585" width="61.7109375" style="151" customWidth="1"/>
    <col min="3586" max="3586" width="18.5703125" style="151" customWidth="1"/>
    <col min="3587" max="3593" width="16.85546875" style="151" customWidth="1"/>
    <col min="3594" max="3594" width="18.7109375" style="151" customWidth="1"/>
    <col min="3595" max="3612" width="16.85546875" style="151" customWidth="1"/>
    <col min="3613" max="3628" width="16.7109375" style="151" customWidth="1"/>
    <col min="3629" max="3629" width="13.28515625" style="151" bestFit="1" customWidth="1"/>
    <col min="3630" max="3630" width="14.7109375" style="151" customWidth="1"/>
    <col min="3631" max="3840" width="9.140625" style="151"/>
    <col min="3841" max="3841" width="61.7109375" style="151" customWidth="1"/>
    <col min="3842" max="3842" width="18.5703125" style="151" customWidth="1"/>
    <col min="3843" max="3849" width="16.85546875" style="151" customWidth="1"/>
    <col min="3850" max="3850" width="18.7109375" style="151" customWidth="1"/>
    <col min="3851" max="3868" width="16.85546875" style="151" customWidth="1"/>
    <col min="3869" max="3884" width="16.7109375" style="151" customWidth="1"/>
    <col min="3885" max="3885" width="13.28515625" style="151" bestFit="1" customWidth="1"/>
    <col min="3886" max="3886" width="14.7109375" style="151" customWidth="1"/>
    <col min="3887" max="4096" width="9.140625" style="151"/>
    <col min="4097" max="4097" width="61.7109375" style="151" customWidth="1"/>
    <col min="4098" max="4098" width="18.5703125" style="151" customWidth="1"/>
    <col min="4099" max="4105" width="16.85546875" style="151" customWidth="1"/>
    <col min="4106" max="4106" width="18.7109375" style="151" customWidth="1"/>
    <col min="4107" max="4124" width="16.85546875" style="151" customWidth="1"/>
    <col min="4125" max="4140" width="16.7109375" style="151" customWidth="1"/>
    <col min="4141" max="4141" width="13.28515625" style="151" bestFit="1" customWidth="1"/>
    <col min="4142" max="4142" width="14.7109375" style="151" customWidth="1"/>
    <col min="4143" max="4352" width="9.140625" style="151"/>
    <col min="4353" max="4353" width="61.7109375" style="151" customWidth="1"/>
    <col min="4354" max="4354" width="18.5703125" style="151" customWidth="1"/>
    <col min="4355" max="4361" width="16.85546875" style="151" customWidth="1"/>
    <col min="4362" max="4362" width="18.7109375" style="151" customWidth="1"/>
    <col min="4363" max="4380" width="16.85546875" style="151" customWidth="1"/>
    <col min="4381" max="4396" width="16.7109375" style="151" customWidth="1"/>
    <col min="4397" max="4397" width="13.28515625" style="151" bestFit="1" customWidth="1"/>
    <col min="4398" max="4398" width="14.7109375" style="151" customWidth="1"/>
    <col min="4399" max="4608" width="9.140625" style="151"/>
    <col min="4609" max="4609" width="61.7109375" style="151" customWidth="1"/>
    <col min="4610" max="4610" width="18.5703125" style="151" customWidth="1"/>
    <col min="4611" max="4617" width="16.85546875" style="151" customWidth="1"/>
    <col min="4618" max="4618" width="18.7109375" style="151" customWidth="1"/>
    <col min="4619" max="4636" width="16.85546875" style="151" customWidth="1"/>
    <col min="4637" max="4652" width="16.7109375" style="151" customWidth="1"/>
    <col min="4653" max="4653" width="13.28515625" style="151" bestFit="1" customWidth="1"/>
    <col min="4654" max="4654" width="14.7109375" style="151" customWidth="1"/>
    <col min="4655" max="4864" width="9.140625" style="151"/>
    <col min="4865" max="4865" width="61.7109375" style="151" customWidth="1"/>
    <col min="4866" max="4866" width="18.5703125" style="151" customWidth="1"/>
    <col min="4867" max="4873" width="16.85546875" style="151" customWidth="1"/>
    <col min="4874" max="4874" width="18.7109375" style="151" customWidth="1"/>
    <col min="4875" max="4892" width="16.85546875" style="151" customWidth="1"/>
    <col min="4893" max="4908" width="16.7109375" style="151" customWidth="1"/>
    <col min="4909" max="4909" width="13.28515625" style="151" bestFit="1" customWidth="1"/>
    <col min="4910" max="4910" width="14.7109375" style="151" customWidth="1"/>
    <col min="4911" max="5120" width="9.140625" style="151"/>
    <col min="5121" max="5121" width="61.7109375" style="151" customWidth="1"/>
    <col min="5122" max="5122" width="18.5703125" style="151" customWidth="1"/>
    <col min="5123" max="5129" width="16.85546875" style="151" customWidth="1"/>
    <col min="5130" max="5130" width="18.7109375" style="151" customWidth="1"/>
    <col min="5131" max="5148" width="16.85546875" style="151" customWidth="1"/>
    <col min="5149" max="5164" width="16.7109375" style="151" customWidth="1"/>
    <col min="5165" max="5165" width="13.28515625" style="151" bestFit="1" customWidth="1"/>
    <col min="5166" max="5166" width="14.7109375" style="151" customWidth="1"/>
    <col min="5167" max="5376" width="9.140625" style="151"/>
    <col min="5377" max="5377" width="61.7109375" style="151" customWidth="1"/>
    <col min="5378" max="5378" width="18.5703125" style="151" customWidth="1"/>
    <col min="5379" max="5385" width="16.85546875" style="151" customWidth="1"/>
    <col min="5386" max="5386" width="18.7109375" style="151" customWidth="1"/>
    <col min="5387" max="5404" width="16.85546875" style="151" customWidth="1"/>
    <col min="5405" max="5420" width="16.7109375" style="151" customWidth="1"/>
    <col min="5421" max="5421" width="13.28515625" style="151" bestFit="1" customWidth="1"/>
    <col min="5422" max="5422" width="14.7109375" style="151" customWidth="1"/>
    <col min="5423" max="5632" width="9.140625" style="151"/>
    <col min="5633" max="5633" width="61.7109375" style="151" customWidth="1"/>
    <col min="5634" max="5634" width="18.5703125" style="151" customWidth="1"/>
    <col min="5635" max="5641" width="16.85546875" style="151" customWidth="1"/>
    <col min="5642" max="5642" width="18.7109375" style="151" customWidth="1"/>
    <col min="5643" max="5660" width="16.85546875" style="151" customWidth="1"/>
    <col min="5661" max="5676" width="16.7109375" style="151" customWidth="1"/>
    <col min="5677" max="5677" width="13.28515625" style="151" bestFit="1" customWidth="1"/>
    <col min="5678" max="5678" width="14.7109375" style="151" customWidth="1"/>
    <col min="5679" max="5888" width="9.140625" style="151"/>
    <col min="5889" max="5889" width="61.7109375" style="151" customWidth="1"/>
    <col min="5890" max="5890" width="18.5703125" style="151" customWidth="1"/>
    <col min="5891" max="5897" width="16.85546875" style="151" customWidth="1"/>
    <col min="5898" max="5898" width="18.7109375" style="151" customWidth="1"/>
    <col min="5899" max="5916" width="16.85546875" style="151" customWidth="1"/>
    <col min="5917" max="5932" width="16.7109375" style="151" customWidth="1"/>
    <col min="5933" max="5933" width="13.28515625" style="151" bestFit="1" customWidth="1"/>
    <col min="5934" max="5934" width="14.7109375" style="151" customWidth="1"/>
    <col min="5935" max="6144" width="9.140625" style="151"/>
    <col min="6145" max="6145" width="61.7109375" style="151" customWidth="1"/>
    <col min="6146" max="6146" width="18.5703125" style="151" customWidth="1"/>
    <col min="6147" max="6153" width="16.85546875" style="151" customWidth="1"/>
    <col min="6154" max="6154" width="18.7109375" style="151" customWidth="1"/>
    <col min="6155" max="6172" width="16.85546875" style="151" customWidth="1"/>
    <col min="6173" max="6188" width="16.7109375" style="151" customWidth="1"/>
    <col min="6189" max="6189" width="13.28515625" style="151" bestFit="1" customWidth="1"/>
    <col min="6190" max="6190" width="14.7109375" style="151" customWidth="1"/>
    <col min="6191" max="6400" width="9.140625" style="151"/>
    <col min="6401" max="6401" width="61.7109375" style="151" customWidth="1"/>
    <col min="6402" max="6402" width="18.5703125" style="151" customWidth="1"/>
    <col min="6403" max="6409" width="16.85546875" style="151" customWidth="1"/>
    <col min="6410" max="6410" width="18.7109375" style="151" customWidth="1"/>
    <col min="6411" max="6428" width="16.85546875" style="151" customWidth="1"/>
    <col min="6429" max="6444" width="16.7109375" style="151" customWidth="1"/>
    <col min="6445" max="6445" width="13.28515625" style="151" bestFit="1" customWidth="1"/>
    <col min="6446" max="6446" width="14.7109375" style="151" customWidth="1"/>
    <col min="6447" max="6656" width="9.140625" style="151"/>
    <col min="6657" max="6657" width="61.7109375" style="151" customWidth="1"/>
    <col min="6658" max="6658" width="18.5703125" style="151" customWidth="1"/>
    <col min="6659" max="6665" width="16.85546875" style="151" customWidth="1"/>
    <col min="6666" max="6666" width="18.7109375" style="151" customWidth="1"/>
    <col min="6667" max="6684" width="16.85546875" style="151" customWidth="1"/>
    <col min="6685" max="6700" width="16.7109375" style="151" customWidth="1"/>
    <col min="6701" max="6701" width="13.28515625" style="151" bestFit="1" customWidth="1"/>
    <col min="6702" max="6702" width="14.7109375" style="151" customWidth="1"/>
    <col min="6703" max="6912" width="9.140625" style="151"/>
    <col min="6913" max="6913" width="61.7109375" style="151" customWidth="1"/>
    <col min="6914" max="6914" width="18.5703125" style="151" customWidth="1"/>
    <col min="6915" max="6921" width="16.85546875" style="151" customWidth="1"/>
    <col min="6922" max="6922" width="18.7109375" style="151" customWidth="1"/>
    <col min="6923" max="6940" width="16.85546875" style="151" customWidth="1"/>
    <col min="6941" max="6956" width="16.7109375" style="151" customWidth="1"/>
    <col min="6957" max="6957" width="13.28515625" style="151" bestFit="1" customWidth="1"/>
    <col min="6958" max="6958" width="14.7109375" style="151" customWidth="1"/>
    <col min="6959" max="7168" width="9.140625" style="151"/>
    <col min="7169" max="7169" width="61.7109375" style="151" customWidth="1"/>
    <col min="7170" max="7170" width="18.5703125" style="151" customWidth="1"/>
    <col min="7171" max="7177" width="16.85546875" style="151" customWidth="1"/>
    <col min="7178" max="7178" width="18.7109375" style="151" customWidth="1"/>
    <col min="7179" max="7196" width="16.85546875" style="151" customWidth="1"/>
    <col min="7197" max="7212" width="16.7109375" style="151" customWidth="1"/>
    <col min="7213" max="7213" width="13.28515625" style="151" bestFit="1" customWidth="1"/>
    <col min="7214" max="7214" width="14.7109375" style="151" customWidth="1"/>
    <col min="7215" max="7424" width="9.140625" style="151"/>
    <col min="7425" max="7425" width="61.7109375" style="151" customWidth="1"/>
    <col min="7426" max="7426" width="18.5703125" style="151" customWidth="1"/>
    <col min="7427" max="7433" width="16.85546875" style="151" customWidth="1"/>
    <col min="7434" max="7434" width="18.7109375" style="151" customWidth="1"/>
    <col min="7435" max="7452" width="16.85546875" style="151" customWidth="1"/>
    <col min="7453" max="7468" width="16.7109375" style="151" customWidth="1"/>
    <col min="7469" max="7469" width="13.28515625" style="151" bestFit="1" customWidth="1"/>
    <col min="7470" max="7470" width="14.7109375" style="151" customWidth="1"/>
    <col min="7471" max="7680" width="9.140625" style="151"/>
    <col min="7681" max="7681" width="61.7109375" style="151" customWidth="1"/>
    <col min="7682" max="7682" width="18.5703125" style="151" customWidth="1"/>
    <col min="7683" max="7689" width="16.85546875" style="151" customWidth="1"/>
    <col min="7690" max="7690" width="18.7109375" style="151" customWidth="1"/>
    <col min="7691" max="7708" width="16.85546875" style="151" customWidth="1"/>
    <col min="7709" max="7724" width="16.7109375" style="151" customWidth="1"/>
    <col min="7725" max="7725" width="13.28515625" style="151" bestFit="1" customWidth="1"/>
    <col min="7726" max="7726" width="14.7109375" style="151" customWidth="1"/>
    <col min="7727" max="7936" width="9.140625" style="151"/>
    <col min="7937" max="7937" width="61.7109375" style="151" customWidth="1"/>
    <col min="7938" max="7938" width="18.5703125" style="151" customWidth="1"/>
    <col min="7939" max="7945" width="16.85546875" style="151" customWidth="1"/>
    <col min="7946" max="7946" width="18.7109375" style="151" customWidth="1"/>
    <col min="7947" max="7964" width="16.85546875" style="151" customWidth="1"/>
    <col min="7965" max="7980" width="16.7109375" style="151" customWidth="1"/>
    <col min="7981" max="7981" width="13.28515625" style="151" bestFit="1" customWidth="1"/>
    <col min="7982" max="7982" width="14.7109375" style="151" customWidth="1"/>
    <col min="7983" max="8192" width="9.140625" style="151"/>
    <col min="8193" max="8193" width="61.7109375" style="151" customWidth="1"/>
    <col min="8194" max="8194" width="18.5703125" style="151" customWidth="1"/>
    <col min="8195" max="8201" width="16.85546875" style="151" customWidth="1"/>
    <col min="8202" max="8202" width="18.7109375" style="151" customWidth="1"/>
    <col min="8203" max="8220" width="16.85546875" style="151" customWidth="1"/>
    <col min="8221" max="8236" width="16.7109375" style="151" customWidth="1"/>
    <col min="8237" max="8237" width="13.28515625" style="151" bestFit="1" customWidth="1"/>
    <col min="8238" max="8238" width="14.7109375" style="151" customWidth="1"/>
    <col min="8239" max="8448" width="9.140625" style="151"/>
    <col min="8449" max="8449" width="61.7109375" style="151" customWidth="1"/>
    <col min="8450" max="8450" width="18.5703125" style="151" customWidth="1"/>
    <col min="8451" max="8457" width="16.85546875" style="151" customWidth="1"/>
    <col min="8458" max="8458" width="18.7109375" style="151" customWidth="1"/>
    <col min="8459" max="8476" width="16.85546875" style="151" customWidth="1"/>
    <col min="8477" max="8492" width="16.7109375" style="151" customWidth="1"/>
    <col min="8493" max="8493" width="13.28515625" style="151" bestFit="1" customWidth="1"/>
    <col min="8494" max="8494" width="14.7109375" style="151" customWidth="1"/>
    <col min="8495" max="8704" width="9.140625" style="151"/>
    <col min="8705" max="8705" width="61.7109375" style="151" customWidth="1"/>
    <col min="8706" max="8706" width="18.5703125" style="151" customWidth="1"/>
    <col min="8707" max="8713" width="16.85546875" style="151" customWidth="1"/>
    <col min="8714" max="8714" width="18.7109375" style="151" customWidth="1"/>
    <col min="8715" max="8732" width="16.85546875" style="151" customWidth="1"/>
    <col min="8733" max="8748" width="16.7109375" style="151" customWidth="1"/>
    <col min="8749" max="8749" width="13.28515625" style="151" bestFit="1" customWidth="1"/>
    <col min="8750" max="8750" width="14.7109375" style="151" customWidth="1"/>
    <col min="8751" max="8960" width="9.140625" style="151"/>
    <col min="8961" max="8961" width="61.7109375" style="151" customWidth="1"/>
    <col min="8962" max="8962" width="18.5703125" style="151" customWidth="1"/>
    <col min="8963" max="8969" width="16.85546875" style="151" customWidth="1"/>
    <col min="8970" max="8970" width="18.7109375" style="151" customWidth="1"/>
    <col min="8971" max="8988" width="16.85546875" style="151" customWidth="1"/>
    <col min="8989" max="9004" width="16.7109375" style="151" customWidth="1"/>
    <col min="9005" max="9005" width="13.28515625" style="151" bestFit="1" customWidth="1"/>
    <col min="9006" max="9006" width="14.7109375" style="151" customWidth="1"/>
    <col min="9007" max="9216" width="9.140625" style="151"/>
    <col min="9217" max="9217" width="61.7109375" style="151" customWidth="1"/>
    <col min="9218" max="9218" width="18.5703125" style="151" customWidth="1"/>
    <col min="9219" max="9225" width="16.85546875" style="151" customWidth="1"/>
    <col min="9226" max="9226" width="18.7109375" style="151" customWidth="1"/>
    <col min="9227" max="9244" width="16.85546875" style="151" customWidth="1"/>
    <col min="9245" max="9260" width="16.7109375" style="151" customWidth="1"/>
    <col min="9261" max="9261" width="13.28515625" style="151" bestFit="1" customWidth="1"/>
    <col min="9262" max="9262" width="14.7109375" style="151" customWidth="1"/>
    <col min="9263" max="9472" width="9.140625" style="151"/>
    <col min="9473" max="9473" width="61.7109375" style="151" customWidth="1"/>
    <col min="9474" max="9474" width="18.5703125" style="151" customWidth="1"/>
    <col min="9475" max="9481" width="16.85546875" style="151" customWidth="1"/>
    <col min="9482" max="9482" width="18.7109375" style="151" customWidth="1"/>
    <col min="9483" max="9500" width="16.85546875" style="151" customWidth="1"/>
    <col min="9501" max="9516" width="16.7109375" style="151" customWidth="1"/>
    <col min="9517" max="9517" width="13.28515625" style="151" bestFit="1" customWidth="1"/>
    <col min="9518" max="9518" width="14.7109375" style="151" customWidth="1"/>
    <col min="9519" max="9728" width="9.140625" style="151"/>
    <col min="9729" max="9729" width="61.7109375" style="151" customWidth="1"/>
    <col min="9730" max="9730" width="18.5703125" style="151" customWidth="1"/>
    <col min="9731" max="9737" width="16.85546875" style="151" customWidth="1"/>
    <col min="9738" max="9738" width="18.7109375" style="151" customWidth="1"/>
    <col min="9739" max="9756" width="16.85546875" style="151" customWidth="1"/>
    <col min="9757" max="9772" width="16.7109375" style="151" customWidth="1"/>
    <col min="9773" max="9773" width="13.28515625" style="151" bestFit="1" customWidth="1"/>
    <col min="9774" max="9774" width="14.7109375" style="151" customWidth="1"/>
    <col min="9775" max="9984" width="9.140625" style="151"/>
    <col min="9985" max="9985" width="61.7109375" style="151" customWidth="1"/>
    <col min="9986" max="9986" width="18.5703125" style="151" customWidth="1"/>
    <col min="9987" max="9993" width="16.85546875" style="151" customWidth="1"/>
    <col min="9994" max="9994" width="18.7109375" style="151" customWidth="1"/>
    <col min="9995" max="10012" width="16.85546875" style="151" customWidth="1"/>
    <col min="10013" max="10028" width="16.7109375" style="151" customWidth="1"/>
    <col min="10029" max="10029" width="13.28515625" style="151" bestFit="1" customWidth="1"/>
    <col min="10030" max="10030" width="14.7109375" style="151" customWidth="1"/>
    <col min="10031" max="10240" width="9.140625" style="151"/>
    <col min="10241" max="10241" width="61.7109375" style="151" customWidth="1"/>
    <col min="10242" max="10242" width="18.5703125" style="151" customWidth="1"/>
    <col min="10243" max="10249" width="16.85546875" style="151" customWidth="1"/>
    <col min="10250" max="10250" width="18.7109375" style="151" customWidth="1"/>
    <col min="10251" max="10268" width="16.85546875" style="151" customWidth="1"/>
    <col min="10269" max="10284" width="16.7109375" style="151" customWidth="1"/>
    <col min="10285" max="10285" width="13.28515625" style="151" bestFit="1" customWidth="1"/>
    <col min="10286" max="10286" width="14.7109375" style="151" customWidth="1"/>
    <col min="10287" max="10496" width="9.140625" style="151"/>
    <col min="10497" max="10497" width="61.7109375" style="151" customWidth="1"/>
    <col min="10498" max="10498" width="18.5703125" style="151" customWidth="1"/>
    <col min="10499" max="10505" width="16.85546875" style="151" customWidth="1"/>
    <col min="10506" max="10506" width="18.7109375" style="151" customWidth="1"/>
    <col min="10507" max="10524" width="16.85546875" style="151" customWidth="1"/>
    <col min="10525" max="10540" width="16.7109375" style="151" customWidth="1"/>
    <col min="10541" max="10541" width="13.28515625" style="151" bestFit="1" customWidth="1"/>
    <col min="10542" max="10542" width="14.7109375" style="151" customWidth="1"/>
    <col min="10543" max="10752" width="9.140625" style="151"/>
    <col min="10753" max="10753" width="61.7109375" style="151" customWidth="1"/>
    <col min="10754" max="10754" width="18.5703125" style="151" customWidth="1"/>
    <col min="10755" max="10761" width="16.85546875" style="151" customWidth="1"/>
    <col min="10762" max="10762" width="18.7109375" style="151" customWidth="1"/>
    <col min="10763" max="10780" width="16.85546875" style="151" customWidth="1"/>
    <col min="10781" max="10796" width="16.7109375" style="151" customWidth="1"/>
    <col min="10797" max="10797" width="13.28515625" style="151" bestFit="1" customWidth="1"/>
    <col min="10798" max="10798" width="14.7109375" style="151" customWidth="1"/>
    <col min="10799" max="11008" width="9.140625" style="151"/>
    <col min="11009" max="11009" width="61.7109375" style="151" customWidth="1"/>
    <col min="11010" max="11010" width="18.5703125" style="151" customWidth="1"/>
    <col min="11011" max="11017" width="16.85546875" style="151" customWidth="1"/>
    <col min="11018" max="11018" width="18.7109375" style="151" customWidth="1"/>
    <col min="11019" max="11036" width="16.85546875" style="151" customWidth="1"/>
    <col min="11037" max="11052" width="16.7109375" style="151" customWidth="1"/>
    <col min="11053" max="11053" width="13.28515625" style="151" bestFit="1" customWidth="1"/>
    <col min="11054" max="11054" width="14.7109375" style="151" customWidth="1"/>
    <col min="11055" max="11264" width="9.140625" style="151"/>
    <col min="11265" max="11265" width="61.7109375" style="151" customWidth="1"/>
    <col min="11266" max="11266" width="18.5703125" style="151" customWidth="1"/>
    <col min="11267" max="11273" width="16.85546875" style="151" customWidth="1"/>
    <col min="11274" max="11274" width="18.7109375" style="151" customWidth="1"/>
    <col min="11275" max="11292" width="16.85546875" style="151" customWidth="1"/>
    <col min="11293" max="11308" width="16.7109375" style="151" customWidth="1"/>
    <col min="11309" max="11309" width="13.28515625" style="151" bestFit="1" customWidth="1"/>
    <col min="11310" max="11310" width="14.7109375" style="151" customWidth="1"/>
    <col min="11311" max="11520" width="9.140625" style="151"/>
    <col min="11521" max="11521" width="61.7109375" style="151" customWidth="1"/>
    <col min="11522" max="11522" width="18.5703125" style="151" customWidth="1"/>
    <col min="11523" max="11529" width="16.85546875" style="151" customWidth="1"/>
    <col min="11530" max="11530" width="18.7109375" style="151" customWidth="1"/>
    <col min="11531" max="11548" width="16.85546875" style="151" customWidth="1"/>
    <col min="11549" max="11564" width="16.7109375" style="151" customWidth="1"/>
    <col min="11565" max="11565" width="13.28515625" style="151" bestFit="1" customWidth="1"/>
    <col min="11566" max="11566" width="14.7109375" style="151" customWidth="1"/>
    <col min="11567" max="11776" width="9.140625" style="151"/>
    <col min="11777" max="11777" width="61.7109375" style="151" customWidth="1"/>
    <col min="11778" max="11778" width="18.5703125" style="151" customWidth="1"/>
    <col min="11779" max="11785" width="16.85546875" style="151" customWidth="1"/>
    <col min="11786" max="11786" width="18.7109375" style="151" customWidth="1"/>
    <col min="11787" max="11804" width="16.85546875" style="151" customWidth="1"/>
    <col min="11805" max="11820" width="16.7109375" style="151" customWidth="1"/>
    <col min="11821" max="11821" width="13.28515625" style="151" bestFit="1" customWidth="1"/>
    <col min="11822" max="11822" width="14.7109375" style="151" customWidth="1"/>
    <col min="11823" max="12032" width="9.140625" style="151"/>
    <col min="12033" max="12033" width="61.7109375" style="151" customWidth="1"/>
    <col min="12034" max="12034" width="18.5703125" style="151" customWidth="1"/>
    <col min="12035" max="12041" width="16.85546875" style="151" customWidth="1"/>
    <col min="12042" max="12042" width="18.7109375" style="151" customWidth="1"/>
    <col min="12043" max="12060" width="16.85546875" style="151" customWidth="1"/>
    <col min="12061" max="12076" width="16.7109375" style="151" customWidth="1"/>
    <col min="12077" max="12077" width="13.28515625" style="151" bestFit="1" customWidth="1"/>
    <col min="12078" max="12078" width="14.7109375" style="151" customWidth="1"/>
    <col min="12079" max="12288" width="9.140625" style="151"/>
    <col min="12289" max="12289" width="61.7109375" style="151" customWidth="1"/>
    <col min="12290" max="12290" width="18.5703125" style="151" customWidth="1"/>
    <col min="12291" max="12297" width="16.85546875" style="151" customWidth="1"/>
    <col min="12298" max="12298" width="18.7109375" style="151" customWidth="1"/>
    <col min="12299" max="12316" width="16.85546875" style="151" customWidth="1"/>
    <col min="12317" max="12332" width="16.7109375" style="151" customWidth="1"/>
    <col min="12333" max="12333" width="13.28515625" style="151" bestFit="1" customWidth="1"/>
    <col min="12334" max="12334" width="14.7109375" style="151" customWidth="1"/>
    <col min="12335" max="12544" width="9.140625" style="151"/>
    <col min="12545" max="12545" width="61.7109375" style="151" customWidth="1"/>
    <col min="12546" max="12546" width="18.5703125" style="151" customWidth="1"/>
    <col min="12547" max="12553" width="16.85546875" style="151" customWidth="1"/>
    <col min="12554" max="12554" width="18.7109375" style="151" customWidth="1"/>
    <col min="12555" max="12572" width="16.85546875" style="151" customWidth="1"/>
    <col min="12573" max="12588" width="16.7109375" style="151" customWidth="1"/>
    <col min="12589" max="12589" width="13.28515625" style="151" bestFit="1" customWidth="1"/>
    <col min="12590" max="12590" width="14.7109375" style="151" customWidth="1"/>
    <col min="12591" max="12800" width="9.140625" style="151"/>
    <col min="12801" max="12801" width="61.7109375" style="151" customWidth="1"/>
    <col min="12802" max="12802" width="18.5703125" style="151" customWidth="1"/>
    <col min="12803" max="12809" width="16.85546875" style="151" customWidth="1"/>
    <col min="12810" max="12810" width="18.7109375" style="151" customWidth="1"/>
    <col min="12811" max="12828" width="16.85546875" style="151" customWidth="1"/>
    <col min="12829" max="12844" width="16.7109375" style="151" customWidth="1"/>
    <col min="12845" max="12845" width="13.28515625" style="151" bestFit="1" customWidth="1"/>
    <col min="12846" max="12846" width="14.7109375" style="151" customWidth="1"/>
    <col min="12847" max="13056" width="9.140625" style="151"/>
    <col min="13057" max="13057" width="61.7109375" style="151" customWidth="1"/>
    <col min="13058" max="13058" width="18.5703125" style="151" customWidth="1"/>
    <col min="13059" max="13065" width="16.85546875" style="151" customWidth="1"/>
    <col min="13066" max="13066" width="18.7109375" style="151" customWidth="1"/>
    <col min="13067" max="13084" width="16.85546875" style="151" customWidth="1"/>
    <col min="13085" max="13100" width="16.7109375" style="151" customWidth="1"/>
    <col min="13101" max="13101" width="13.28515625" style="151" bestFit="1" customWidth="1"/>
    <col min="13102" max="13102" width="14.7109375" style="151" customWidth="1"/>
    <col min="13103" max="13312" width="9.140625" style="151"/>
    <col min="13313" max="13313" width="61.7109375" style="151" customWidth="1"/>
    <col min="13314" max="13314" width="18.5703125" style="151" customWidth="1"/>
    <col min="13315" max="13321" width="16.85546875" style="151" customWidth="1"/>
    <col min="13322" max="13322" width="18.7109375" style="151" customWidth="1"/>
    <col min="13323" max="13340" width="16.85546875" style="151" customWidth="1"/>
    <col min="13341" max="13356" width="16.7109375" style="151" customWidth="1"/>
    <col min="13357" max="13357" width="13.28515625" style="151" bestFit="1" customWidth="1"/>
    <col min="13358" max="13358" width="14.7109375" style="151" customWidth="1"/>
    <col min="13359" max="13568" width="9.140625" style="151"/>
    <col min="13569" max="13569" width="61.7109375" style="151" customWidth="1"/>
    <col min="13570" max="13570" width="18.5703125" style="151" customWidth="1"/>
    <col min="13571" max="13577" width="16.85546875" style="151" customWidth="1"/>
    <col min="13578" max="13578" width="18.7109375" style="151" customWidth="1"/>
    <col min="13579" max="13596" width="16.85546875" style="151" customWidth="1"/>
    <col min="13597" max="13612" width="16.7109375" style="151" customWidth="1"/>
    <col min="13613" max="13613" width="13.28515625" style="151" bestFit="1" customWidth="1"/>
    <col min="13614" max="13614" width="14.7109375" style="151" customWidth="1"/>
    <col min="13615" max="13824" width="9.140625" style="151"/>
    <col min="13825" max="13825" width="61.7109375" style="151" customWidth="1"/>
    <col min="13826" max="13826" width="18.5703125" style="151" customWidth="1"/>
    <col min="13827" max="13833" width="16.85546875" style="151" customWidth="1"/>
    <col min="13834" max="13834" width="18.7109375" style="151" customWidth="1"/>
    <col min="13835" max="13852" width="16.85546875" style="151" customWidth="1"/>
    <col min="13853" max="13868" width="16.7109375" style="151" customWidth="1"/>
    <col min="13869" max="13869" width="13.28515625" style="151" bestFit="1" customWidth="1"/>
    <col min="13870" max="13870" width="14.7109375" style="151" customWidth="1"/>
    <col min="13871" max="14080" width="9.140625" style="151"/>
    <col min="14081" max="14081" width="61.7109375" style="151" customWidth="1"/>
    <col min="14082" max="14082" width="18.5703125" style="151" customWidth="1"/>
    <col min="14083" max="14089" width="16.85546875" style="151" customWidth="1"/>
    <col min="14090" max="14090" width="18.7109375" style="151" customWidth="1"/>
    <col min="14091" max="14108" width="16.85546875" style="151" customWidth="1"/>
    <col min="14109" max="14124" width="16.7109375" style="151" customWidth="1"/>
    <col min="14125" max="14125" width="13.28515625" style="151" bestFit="1" customWidth="1"/>
    <col min="14126" max="14126" width="14.7109375" style="151" customWidth="1"/>
    <col min="14127" max="14336" width="9.140625" style="151"/>
    <col min="14337" max="14337" width="61.7109375" style="151" customWidth="1"/>
    <col min="14338" max="14338" width="18.5703125" style="151" customWidth="1"/>
    <col min="14339" max="14345" width="16.85546875" style="151" customWidth="1"/>
    <col min="14346" max="14346" width="18.7109375" style="151" customWidth="1"/>
    <col min="14347" max="14364" width="16.85546875" style="151" customWidth="1"/>
    <col min="14365" max="14380" width="16.7109375" style="151" customWidth="1"/>
    <col min="14381" max="14381" width="13.28515625" style="151" bestFit="1" customWidth="1"/>
    <col min="14382" max="14382" width="14.7109375" style="151" customWidth="1"/>
    <col min="14383" max="14592" width="9.140625" style="151"/>
    <col min="14593" max="14593" width="61.7109375" style="151" customWidth="1"/>
    <col min="14594" max="14594" width="18.5703125" style="151" customWidth="1"/>
    <col min="14595" max="14601" width="16.85546875" style="151" customWidth="1"/>
    <col min="14602" max="14602" width="18.7109375" style="151" customWidth="1"/>
    <col min="14603" max="14620" width="16.85546875" style="151" customWidth="1"/>
    <col min="14621" max="14636" width="16.7109375" style="151" customWidth="1"/>
    <col min="14637" max="14637" width="13.28515625" style="151" bestFit="1" customWidth="1"/>
    <col min="14638" max="14638" width="14.7109375" style="151" customWidth="1"/>
    <col min="14639" max="14848" width="9.140625" style="151"/>
    <col min="14849" max="14849" width="61.7109375" style="151" customWidth="1"/>
    <col min="14850" max="14850" width="18.5703125" style="151" customWidth="1"/>
    <col min="14851" max="14857" width="16.85546875" style="151" customWidth="1"/>
    <col min="14858" max="14858" width="18.7109375" style="151" customWidth="1"/>
    <col min="14859" max="14876" width="16.85546875" style="151" customWidth="1"/>
    <col min="14877" max="14892" width="16.7109375" style="151" customWidth="1"/>
    <col min="14893" max="14893" width="13.28515625" style="151" bestFit="1" customWidth="1"/>
    <col min="14894" max="14894" width="14.7109375" style="151" customWidth="1"/>
    <col min="14895" max="15104" width="9.140625" style="151"/>
    <col min="15105" max="15105" width="61.7109375" style="151" customWidth="1"/>
    <col min="15106" max="15106" width="18.5703125" style="151" customWidth="1"/>
    <col min="15107" max="15113" width="16.85546875" style="151" customWidth="1"/>
    <col min="15114" max="15114" width="18.7109375" style="151" customWidth="1"/>
    <col min="15115" max="15132" width="16.85546875" style="151" customWidth="1"/>
    <col min="15133" max="15148" width="16.7109375" style="151" customWidth="1"/>
    <col min="15149" max="15149" width="13.28515625" style="151" bestFit="1" customWidth="1"/>
    <col min="15150" max="15150" width="14.7109375" style="151" customWidth="1"/>
    <col min="15151" max="15360" width="9.140625" style="151"/>
    <col min="15361" max="15361" width="61.7109375" style="151" customWidth="1"/>
    <col min="15362" max="15362" width="18.5703125" style="151" customWidth="1"/>
    <col min="15363" max="15369" width="16.85546875" style="151" customWidth="1"/>
    <col min="15370" max="15370" width="18.7109375" style="151" customWidth="1"/>
    <col min="15371" max="15388" width="16.85546875" style="151" customWidth="1"/>
    <col min="15389" max="15404" width="16.7109375" style="151" customWidth="1"/>
    <col min="15405" max="15405" width="13.28515625" style="151" bestFit="1" customWidth="1"/>
    <col min="15406" max="15406" width="14.7109375" style="151" customWidth="1"/>
    <col min="15407" max="15616" width="9.140625" style="151"/>
    <col min="15617" max="15617" width="61.7109375" style="151" customWidth="1"/>
    <col min="15618" max="15618" width="18.5703125" style="151" customWidth="1"/>
    <col min="15619" max="15625" width="16.85546875" style="151" customWidth="1"/>
    <col min="15626" max="15626" width="18.7109375" style="151" customWidth="1"/>
    <col min="15627" max="15644" width="16.85546875" style="151" customWidth="1"/>
    <col min="15645" max="15660" width="16.7109375" style="151" customWidth="1"/>
    <col min="15661" max="15661" width="13.28515625" style="151" bestFit="1" customWidth="1"/>
    <col min="15662" max="15662" width="14.7109375" style="151" customWidth="1"/>
    <col min="15663" max="15872" width="9.140625" style="151"/>
    <col min="15873" max="15873" width="61.7109375" style="151" customWidth="1"/>
    <col min="15874" max="15874" width="18.5703125" style="151" customWidth="1"/>
    <col min="15875" max="15881" width="16.85546875" style="151" customWidth="1"/>
    <col min="15882" max="15882" width="18.7109375" style="151" customWidth="1"/>
    <col min="15883" max="15900" width="16.85546875" style="151" customWidth="1"/>
    <col min="15901" max="15916" width="16.7109375" style="151" customWidth="1"/>
    <col min="15917" max="15917" width="13.28515625" style="151" bestFit="1" customWidth="1"/>
    <col min="15918" max="15918" width="14.7109375" style="151" customWidth="1"/>
    <col min="15919" max="16128" width="9.140625" style="151"/>
    <col min="16129" max="16129" width="61.7109375" style="151" customWidth="1"/>
    <col min="16130" max="16130" width="18.5703125" style="151" customWidth="1"/>
    <col min="16131" max="16137" width="16.85546875" style="151" customWidth="1"/>
    <col min="16138" max="16138" width="18.7109375" style="151" customWidth="1"/>
    <col min="16139" max="16156" width="16.85546875" style="151" customWidth="1"/>
    <col min="16157" max="16172" width="16.7109375" style="151" customWidth="1"/>
    <col min="16173" max="16173" width="13.28515625" style="151" bestFit="1" customWidth="1"/>
    <col min="16174" max="16174" width="14.7109375" style="151" customWidth="1"/>
    <col min="16175" max="16384" width="9.140625" style="151"/>
  </cols>
  <sheetData>
    <row r="1" spans="1:48" ht="18.75" x14ac:dyDescent="0.2">
      <c r="A1" s="17"/>
      <c r="B1" s="11"/>
      <c r="C1" s="11"/>
      <c r="D1" s="11"/>
      <c r="G1" s="11"/>
      <c r="H1" s="29" t="s">
        <v>66</v>
      </c>
      <c r="I1" s="15"/>
      <c r="J1" s="15"/>
      <c r="K1" s="29"/>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50"/>
      <c r="AR1" s="150"/>
      <c r="AS1" s="150"/>
      <c r="AT1" s="151"/>
      <c r="AU1" s="151"/>
      <c r="AV1" s="151"/>
    </row>
    <row r="2" spans="1:48" ht="18.75" x14ac:dyDescent="0.3">
      <c r="A2" s="17"/>
      <c r="B2" s="11"/>
      <c r="C2" s="11"/>
      <c r="D2" s="11"/>
      <c r="E2" s="151"/>
      <c r="F2" s="15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2"/>
      <c r="AR2" s="152"/>
      <c r="AS2" s="150"/>
      <c r="AT2" s="151"/>
      <c r="AU2" s="151"/>
      <c r="AV2" s="151"/>
    </row>
    <row r="3" spans="1:48" ht="18.75" x14ac:dyDescent="0.3">
      <c r="A3" s="16"/>
      <c r="B3" s="11"/>
      <c r="C3" s="11"/>
      <c r="D3" s="11"/>
      <c r="E3" s="151"/>
      <c r="F3" s="151"/>
      <c r="G3" s="11"/>
      <c r="H3" s="14" t="s">
        <v>461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2"/>
      <c r="AR3" s="152"/>
      <c r="AS3" s="150"/>
      <c r="AT3" s="151"/>
      <c r="AU3" s="151"/>
      <c r="AV3" s="151"/>
    </row>
    <row r="4" spans="1:48"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3"/>
      <c r="AR4" s="153"/>
      <c r="AS4" s="150"/>
      <c r="AT4" s="151"/>
      <c r="AU4" s="151"/>
      <c r="AV4" s="151"/>
    </row>
    <row r="5" spans="1:48" x14ac:dyDescent="0.2">
      <c r="A5" s="383" t="str">
        <f>'1. паспорт местоположение'!A5:C5</f>
        <v>Год раскрытия информации: 2017 год</v>
      </c>
      <c r="B5" s="383"/>
      <c r="C5" s="383"/>
      <c r="D5" s="383"/>
      <c r="E5" s="383"/>
      <c r="F5" s="383"/>
      <c r="G5" s="383"/>
      <c r="H5" s="383"/>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5"/>
      <c r="AR5" s="155"/>
      <c r="AS5" s="150"/>
      <c r="AT5" s="151"/>
      <c r="AU5" s="151"/>
      <c r="AV5" s="151"/>
    </row>
    <row r="6" spans="1:48"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3"/>
      <c r="AR6" s="153"/>
      <c r="AS6" s="150"/>
      <c r="AT6" s="151"/>
      <c r="AU6" s="151"/>
      <c r="AV6" s="151"/>
    </row>
    <row r="7" spans="1:48" ht="18.75" x14ac:dyDescent="0.2">
      <c r="A7" s="331" t="s">
        <v>7</v>
      </c>
      <c r="B7" s="331"/>
      <c r="C7" s="331"/>
      <c r="D7" s="331"/>
      <c r="E7" s="331"/>
      <c r="F7" s="331"/>
      <c r="G7" s="331"/>
      <c r="H7" s="331"/>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56"/>
      <c r="AR7" s="156"/>
      <c r="AS7" s="150"/>
      <c r="AT7" s="151"/>
      <c r="AU7" s="151"/>
      <c r="AV7" s="151"/>
    </row>
    <row r="8" spans="1:48" ht="18.75" x14ac:dyDescent="0.2">
      <c r="A8" s="241"/>
      <c r="B8" s="241"/>
      <c r="C8" s="241"/>
      <c r="D8" s="241"/>
      <c r="E8" s="241"/>
      <c r="F8" s="241"/>
      <c r="G8" s="241"/>
      <c r="H8" s="241"/>
      <c r="I8" s="241"/>
      <c r="J8" s="241"/>
      <c r="K8" s="241"/>
      <c r="L8" s="106"/>
      <c r="M8" s="106"/>
      <c r="N8" s="106"/>
      <c r="O8" s="106"/>
      <c r="P8" s="106"/>
      <c r="Q8" s="106"/>
      <c r="R8" s="106"/>
      <c r="S8" s="106"/>
      <c r="T8" s="106"/>
      <c r="U8" s="106"/>
      <c r="V8" s="106"/>
      <c r="W8" s="106"/>
      <c r="X8" s="106"/>
      <c r="Y8" s="106"/>
      <c r="Z8" s="11"/>
      <c r="AA8" s="11"/>
      <c r="AB8" s="11"/>
      <c r="AC8" s="11"/>
      <c r="AD8" s="11"/>
      <c r="AE8" s="11"/>
      <c r="AF8" s="11"/>
      <c r="AG8" s="11"/>
      <c r="AH8" s="11"/>
      <c r="AI8" s="11"/>
      <c r="AJ8" s="11"/>
      <c r="AK8" s="11"/>
      <c r="AL8" s="11"/>
      <c r="AM8" s="11"/>
      <c r="AN8" s="11"/>
      <c r="AO8" s="11"/>
      <c r="AP8" s="11"/>
      <c r="AQ8" s="153"/>
      <c r="AR8" s="153"/>
      <c r="AS8" s="150"/>
      <c r="AT8" s="151"/>
      <c r="AU8" s="151"/>
      <c r="AV8" s="151"/>
    </row>
    <row r="9" spans="1:48" ht="18.75" x14ac:dyDescent="0.2">
      <c r="A9" s="330" t="str">
        <f>'1. паспорт местоположение'!A9:C9</f>
        <v>Акционерное общество "Янтарьэнерго" ДЗО  ПАО "Россети"</v>
      </c>
      <c r="B9" s="330"/>
      <c r="C9" s="330"/>
      <c r="D9" s="330"/>
      <c r="E9" s="330"/>
      <c r="F9" s="330"/>
      <c r="G9" s="330"/>
      <c r="H9" s="330"/>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57"/>
      <c r="AR9" s="157"/>
      <c r="AS9" s="150"/>
      <c r="AT9" s="151"/>
      <c r="AU9" s="151"/>
      <c r="AV9" s="151"/>
    </row>
    <row r="10" spans="1:48" x14ac:dyDescent="0.2">
      <c r="A10" s="328" t="s">
        <v>6</v>
      </c>
      <c r="B10" s="328"/>
      <c r="C10" s="328"/>
      <c r="D10" s="328"/>
      <c r="E10" s="328"/>
      <c r="F10" s="328"/>
      <c r="G10" s="328"/>
      <c r="H10" s="32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58"/>
      <c r="AR10" s="158"/>
      <c r="AS10" s="150"/>
      <c r="AT10" s="151"/>
      <c r="AU10" s="151"/>
      <c r="AV10" s="151"/>
    </row>
    <row r="11" spans="1:48" ht="18.75" x14ac:dyDescent="0.2">
      <c r="A11" s="241"/>
      <c r="B11" s="241"/>
      <c r="C11" s="241"/>
      <c r="D11" s="241"/>
      <c r="E11" s="241"/>
      <c r="F11" s="241"/>
      <c r="G11" s="241"/>
      <c r="H11" s="241"/>
      <c r="I11" s="241"/>
      <c r="J11" s="241"/>
      <c r="K11" s="241"/>
      <c r="L11" s="106"/>
      <c r="M11" s="106"/>
      <c r="N11" s="106"/>
      <c r="O11" s="106"/>
      <c r="P11" s="106"/>
      <c r="Q11" s="106"/>
      <c r="R11" s="106"/>
      <c r="S11" s="106"/>
      <c r="T11" s="106"/>
      <c r="U11" s="106"/>
      <c r="V11" s="106"/>
      <c r="W11" s="106"/>
      <c r="X11" s="106"/>
      <c r="Y11" s="106"/>
      <c r="Z11" s="11"/>
      <c r="AA11" s="11"/>
      <c r="AB11" s="11"/>
      <c r="AC11" s="11"/>
      <c r="AD11" s="11"/>
      <c r="AE11" s="11"/>
      <c r="AF11" s="11"/>
      <c r="AG11" s="11"/>
      <c r="AH11" s="11"/>
      <c r="AI11" s="11"/>
      <c r="AJ11" s="11"/>
      <c r="AK11" s="11"/>
      <c r="AL11" s="11"/>
      <c r="AM11" s="11"/>
      <c r="AN11" s="11"/>
      <c r="AO11" s="11"/>
      <c r="AP11" s="11"/>
      <c r="AQ11" s="153"/>
      <c r="AR11" s="153"/>
      <c r="AS11" s="150"/>
      <c r="AT11" s="151"/>
      <c r="AU11" s="151"/>
      <c r="AV11" s="151"/>
    </row>
    <row r="12" spans="1:48" ht="18.75" x14ac:dyDescent="0.2">
      <c r="A12" s="330" t="str">
        <f>'1. паспорт местоположение'!A12:C12</f>
        <v>Н_16-0255</v>
      </c>
      <c r="B12" s="330"/>
      <c r="C12" s="330"/>
      <c r="D12" s="330"/>
      <c r="E12" s="330"/>
      <c r="F12" s="330"/>
      <c r="G12" s="330"/>
      <c r="H12" s="330"/>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57"/>
      <c r="AR12" s="157"/>
      <c r="AS12" s="150"/>
      <c r="AT12" s="151"/>
      <c r="AU12" s="151"/>
      <c r="AV12" s="151"/>
    </row>
    <row r="13" spans="1:48" x14ac:dyDescent="0.2">
      <c r="A13" s="328" t="s">
        <v>5</v>
      </c>
      <c r="B13" s="328"/>
      <c r="C13" s="328"/>
      <c r="D13" s="328"/>
      <c r="E13" s="328"/>
      <c r="F13" s="328"/>
      <c r="G13" s="328"/>
      <c r="H13" s="32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58"/>
      <c r="AR13" s="158"/>
      <c r="AS13" s="150"/>
      <c r="AT13" s="151"/>
      <c r="AU13" s="151"/>
      <c r="AV13" s="151"/>
    </row>
    <row r="14" spans="1:48" ht="18.75"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8"/>
      <c r="AA14" s="8"/>
      <c r="AB14" s="8"/>
      <c r="AC14" s="8"/>
      <c r="AD14" s="8"/>
      <c r="AE14" s="8"/>
      <c r="AF14" s="8"/>
      <c r="AG14" s="8"/>
      <c r="AH14" s="8"/>
      <c r="AI14" s="8"/>
      <c r="AJ14" s="8"/>
      <c r="AK14" s="8"/>
      <c r="AL14" s="8"/>
      <c r="AM14" s="8"/>
      <c r="AN14" s="8"/>
      <c r="AO14" s="8"/>
      <c r="AP14" s="8"/>
      <c r="AQ14" s="159"/>
      <c r="AR14" s="159"/>
      <c r="AS14" s="150"/>
      <c r="AT14" s="151"/>
      <c r="AU14" s="151"/>
      <c r="AV14" s="151"/>
    </row>
    <row r="15" spans="1:48" ht="18.75" x14ac:dyDescent="0.2">
      <c r="A15" s="329" t="str">
        <f>'1. паспорт местоположение'!A15:C15</f>
        <v>Строительство ПС 110 кВ "Храброво" (с установкой 2-х трансформаторов 110/15 кВ и РУ 15 кВ)</v>
      </c>
      <c r="B15" s="329"/>
      <c r="C15" s="329"/>
      <c r="D15" s="329"/>
      <c r="E15" s="329"/>
      <c r="F15" s="329"/>
      <c r="G15" s="329"/>
      <c r="H15" s="329"/>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57"/>
      <c r="AR15" s="157"/>
      <c r="AS15" s="150"/>
      <c r="AT15" s="151"/>
      <c r="AU15" s="151"/>
      <c r="AV15" s="151"/>
    </row>
    <row r="16" spans="1:48" x14ac:dyDescent="0.2">
      <c r="A16" s="328" t="s">
        <v>4</v>
      </c>
      <c r="B16" s="328"/>
      <c r="C16" s="328"/>
      <c r="D16" s="328"/>
      <c r="E16" s="328"/>
      <c r="F16" s="328"/>
      <c r="G16" s="328"/>
      <c r="H16" s="32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58"/>
      <c r="AR16" s="158"/>
      <c r="AS16" s="150"/>
      <c r="AT16" s="151"/>
      <c r="AU16" s="151"/>
      <c r="AV16" s="151"/>
    </row>
    <row r="17" spans="1:48" ht="18.75" x14ac:dyDescent="0.2">
      <c r="A17" s="148"/>
      <c r="B17" s="148"/>
      <c r="C17" s="148"/>
      <c r="D17" s="148"/>
      <c r="E17" s="148"/>
      <c r="F17" s="148"/>
      <c r="G17" s="148"/>
      <c r="H17" s="148"/>
      <c r="I17" s="148"/>
      <c r="J17" s="148"/>
      <c r="K17" s="148"/>
      <c r="L17" s="148"/>
      <c r="M17" s="148"/>
      <c r="N17" s="148"/>
      <c r="O17" s="148"/>
      <c r="P17" s="148"/>
      <c r="Q17" s="148"/>
      <c r="R17" s="148"/>
      <c r="S17" s="148"/>
      <c r="T17" s="148"/>
      <c r="U17" s="148"/>
      <c r="V17" s="148"/>
      <c r="W17" s="3"/>
      <c r="X17" s="3"/>
      <c r="Y17" s="3"/>
      <c r="Z17" s="3"/>
      <c r="AA17" s="3"/>
      <c r="AB17" s="3"/>
      <c r="AC17" s="3"/>
      <c r="AD17" s="3"/>
      <c r="AE17" s="3"/>
      <c r="AF17" s="3"/>
      <c r="AG17" s="3"/>
      <c r="AH17" s="3"/>
      <c r="AI17" s="3"/>
      <c r="AJ17" s="3"/>
      <c r="AK17" s="3"/>
      <c r="AL17" s="3"/>
      <c r="AM17" s="3"/>
      <c r="AN17" s="3"/>
      <c r="AO17" s="3"/>
      <c r="AP17" s="3"/>
      <c r="AQ17" s="160"/>
      <c r="AR17" s="160"/>
      <c r="AS17" s="150"/>
      <c r="AT17" s="151"/>
      <c r="AU17" s="151"/>
      <c r="AV17" s="151"/>
    </row>
    <row r="18" spans="1:48" ht="18.75" x14ac:dyDescent="0.2">
      <c r="A18" s="330" t="s">
        <v>394</v>
      </c>
      <c r="B18" s="330"/>
      <c r="C18" s="330"/>
      <c r="D18" s="330"/>
      <c r="E18" s="330"/>
      <c r="F18" s="330"/>
      <c r="G18" s="330"/>
      <c r="H18" s="33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1"/>
      <c r="AR18" s="161"/>
      <c r="AS18" s="150"/>
      <c r="AT18" s="151"/>
      <c r="AU18" s="151"/>
      <c r="AV18" s="151"/>
    </row>
    <row r="19" spans="1:48" x14ac:dyDescent="0.2">
      <c r="A19" s="116"/>
      <c r="Q19" s="245"/>
    </row>
    <row r="20" spans="1:48" x14ac:dyDescent="0.2">
      <c r="A20" s="116"/>
      <c r="Q20" s="245"/>
    </row>
    <row r="21" spans="1:48" x14ac:dyDescent="0.2">
      <c r="A21" s="116"/>
      <c r="Q21" s="245"/>
    </row>
    <row r="22" spans="1:48" x14ac:dyDescent="0.2">
      <c r="A22" s="116"/>
      <c r="Q22" s="126" t="s">
        <v>513</v>
      </c>
    </row>
    <row r="23" spans="1:48" ht="20.25" x14ac:dyDescent="0.2">
      <c r="A23" s="246"/>
      <c r="D23" s="116" t="s">
        <v>434</v>
      </c>
      <c r="Q23" s="126" t="s">
        <v>514</v>
      </c>
    </row>
    <row r="24" spans="1:48" ht="16.5" thickBot="1" x14ac:dyDescent="0.25">
      <c r="A24" s="266" t="s">
        <v>288</v>
      </c>
      <c r="B24" s="266" t="s">
        <v>1</v>
      </c>
      <c r="C24" s="243"/>
      <c r="D24" s="267"/>
      <c r="E24" s="268"/>
      <c r="F24" s="268"/>
      <c r="G24" s="268"/>
      <c r="H24" s="268"/>
      <c r="I24" s="243"/>
      <c r="J24" s="243"/>
      <c r="K24" s="243"/>
      <c r="L24" s="243"/>
      <c r="M24" s="243"/>
      <c r="N24" s="243"/>
      <c r="O24" s="243"/>
      <c r="P24" s="243"/>
      <c r="Q24" s="243"/>
      <c r="R24" s="243"/>
      <c r="S24" s="243"/>
      <c r="T24" s="243"/>
      <c r="U24" s="243"/>
      <c r="V24" s="243"/>
      <c r="W24" s="243"/>
      <c r="X24" s="243"/>
      <c r="Y24" s="243"/>
      <c r="Z24" s="243"/>
      <c r="AA24" s="243"/>
      <c r="AB24" s="243"/>
      <c r="AC24" s="243"/>
      <c r="AD24" s="162"/>
      <c r="AE24" s="162"/>
      <c r="AF24" s="162"/>
      <c r="AG24" s="162"/>
      <c r="AH24" s="162"/>
      <c r="AI24" s="162"/>
      <c r="AJ24" s="162"/>
      <c r="AK24" s="162"/>
      <c r="AL24" s="162"/>
      <c r="AM24" s="162"/>
      <c r="AN24" s="162"/>
      <c r="AO24" s="162"/>
      <c r="AP24" s="162"/>
      <c r="AQ24" s="162"/>
    </row>
    <row r="25" spans="1:48" x14ac:dyDescent="0.2">
      <c r="A25" s="269" t="s">
        <v>432</v>
      </c>
      <c r="B25" s="114">
        <v>249602197.62390098</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162"/>
      <c r="AE25" s="162"/>
      <c r="AF25" s="162"/>
      <c r="AG25" s="162"/>
      <c r="AH25" s="162"/>
      <c r="AI25" s="162"/>
      <c r="AJ25" s="162"/>
      <c r="AK25" s="162"/>
      <c r="AL25" s="162"/>
      <c r="AM25" s="162"/>
      <c r="AN25" s="162"/>
      <c r="AO25" s="162"/>
      <c r="AP25" s="162"/>
      <c r="AQ25" s="162"/>
    </row>
    <row r="26" spans="1:48" x14ac:dyDescent="0.2">
      <c r="A26" s="270" t="s">
        <v>286</v>
      </c>
      <c r="B26" s="11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162"/>
      <c r="AE26" s="162"/>
      <c r="AF26" s="162"/>
      <c r="AG26" s="162"/>
      <c r="AH26" s="162"/>
      <c r="AI26" s="162"/>
      <c r="AJ26" s="162"/>
      <c r="AK26" s="162"/>
      <c r="AL26" s="162"/>
      <c r="AM26" s="162"/>
      <c r="AN26" s="162"/>
      <c r="AO26" s="162"/>
      <c r="AP26" s="162"/>
      <c r="AQ26" s="162"/>
    </row>
    <row r="27" spans="1:48" x14ac:dyDescent="0.2">
      <c r="A27" s="270" t="s">
        <v>284</v>
      </c>
      <c r="B27" s="115">
        <v>25</v>
      </c>
      <c r="C27" s="243"/>
      <c r="D27" s="24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162"/>
      <c r="AE27" s="162"/>
      <c r="AF27" s="162"/>
      <c r="AG27" s="162"/>
      <c r="AH27" s="162"/>
      <c r="AI27" s="162"/>
      <c r="AJ27" s="162"/>
      <c r="AK27" s="162"/>
      <c r="AL27" s="162"/>
      <c r="AM27" s="162"/>
      <c r="AN27" s="162"/>
      <c r="AO27" s="162"/>
      <c r="AP27" s="162"/>
      <c r="AQ27" s="162"/>
    </row>
    <row r="28" spans="1:48" ht="16.5" thickBot="1" x14ac:dyDescent="0.25">
      <c r="A28" s="271" t="s">
        <v>282</v>
      </c>
      <c r="B28" s="117">
        <v>1</v>
      </c>
      <c r="C28" s="243"/>
      <c r="D28" s="384" t="s">
        <v>285</v>
      </c>
      <c r="E28" s="385"/>
      <c r="F28" s="386"/>
      <c r="G28" s="248">
        <v>3.7891008432913424</v>
      </c>
      <c r="H28" s="249">
        <v>3.7891008432913424</v>
      </c>
      <c r="I28" s="243"/>
      <c r="J28" s="243"/>
      <c r="K28" s="243"/>
      <c r="L28" s="243"/>
      <c r="M28" s="243"/>
      <c r="N28" s="243"/>
      <c r="O28" s="243"/>
      <c r="P28" s="243"/>
      <c r="Q28" s="243"/>
      <c r="R28" s="243"/>
      <c r="S28" s="243"/>
      <c r="T28" s="243"/>
      <c r="U28" s="243"/>
      <c r="V28" s="243"/>
      <c r="W28" s="243"/>
      <c r="X28" s="243"/>
      <c r="Y28" s="243"/>
      <c r="Z28" s="243"/>
      <c r="AA28" s="243"/>
      <c r="AB28" s="243"/>
      <c r="AC28" s="243"/>
      <c r="AD28" s="162"/>
      <c r="AE28" s="162"/>
      <c r="AF28" s="162"/>
      <c r="AG28" s="162"/>
      <c r="AH28" s="162"/>
      <c r="AI28" s="162"/>
      <c r="AJ28" s="162"/>
      <c r="AK28" s="162"/>
      <c r="AL28" s="162"/>
      <c r="AM28" s="162"/>
      <c r="AN28" s="162"/>
      <c r="AO28" s="162"/>
      <c r="AP28" s="162"/>
      <c r="AQ28" s="162"/>
    </row>
    <row r="29" spans="1:48" x14ac:dyDescent="0.2">
      <c r="A29" s="269" t="s">
        <v>281</v>
      </c>
      <c r="B29" s="114">
        <v>400000</v>
      </c>
      <c r="C29" s="243"/>
      <c r="D29" s="384" t="s">
        <v>283</v>
      </c>
      <c r="E29" s="385"/>
      <c r="F29" s="386"/>
      <c r="G29" s="248">
        <v>4.2724997910309295</v>
      </c>
      <c r="H29" s="249">
        <v>4.2724997910309295</v>
      </c>
      <c r="I29" s="243"/>
      <c r="J29" s="243"/>
      <c r="K29" s="243"/>
      <c r="L29" s="243"/>
      <c r="M29" s="243"/>
      <c r="N29" s="243"/>
      <c r="O29" s="243"/>
      <c r="P29" s="243"/>
      <c r="Q29" s="243"/>
      <c r="R29" s="243"/>
      <c r="S29" s="243"/>
      <c r="T29" s="243"/>
      <c r="U29" s="243"/>
      <c r="V29" s="243"/>
      <c r="W29" s="243"/>
      <c r="X29" s="243"/>
      <c r="Y29" s="243"/>
      <c r="Z29" s="243"/>
      <c r="AA29" s="243"/>
      <c r="AB29" s="243"/>
      <c r="AC29" s="243"/>
      <c r="AD29" s="162"/>
      <c r="AE29" s="162"/>
      <c r="AF29" s="162"/>
      <c r="AG29" s="162"/>
      <c r="AH29" s="162"/>
      <c r="AI29" s="162"/>
      <c r="AJ29" s="162"/>
      <c r="AK29" s="162"/>
      <c r="AL29" s="162"/>
      <c r="AM29" s="162"/>
      <c r="AN29" s="162"/>
      <c r="AO29" s="162"/>
      <c r="AP29" s="162"/>
      <c r="AQ29" s="162"/>
    </row>
    <row r="30" spans="1:48" x14ac:dyDescent="0.2">
      <c r="A30" s="270" t="s">
        <v>433</v>
      </c>
      <c r="B30" s="115">
        <v>3</v>
      </c>
      <c r="C30" s="243"/>
      <c r="D30" s="384" t="s">
        <v>515</v>
      </c>
      <c r="E30" s="385"/>
      <c r="F30" s="386"/>
      <c r="G30" s="250">
        <v>339105292.95221698</v>
      </c>
      <c r="H30" s="251">
        <v>220366497.42262322</v>
      </c>
      <c r="I30" s="243"/>
      <c r="J30" s="243"/>
      <c r="K30" s="243"/>
      <c r="L30" s="243"/>
      <c r="M30" s="243"/>
      <c r="N30" s="243"/>
      <c r="O30" s="243"/>
      <c r="P30" s="243"/>
      <c r="Q30" s="243"/>
      <c r="R30" s="243"/>
      <c r="S30" s="243"/>
      <c r="T30" s="243"/>
      <c r="U30" s="243"/>
      <c r="V30" s="243"/>
      <c r="W30" s="243"/>
      <c r="X30" s="243"/>
      <c r="Y30" s="243"/>
      <c r="Z30" s="243"/>
      <c r="AA30" s="243"/>
      <c r="AB30" s="243"/>
      <c r="AC30" s="243"/>
      <c r="AD30" s="162"/>
      <c r="AE30" s="162"/>
      <c r="AF30" s="162"/>
      <c r="AG30" s="162"/>
      <c r="AH30" s="162"/>
      <c r="AI30" s="162"/>
      <c r="AJ30" s="162"/>
      <c r="AK30" s="162"/>
      <c r="AL30" s="162"/>
      <c r="AM30" s="162"/>
      <c r="AN30" s="162"/>
      <c r="AO30" s="162"/>
      <c r="AP30" s="162"/>
      <c r="AQ30" s="162"/>
    </row>
    <row r="31" spans="1:48" x14ac:dyDescent="0.2">
      <c r="A31" s="270" t="s">
        <v>280</v>
      </c>
      <c r="B31" s="115">
        <v>3</v>
      </c>
      <c r="C31" s="243"/>
      <c r="D31" s="384" t="s">
        <v>516</v>
      </c>
      <c r="E31" s="385"/>
      <c r="F31" s="386"/>
      <c r="G31" s="252" t="s">
        <v>441</v>
      </c>
      <c r="H31" s="253" t="s">
        <v>441</v>
      </c>
      <c r="I31" s="243"/>
      <c r="J31" s="243"/>
      <c r="K31" s="243"/>
      <c r="L31" s="243"/>
      <c r="M31" s="243"/>
      <c r="N31" s="243"/>
      <c r="O31" s="243"/>
      <c r="P31" s="243"/>
      <c r="Q31" s="243"/>
      <c r="R31" s="243"/>
      <c r="S31" s="243"/>
      <c r="T31" s="243"/>
      <c r="U31" s="243"/>
      <c r="V31" s="243"/>
      <c r="W31" s="243"/>
      <c r="X31" s="243"/>
      <c r="Y31" s="243"/>
      <c r="Z31" s="243"/>
      <c r="AA31" s="243"/>
      <c r="AB31" s="243"/>
      <c r="AC31" s="243"/>
      <c r="AD31" s="162"/>
      <c r="AE31" s="162"/>
      <c r="AF31" s="162"/>
      <c r="AG31" s="162"/>
      <c r="AH31" s="162"/>
      <c r="AI31" s="162"/>
      <c r="AJ31" s="162"/>
      <c r="AK31" s="162"/>
      <c r="AL31" s="162"/>
      <c r="AM31" s="162"/>
      <c r="AN31" s="162"/>
      <c r="AO31" s="162"/>
      <c r="AP31" s="162"/>
      <c r="AQ31" s="162"/>
    </row>
    <row r="32" spans="1:48" x14ac:dyDescent="0.2">
      <c r="A32" s="270" t="s">
        <v>259</v>
      </c>
      <c r="B32" s="115">
        <v>200000</v>
      </c>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162"/>
      <c r="AE32" s="162"/>
      <c r="AF32" s="162"/>
      <c r="AG32" s="162"/>
      <c r="AH32" s="162"/>
      <c r="AI32" s="162"/>
      <c r="AJ32" s="162"/>
      <c r="AK32" s="162"/>
      <c r="AL32" s="162"/>
      <c r="AM32" s="162"/>
      <c r="AN32" s="162"/>
      <c r="AO32" s="162"/>
      <c r="AP32" s="162"/>
      <c r="AQ32" s="162"/>
    </row>
    <row r="33" spans="1:44" x14ac:dyDescent="0.2">
      <c r="A33" s="270" t="s">
        <v>279</v>
      </c>
      <c r="B33" s="115">
        <v>1</v>
      </c>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162"/>
      <c r="AE33" s="162"/>
      <c r="AF33" s="162"/>
      <c r="AG33" s="162"/>
      <c r="AH33" s="162"/>
      <c r="AI33" s="162"/>
      <c r="AJ33" s="162"/>
      <c r="AK33" s="162"/>
      <c r="AL33" s="162"/>
      <c r="AM33" s="162"/>
      <c r="AN33" s="162"/>
      <c r="AO33" s="162"/>
      <c r="AP33" s="162"/>
      <c r="AQ33" s="162"/>
    </row>
    <row r="34" spans="1:44" x14ac:dyDescent="0.2">
      <c r="A34" s="270" t="s">
        <v>278</v>
      </c>
      <c r="B34" s="115">
        <v>1</v>
      </c>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162"/>
      <c r="AE34" s="162"/>
      <c r="AF34" s="162"/>
      <c r="AG34" s="162"/>
      <c r="AH34" s="162"/>
      <c r="AI34" s="162"/>
      <c r="AJ34" s="162"/>
      <c r="AK34" s="162"/>
      <c r="AL34" s="162"/>
      <c r="AM34" s="162"/>
      <c r="AN34" s="162"/>
      <c r="AO34" s="162"/>
      <c r="AP34" s="162"/>
      <c r="AQ34" s="162"/>
    </row>
    <row r="35" spans="1:44" x14ac:dyDescent="0.2">
      <c r="A35" s="272" t="s">
        <v>517</v>
      </c>
      <c r="B35" s="115">
        <v>1000000</v>
      </c>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162"/>
      <c r="AE35" s="162"/>
      <c r="AF35" s="162"/>
      <c r="AG35" s="162"/>
      <c r="AH35" s="162"/>
      <c r="AI35" s="162"/>
      <c r="AJ35" s="162"/>
      <c r="AK35" s="162"/>
      <c r="AL35" s="162"/>
      <c r="AM35" s="162"/>
      <c r="AN35" s="162"/>
      <c r="AO35" s="162"/>
      <c r="AP35" s="162"/>
      <c r="AQ35" s="162"/>
    </row>
    <row r="36" spans="1:44" ht="16.5" thickBot="1" x14ac:dyDescent="0.25">
      <c r="A36" s="271" t="s">
        <v>253</v>
      </c>
      <c r="B36" s="118">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162"/>
      <c r="AE36" s="162"/>
      <c r="AF36" s="162"/>
      <c r="AG36" s="162"/>
      <c r="AH36" s="162"/>
      <c r="AI36" s="162"/>
      <c r="AJ36" s="162"/>
      <c r="AK36" s="162"/>
      <c r="AL36" s="162"/>
      <c r="AM36" s="162"/>
      <c r="AN36" s="162"/>
      <c r="AO36" s="162"/>
      <c r="AP36" s="162"/>
      <c r="AQ36" s="162"/>
    </row>
    <row r="37" spans="1:44" x14ac:dyDescent="0.2">
      <c r="A37" s="269" t="s">
        <v>434</v>
      </c>
      <c r="B37" s="114">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162"/>
      <c r="AE37" s="162"/>
      <c r="AF37" s="162"/>
      <c r="AG37" s="162"/>
      <c r="AH37" s="162"/>
      <c r="AI37" s="162"/>
      <c r="AJ37" s="162"/>
      <c r="AK37" s="162"/>
      <c r="AL37" s="162"/>
      <c r="AM37" s="162"/>
      <c r="AN37" s="162"/>
      <c r="AO37" s="162"/>
      <c r="AP37" s="162"/>
      <c r="AQ37" s="162"/>
    </row>
    <row r="38" spans="1:44" x14ac:dyDescent="0.2">
      <c r="A38" s="270" t="s">
        <v>277</v>
      </c>
      <c r="B38" s="11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162"/>
      <c r="AE38" s="162"/>
      <c r="AF38" s="162"/>
      <c r="AG38" s="162"/>
      <c r="AH38" s="162"/>
      <c r="AI38" s="162"/>
      <c r="AJ38" s="162"/>
      <c r="AK38" s="162"/>
      <c r="AL38" s="162"/>
      <c r="AM38" s="162"/>
      <c r="AN38" s="162"/>
      <c r="AO38" s="162"/>
      <c r="AP38" s="162"/>
      <c r="AQ38" s="162"/>
    </row>
    <row r="39" spans="1:44" ht="16.5" thickBot="1" x14ac:dyDescent="0.25">
      <c r="A39" s="272" t="s">
        <v>276</v>
      </c>
      <c r="B39" s="119"/>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162"/>
      <c r="AE39" s="162"/>
      <c r="AF39" s="162"/>
      <c r="AG39" s="162"/>
      <c r="AH39" s="162"/>
      <c r="AI39" s="162"/>
      <c r="AJ39" s="162"/>
      <c r="AK39" s="162"/>
      <c r="AL39" s="162"/>
      <c r="AM39" s="162"/>
      <c r="AN39" s="162"/>
      <c r="AO39" s="162"/>
      <c r="AP39" s="162"/>
      <c r="AQ39" s="162"/>
    </row>
    <row r="40" spans="1:44" s="244" customFormat="1" x14ac:dyDescent="0.2">
      <c r="A40" s="273" t="s">
        <v>435</v>
      </c>
      <c r="B40" s="120">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162"/>
      <c r="AE40" s="162"/>
      <c r="AF40" s="162"/>
      <c r="AG40" s="162"/>
      <c r="AH40" s="162"/>
      <c r="AI40" s="162"/>
      <c r="AJ40" s="162"/>
      <c r="AK40" s="162"/>
      <c r="AL40" s="162"/>
      <c r="AM40" s="162"/>
      <c r="AN40" s="162"/>
      <c r="AO40" s="162"/>
      <c r="AP40" s="162"/>
      <c r="AQ40" s="162"/>
      <c r="AR40" s="151"/>
    </row>
    <row r="41" spans="1:44" s="244" customFormat="1" x14ac:dyDescent="0.2">
      <c r="A41" s="274" t="s">
        <v>275</v>
      </c>
      <c r="B41" s="121"/>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162"/>
      <c r="AE41" s="162"/>
      <c r="AF41" s="162"/>
      <c r="AG41" s="162"/>
      <c r="AH41" s="162"/>
      <c r="AI41" s="162"/>
      <c r="AJ41" s="162"/>
      <c r="AK41" s="162"/>
      <c r="AL41" s="162"/>
      <c r="AM41" s="162"/>
      <c r="AN41" s="162"/>
      <c r="AO41" s="162"/>
      <c r="AP41" s="162"/>
      <c r="AQ41" s="162"/>
      <c r="AR41" s="151"/>
    </row>
    <row r="42" spans="1:44" s="244" customFormat="1" x14ac:dyDescent="0.2">
      <c r="A42" s="274" t="s">
        <v>274</v>
      </c>
      <c r="B42" s="122"/>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162"/>
      <c r="AE42" s="162"/>
      <c r="AF42" s="162"/>
      <c r="AG42" s="162"/>
      <c r="AH42" s="162"/>
      <c r="AI42" s="162"/>
      <c r="AJ42" s="162"/>
      <c r="AK42" s="162"/>
      <c r="AL42" s="162"/>
      <c r="AM42" s="162"/>
      <c r="AN42" s="162"/>
      <c r="AO42" s="162"/>
      <c r="AP42" s="162"/>
      <c r="AQ42" s="162"/>
      <c r="AR42" s="151"/>
    </row>
    <row r="43" spans="1:44" s="244" customFormat="1" x14ac:dyDescent="0.2">
      <c r="A43" s="274" t="s">
        <v>273</v>
      </c>
      <c r="B43" s="122">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162"/>
      <c r="AE43" s="162"/>
      <c r="AF43" s="162"/>
      <c r="AG43" s="162"/>
      <c r="AH43" s="162"/>
      <c r="AI43" s="162"/>
      <c r="AJ43" s="162"/>
      <c r="AK43" s="162"/>
      <c r="AL43" s="162"/>
      <c r="AM43" s="162"/>
      <c r="AN43" s="162"/>
      <c r="AO43" s="162"/>
      <c r="AP43" s="162"/>
      <c r="AQ43" s="162"/>
      <c r="AR43" s="151"/>
    </row>
    <row r="44" spans="1:44" s="244" customFormat="1" x14ac:dyDescent="0.2">
      <c r="A44" s="274" t="s">
        <v>272</v>
      </c>
      <c r="B44" s="122">
        <v>0.20499999999999999</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162"/>
      <c r="AE44" s="162"/>
      <c r="AF44" s="162"/>
      <c r="AG44" s="162"/>
      <c r="AH44" s="162"/>
      <c r="AI44" s="162"/>
      <c r="AJ44" s="162"/>
      <c r="AK44" s="162"/>
      <c r="AL44" s="162"/>
      <c r="AM44" s="162"/>
      <c r="AN44" s="162"/>
      <c r="AO44" s="162"/>
      <c r="AP44" s="162"/>
      <c r="AQ44" s="162"/>
      <c r="AR44" s="151"/>
    </row>
    <row r="45" spans="1:44" s="244" customFormat="1" x14ac:dyDescent="0.2">
      <c r="A45" s="274" t="s">
        <v>271</v>
      </c>
      <c r="B45" s="122">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row>
    <row r="46" spans="1:44" s="244" customFormat="1" ht="16.5" thickBot="1" x14ac:dyDescent="0.25">
      <c r="A46" s="275" t="s">
        <v>518</v>
      </c>
      <c r="B46" s="254">
        <v>0.20499999999999999</v>
      </c>
      <c r="C46" s="255"/>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row>
    <row r="47" spans="1:44" s="244" customFormat="1" x14ac:dyDescent="0.2">
      <c r="A47" s="276" t="s">
        <v>270</v>
      </c>
      <c r="B47" s="123">
        <v>1</v>
      </c>
      <c r="C47" s="123">
        <v>2</v>
      </c>
      <c r="D47" s="123">
        <v>3</v>
      </c>
      <c r="E47" s="123">
        <v>4</v>
      </c>
      <c r="F47" s="123">
        <v>5</v>
      </c>
      <c r="G47" s="123">
        <v>6</v>
      </c>
      <c r="H47" s="123">
        <v>7</v>
      </c>
      <c r="I47" s="123">
        <v>8</v>
      </c>
      <c r="J47" s="123">
        <v>9</v>
      </c>
      <c r="K47" s="123">
        <v>10</v>
      </c>
      <c r="L47" s="123">
        <v>11</v>
      </c>
      <c r="M47" s="123">
        <v>12</v>
      </c>
      <c r="N47" s="123">
        <v>13</v>
      </c>
      <c r="O47" s="123">
        <v>14</v>
      </c>
      <c r="P47" s="123">
        <v>15</v>
      </c>
      <c r="Q47" s="123">
        <v>16</v>
      </c>
      <c r="R47" s="123">
        <v>17</v>
      </c>
      <c r="S47" s="123">
        <v>18</v>
      </c>
      <c r="T47" s="123">
        <v>19</v>
      </c>
      <c r="U47" s="123">
        <v>20</v>
      </c>
      <c r="V47" s="123">
        <v>21</v>
      </c>
      <c r="W47" s="123">
        <v>22</v>
      </c>
      <c r="X47" s="123">
        <v>23</v>
      </c>
      <c r="Y47" s="123">
        <v>24</v>
      </c>
      <c r="Z47" s="123">
        <v>25</v>
      </c>
      <c r="AA47" s="123">
        <v>26</v>
      </c>
      <c r="AB47" s="123">
        <v>27</v>
      </c>
    </row>
    <row r="48" spans="1:44" s="244" customFormat="1" x14ac:dyDescent="0.2">
      <c r="A48" s="277" t="s">
        <v>269</v>
      </c>
      <c r="B48" s="124">
        <v>0</v>
      </c>
      <c r="C48" s="124">
        <v>5.3999999999999999E-2</v>
      </c>
      <c r="D48" s="124">
        <v>4.3999999999999997E-2</v>
      </c>
      <c r="E48" s="124">
        <v>4.5999999999999999E-2</v>
      </c>
      <c r="F48" s="124">
        <v>4.5999999999999999E-2</v>
      </c>
      <c r="G48" s="124">
        <v>4.5999999999999999E-2</v>
      </c>
      <c r="H48" s="124">
        <v>4.5999999999999999E-2</v>
      </c>
      <c r="I48" s="124">
        <v>4.5999999999999999E-2</v>
      </c>
      <c r="J48" s="124">
        <v>4.5999999999999999E-2</v>
      </c>
      <c r="K48" s="124">
        <v>4.5999999999999999E-2</v>
      </c>
      <c r="L48" s="124">
        <v>4.5999999999999999E-2</v>
      </c>
      <c r="M48" s="124">
        <v>4.5999999999999999E-2</v>
      </c>
      <c r="N48" s="124">
        <v>4.5999999999999999E-2</v>
      </c>
      <c r="O48" s="124">
        <v>4.5999999999999999E-2</v>
      </c>
      <c r="P48" s="124">
        <v>4.5999999999999999E-2</v>
      </c>
      <c r="Q48" s="124">
        <v>4.5999999999999999E-2</v>
      </c>
      <c r="R48" s="124">
        <v>4.5999999999999999E-2</v>
      </c>
      <c r="S48" s="124">
        <v>4.5999999999999999E-2</v>
      </c>
      <c r="T48" s="124">
        <v>4.5999999999999999E-2</v>
      </c>
      <c r="U48" s="124">
        <v>4.5999999999999999E-2</v>
      </c>
      <c r="V48" s="124">
        <v>4.5999999999999999E-2</v>
      </c>
      <c r="W48" s="124">
        <v>4.5999999999999999E-2</v>
      </c>
      <c r="X48" s="124">
        <v>4.5999999999999999E-2</v>
      </c>
      <c r="Y48" s="124">
        <v>4.5999999999999999E-2</v>
      </c>
      <c r="Z48" s="124">
        <v>4.5999999999999999E-2</v>
      </c>
      <c r="AA48" s="124">
        <v>4.5999999999999999E-2</v>
      </c>
      <c r="AB48" s="124">
        <v>4.5999999999999999E-2</v>
      </c>
    </row>
    <row r="49" spans="1:28" s="244" customFormat="1" x14ac:dyDescent="0.2">
      <c r="A49" s="277" t="s">
        <v>268</v>
      </c>
      <c r="B49" s="124">
        <v>0</v>
      </c>
      <c r="C49" s="124">
        <v>5.4000000000000048E-2</v>
      </c>
      <c r="D49" s="124">
        <v>0.10037600000000002</v>
      </c>
      <c r="E49" s="124">
        <v>0.150993296</v>
      </c>
      <c r="F49" s="124">
        <v>0.20393898761600004</v>
      </c>
      <c r="G49" s="124">
        <v>0.25932018104633614</v>
      </c>
      <c r="H49" s="124">
        <v>0.3172489093744677</v>
      </c>
      <c r="I49" s="124">
        <v>0.3778423592056932</v>
      </c>
      <c r="J49" s="124">
        <v>0.44122310772915507</v>
      </c>
      <c r="K49" s="124">
        <v>0.50751937068469632</v>
      </c>
      <c r="L49" s="124">
        <v>0.57686526173619246</v>
      </c>
      <c r="M49" s="124">
        <v>0.64940106377605744</v>
      </c>
      <c r="N49" s="124">
        <v>0.72527351270975604</v>
      </c>
      <c r="O49" s="124">
        <v>0.80463609429440486</v>
      </c>
      <c r="P49" s="124">
        <v>0.8876493546319475</v>
      </c>
      <c r="Q49" s="124">
        <v>0.97448122494501721</v>
      </c>
      <c r="R49" s="124">
        <v>1.0653073612924882</v>
      </c>
      <c r="S49" s="124">
        <v>1.1603114999119426</v>
      </c>
      <c r="T49" s="124">
        <v>1.2596858289078923</v>
      </c>
      <c r="U49" s="124">
        <v>1.3636313770376556</v>
      </c>
      <c r="V49" s="124">
        <v>1.4723584203813878</v>
      </c>
      <c r="W49" s="124">
        <v>1.5860869077189319</v>
      </c>
      <c r="X49" s="124">
        <v>1.7050469054740027</v>
      </c>
      <c r="Y49" s="124">
        <v>1.8294790631258069</v>
      </c>
      <c r="Z49" s="124">
        <v>1.959635100029594</v>
      </c>
      <c r="AA49" s="124">
        <v>2.0957783146309552</v>
      </c>
      <c r="AB49" s="124">
        <v>2.2381841171039794</v>
      </c>
    </row>
    <row r="50" spans="1:28" s="244" customFormat="1" ht="16.5" thickBot="1" x14ac:dyDescent="0.25">
      <c r="A50" s="278" t="s">
        <v>436</v>
      </c>
      <c r="B50" s="125">
        <v>554071.94999999995</v>
      </c>
      <c r="C50" s="125">
        <v>293976521.14620298</v>
      </c>
      <c r="D50" s="125">
        <v>30724698.671999995</v>
      </c>
      <c r="E50" s="125">
        <v>48207052.21636799</v>
      </c>
      <c r="F50" s="125">
        <v>67232768.824427903</v>
      </c>
      <c r="G50" s="125">
        <v>87906845.237939477</v>
      </c>
      <c r="H50" s="125">
        <v>110340672.14266165</v>
      </c>
      <c r="I50" s="125">
        <v>134652400.23809475</v>
      </c>
      <c r="J50" s="125">
        <v>156943143.29465249</v>
      </c>
      <c r="K50" s="125">
        <v>164415085.62141612</v>
      </c>
      <c r="L50" s="125">
        <v>171978179.56000128</v>
      </c>
      <c r="M50" s="125">
        <v>179889175.81976137</v>
      </c>
      <c r="N50" s="125">
        <v>188164077.90747038</v>
      </c>
      <c r="O50" s="125">
        <v>196819625.49121401</v>
      </c>
      <c r="P50" s="125">
        <v>205873328.26380986</v>
      </c>
      <c r="Q50" s="125">
        <v>215343501.36394513</v>
      </c>
      <c r="R50" s="125">
        <v>225249302.42668661</v>
      </c>
      <c r="S50" s="125">
        <v>235610770.33831421</v>
      </c>
      <c r="T50" s="125">
        <v>246448865.77387667</v>
      </c>
      <c r="U50" s="125">
        <v>257785513.599475</v>
      </c>
      <c r="V50" s="125">
        <v>269643647.22505087</v>
      </c>
      <c r="W50" s="125">
        <v>282047254.9974032</v>
      </c>
      <c r="X50" s="125">
        <v>295021428.72728378</v>
      </c>
      <c r="Y50" s="125">
        <v>308592414.44873881</v>
      </c>
      <c r="Z50" s="125">
        <v>322787665.51338083</v>
      </c>
      <c r="AA50" s="125">
        <v>337635898.12699634</v>
      </c>
      <c r="AB50" s="125">
        <v>353167149.44083816</v>
      </c>
    </row>
    <row r="51" spans="1:28" s="244" customFormat="1" ht="16.5" thickBot="1" x14ac:dyDescent="0.25">
      <c r="A51" s="243"/>
      <c r="B51" s="243"/>
      <c r="C51" s="243"/>
      <c r="D51" s="243"/>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row>
    <row r="52" spans="1:28" s="244" customFormat="1" x14ac:dyDescent="0.2">
      <c r="A52" s="279" t="s">
        <v>267</v>
      </c>
      <c r="B52" s="123">
        <v>1</v>
      </c>
      <c r="C52" s="123">
        <v>2</v>
      </c>
      <c r="D52" s="123">
        <v>3</v>
      </c>
      <c r="E52" s="123">
        <v>4</v>
      </c>
      <c r="F52" s="123">
        <v>5</v>
      </c>
      <c r="G52" s="123">
        <v>6</v>
      </c>
      <c r="H52" s="123">
        <v>7</v>
      </c>
      <c r="I52" s="123">
        <v>8</v>
      </c>
      <c r="J52" s="123">
        <v>9</v>
      </c>
      <c r="K52" s="123">
        <v>10</v>
      </c>
      <c r="L52" s="123">
        <v>11</v>
      </c>
      <c r="M52" s="123">
        <v>12</v>
      </c>
      <c r="N52" s="123">
        <v>13</v>
      </c>
      <c r="O52" s="123">
        <v>14</v>
      </c>
      <c r="P52" s="123">
        <v>15</v>
      </c>
      <c r="Q52" s="123">
        <v>16</v>
      </c>
      <c r="R52" s="123">
        <v>17</v>
      </c>
      <c r="S52" s="123">
        <v>18</v>
      </c>
      <c r="T52" s="123">
        <v>19</v>
      </c>
      <c r="U52" s="123">
        <v>20</v>
      </c>
      <c r="V52" s="123">
        <v>21</v>
      </c>
      <c r="W52" s="123">
        <v>22</v>
      </c>
      <c r="X52" s="123">
        <v>23</v>
      </c>
      <c r="Y52" s="123">
        <v>24</v>
      </c>
      <c r="Z52" s="123">
        <v>25</v>
      </c>
      <c r="AA52" s="123">
        <v>26</v>
      </c>
      <c r="AB52" s="123">
        <v>27</v>
      </c>
    </row>
    <row r="53" spans="1:28" s="244" customFormat="1" x14ac:dyDescent="0.2">
      <c r="A53" s="277" t="s">
        <v>266</v>
      </c>
      <c r="B53" s="256">
        <v>0</v>
      </c>
      <c r="C53" s="256">
        <v>0</v>
      </c>
      <c r="D53" s="256">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6">
        <v>0</v>
      </c>
    </row>
    <row r="54" spans="1:28" s="244" customFormat="1" x14ac:dyDescent="0.2">
      <c r="A54" s="277" t="s">
        <v>265</v>
      </c>
      <c r="B54" s="256">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row>
    <row r="55" spans="1:28" s="244" customFormat="1" x14ac:dyDescent="0.2">
      <c r="A55" s="277" t="s">
        <v>264</v>
      </c>
      <c r="B55" s="256">
        <v>0</v>
      </c>
      <c r="C55" s="256">
        <v>0</v>
      </c>
      <c r="D55" s="256">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6">
        <v>0</v>
      </c>
    </row>
    <row r="56" spans="1:28" s="244" customFormat="1" ht="16.5" thickBot="1" x14ac:dyDescent="0.25">
      <c r="A56" s="278" t="s">
        <v>263</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row>
    <row r="57" spans="1:28" s="244" customFormat="1" ht="16.5" thickBot="1" x14ac:dyDescent="0.25">
      <c r="A57" s="243"/>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row>
    <row r="58" spans="1:28" s="244" customFormat="1" x14ac:dyDescent="0.2">
      <c r="A58" s="279" t="s">
        <v>437</v>
      </c>
      <c r="B58" s="123">
        <v>1</v>
      </c>
      <c r="C58" s="123">
        <v>2</v>
      </c>
      <c r="D58" s="123">
        <v>3</v>
      </c>
      <c r="E58" s="123">
        <v>4</v>
      </c>
      <c r="F58" s="123">
        <v>5</v>
      </c>
      <c r="G58" s="123">
        <v>6</v>
      </c>
      <c r="H58" s="123">
        <v>7</v>
      </c>
      <c r="I58" s="123">
        <v>8</v>
      </c>
      <c r="J58" s="123">
        <v>9</v>
      </c>
      <c r="K58" s="123">
        <v>10</v>
      </c>
      <c r="L58" s="123">
        <v>11</v>
      </c>
      <c r="M58" s="123">
        <v>12</v>
      </c>
      <c r="N58" s="123">
        <v>13</v>
      </c>
      <c r="O58" s="123">
        <v>14</v>
      </c>
      <c r="P58" s="123">
        <v>15</v>
      </c>
      <c r="Q58" s="123">
        <v>16</v>
      </c>
      <c r="R58" s="123">
        <v>17</v>
      </c>
      <c r="S58" s="123">
        <v>18</v>
      </c>
      <c r="T58" s="123">
        <v>19</v>
      </c>
      <c r="U58" s="123">
        <v>20</v>
      </c>
      <c r="V58" s="123">
        <v>21</v>
      </c>
      <c r="W58" s="123">
        <v>22</v>
      </c>
      <c r="X58" s="123">
        <v>23</v>
      </c>
      <c r="Y58" s="123">
        <v>24</v>
      </c>
      <c r="Z58" s="123">
        <v>25</v>
      </c>
      <c r="AA58" s="123">
        <v>26</v>
      </c>
      <c r="AB58" s="123">
        <v>27</v>
      </c>
    </row>
    <row r="59" spans="1:28" s="244" customFormat="1" ht="14.25" x14ac:dyDescent="0.2">
      <c r="A59" s="280" t="s">
        <v>262</v>
      </c>
      <c r="B59" s="258">
        <v>554071.94999999995</v>
      </c>
      <c r="C59" s="258">
        <v>293976521.14620298</v>
      </c>
      <c r="D59" s="258">
        <v>30724698.671999995</v>
      </c>
      <c r="E59" s="258">
        <v>48207052.21636799</v>
      </c>
      <c r="F59" s="258">
        <v>67232768.824427903</v>
      </c>
      <c r="G59" s="258">
        <v>87906845.237939477</v>
      </c>
      <c r="H59" s="258">
        <v>110340672.14266165</v>
      </c>
      <c r="I59" s="258">
        <v>134652400.23809475</v>
      </c>
      <c r="J59" s="258">
        <v>156943143.29465249</v>
      </c>
      <c r="K59" s="258">
        <v>164415085.62141612</v>
      </c>
      <c r="L59" s="258">
        <v>171978179.56000128</v>
      </c>
      <c r="M59" s="258">
        <v>179889175.81976137</v>
      </c>
      <c r="N59" s="258">
        <v>188164077.90747038</v>
      </c>
      <c r="O59" s="258">
        <v>196819625.49121401</v>
      </c>
      <c r="P59" s="258">
        <v>205873328.26380986</v>
      </c>
      <c r="Q59" s="258">
        <v>215343501.36394513</v>
      </c>
      <c r="R59" s="258">
        <v>225249302.42668661</v>
      </c>
      <c r="S59" s="258">
        <v>235610770.33831421</v>
      </c>
      <c r="T59" s="258">
        <v>246448865.77387667</v>
      </c>
      <c r="U59" s="258">
        <v>257785513.599475</v>
      </c>
      <c r="V59" s="258">
        <v>269643647.22505087</v>
      </c>
      <c r="W59" s="258">
        <v>282047254.9974032</v>
      </c>
      <c r="X59" s="258">
        <v>295021428.72728378</v>
      </c>
      <c r="Y59" s="258">
        <v>308592414.44873881</v>
      </c>
      <c r="Z59" s="258">
        <v>322787665.51338083</v>
      </c>
      <c r="AA59" s="258">
        <v>337635898.12699634</v>
      </c>
      <c r="AB59" s="258">
        <v>353167149.44083816</v>
      </c>
    </row>
    <row r="60" spans="1:28" s="244" customFormat="1" x14ac:dyDescent="0.2">
      <c r="A60" s="277" t="s">
        <v>261</v>
      </c>
      <c r="B60" s="256">
        <v>0</v>
      </c>
      <c r="C60" s="256">
        <v>0</v>
      </c>
      <c r="D60" s="256">
        <v>-220075.2</v>
      </c>
      <c r="E60" s="256">
        <v>-230198.65919999999</v>
      </c>
      <c r="F60" s="256">
        <v>-722363.39256960002</v>
      </c>
      <c r="G60" s="256">
        <v>-251864.03620926721</v>
      </c>
      <c r="H60" s="256">
        <v>-263449.78187489352</v>
      </c>
      <c r="I60" s="256">
        <v>-826705.4155234159</v>
      </c>
      <c r="J60" s="256">
        <v>-288244.62154583103</v>
      </c>
      <c r="K60" s="256">
        <v>-1347503.8741369392</v>
      </c>
      <c r="L60" s="256">
        <v>-946119.15704171546</v>
      </c>
      <c r="M60" s="256">
        <v>-329880.21275521151</v>
      </c>
      <c r="N60" s="256">
        <v>-345054.70254195121</v>
      </c>
      <c r="O60" s="256">
        <v>-1082781.656576643</v>
      </c>
      <c r="P60" s="256">
        <v>-377529.87092638947</v>
      </c>
      <c r="Q60" s="256">
        <v>-394896.24498900346</v>
      </c>
      <c r="R60" s="256">
        <v>-1239184.416775493</v>
      </c>
      <c r="S60" s="256">
        <v>-1478062.2999823885</v>
      </c>
      <c r="T60" s="256">
        <v>-451937.16578157846</v>
      </c>
      <c r="U60" s="256">
        <v>-1418178.8262225934</v>
      </c>
      <c r="V60" s="256">
        <v>-494471.68407627754</v>
      </c>
      <c r="W60" s="256">
        <v>-517217.38154378638</v>
      </c>
      <c r="X60" s="256">
        <v>-1623028.1432844016</v>
      </c>
      <c r="Y60" s="256">
        <v>-565895.81262516137</v>
      </c>
      <c r="Z60" s="256">
        <v>-591927.02000591881</v>
      </c>
      <c r="AA60" s="256">
        <v>-2903466.988778573</v>
      </c>
      <c r="AB60" s="256">
        <v>-647636.82342079584</v>
      </c>
    </row>
    <row r="61" spans="1:28" s="244" customFormat="1" x14ac:dyDescent="0.2">
      <c r="A61" s="281" t="s">
        <v>260</v>
      </c>
      <c r="B61" s="256"/>
      <c r="C61" s="256"/>
      <c r="D61" s="256">
        <v>0</v>
      </c>
      <c r="E61" s="256">
        <v>0</v>
      </c>
      <c r="F61" s="256">
        <v>-481575.59504640003</v>
      </c>
      <c r="G61" s="256">
        <v>0</v>
      </c>
      <c r="H61" s="256">
        <v>0</v>
      </c>
      <c r="I61" s="256">
        <v>-551136.94368227723</v>
      </c>
      <c r="J61" s="256">
        <v>0</v>
      </c>
      <c r="K61" s="256">
        <v>0</v>
      </c>
      <c r="L61" s="256">
        <v>-630746.10469447693</v>
      </c>
      <c r="M61" s="256">
        <v>0</v>
      </c>
      <c r="N61" s="256">
        <v>0</v>
      </c>
      <c r="O61" s="256">
        <v>-721854.43771776196</v>
      </c>
      <c r="P61" s="256">
        <v>0</v>
      </c>
      <c r="Q61" s="256">
        <v>0</v>
      </c>
      <c r="R61" s="256">
        <v>-826122.94451699522</v>
      </c>
      <c r="S61" s="256">
        <v>0</v>
      </c>
      <c r="T61" s="256">
        <v>0</v>
      </c>
      <c r="U61" s="256">
        <v>-945452.55081506225</v>
      </c>
      <c r="V61" s="256">
        <v>0</v>
      </c>
      <c r="W61" s="256">
        <v>0</v>
      </c>
      <c r="X61" s="256">
        <v>-1082018.7621896011</v>
      </c>
      <c r="Y61" s="256">
        <v>0</v>
      </c>
      <c r="Z61" s="256">
        <v>0</v>
      </c>
      <c r="AA61" s="256">
        <v>-1238311.325852382</v>
      </c>
      <c r="AB61" s="256">
        <v>0</v>
      </c>
    </row>
    <row r="62" spans="1:28" s="244" customFormat="1" x14ac:dyDescent="0.2">
      <c r="A62" s="281" t="s">
        <v>259</v>
      </c>
      <c r="B62" s="256"/>
      <c r="C62" s="256"/>
      <c r="D62" s="256">
        <v>-220075.2</v>
      </c>
      <c r="E62" s="256">
        <v>-230198.65919999999</v>
      </c>
      <c r="F62" s="256">
        <v>-240787.79752320002</v>
      </c>
      <c r="G62" s="256">
        <v>-251864.03620926721</v>
      </c>
      <c r="H62" s="256">
        <v>-263449.78187489352</v>
      </c>
      <c r="I62" s="256">
        <v>-275568.47184113861</v>
      </c>
      <c r="J62" s="256">
        <v>-288244.62154583103</v>
      </c>
      <c r="K62" s="256">
        <v>-301503.87413693924</v>
      </c>
      <c r="L62" s="256">
        <v>-315373.05234723847</v>
      </c>
      <c r="M62" s="256">
        <v>-329880.21275521151</v>
      </c>
      <c r="N62" s="256">
        <v>-345054.70254195121</v>
      </c>
      <c r="O62" s="256">
        <v>-360927.21885888098</v>
      </c>
      <c r="P62" s="256">
        <v>-377529.87092638947</v>
      </c>
      <c r="Q62" s="256">
        <v>-394896.24498900346</v>
      </c>
      <c r="R62" s="256">
        <v>-413061.47225849761</v>
      </c>
      <c r="S62" s="256">
        <v>-432062.2999823885</v>
      </c>
      <c r="T62" s="256">
        <v>-451937.16578157846</v>
      </c>
      <c r="U62" s="256">
        <v>-472726.27540753112</v>
      </c>
      <c r="V62" s="256">
        <v>-494471.68407627754</v>
      </c>
      <c r="W62" s="256">
        <v>-517217.38154378638</v>
      </c>
      <c r="X62" s="256">
        <v>-541009.38109480054</v>
      </c>
      <c r="Y62" s="256">
        <v>-565895.81262516137</v>
      </c>
      <c r="Z62" s="256">
        <v>-591927.02000591881</v>
      </c>
      <c r="AA62" s="256">
        <v>-619155.662926191</v>
      </c>
      <c r="AB62" s="256">
        <v>-647636.82342079584</v>
      </c>
    </row>
    <row r="63" spans="1:28" s="244" customFormat="1" x14ac:dyDescent="0.2">
      <c r="A63" s="281" t="s">
        <v>517</v>
      </c>
      <c r="B63" s="256"/>
      <c r="C63" s="256"/>
      <c r="D63" s="256"/>
      <c r="E63" s="256"/>
      <c r="F63" s="256"/>
      <c r="G63" s="256"/>
      <c r="H63" s="256"/>
      <c r="I63" s="256"/>
      <c r="J63" s="256"/>
      <c r="K63" s="256">
        <v>-1046000</v>
      </c>
      <c r="L63" s="256"/>
      <c r="M63" s="256"/>
      <c r="N63" s="256"/>
      <c r="O63" s="256"/>
      <c r="P63" s="256"/>
      <c r="Q63" s="256"/>
      <c r="R63" s="256"/>
      <c r="S63" s="256">
        <v>-1046000</v>
      </c>
      <c r="T63" s="256"/>
      <c r="U63" s="256"/>
      <c r="V63" s="256"/>
      <c r="W63" s="256"/>
      <c r="X63" s="256"/>
      <c r="Y63" s="256"/>
      <c r="Z63" s="256"/>
      <c r="AA63" s="256">
        <v>-1046000</v>
      </c>
      <c r="AB63" s="256"/>
    </row>
    <row r="64" spans="1:28" s="244" customFormat="1" x14ac:dyDescent="0.2">
      <c r="A64" s="281" t="s">
        <v>434</v>
      </c>
      <c r="B64" s="256">
        <v>0</v>
      </c>
      <c r="C64" s="256">
        <v>0</v>
      </c>
      <c r="D64" s="256">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6">
        <v>0</v>
      </c>
    </row>
    <row r="65" spans="1:28" s="244" customFormat="1" x14ac:dyDescent="0.2">
      <c r="A65" s="281" t="s">
        <v>434</v>
      </c>
      <c r="B65" s="256">
        <v>0</v>
      </c>
      <c r="C65" s="256">
        <v>0</v>
      </c>
      <c r="D65" s="256">
        <v>0</v>
      </c>
      <c r="E65" s="256">
        <v>0</v>
      </c>
      <c r="F65" s="256">
        <v>0</v>
      </c>
      <c r="G65" s="256">
        <v>0</v>
      </c>
      <c r="H65" s="256">
        <v>0</v>
      </c>
      <c r="I65" s="256">
        <v>0</v>
      </c>
      <c r="J65" s="256">
        <v>0</v>
      </c>
      <c r="K65" s="256">
        <v>0</v>
      </c>
      <c r="L65" s="256">
        <v>0</v>
      </c>
      <c r="M65" s="256">
        <v>0</v>
      </c>
      <c r="N65" s="256">
        <v>0</v>
      </c>
      <c r="O65" s="256">
        <v>0</v>
      </c>
      <c r="P65" s="256">
        <v>0</v>
      </c>
      <c r="Q65" s="256">
        <v>0</v>
      </c>
      <c r="R65" s="256">
        <v>0</v>
      </c>
      <c r="S65" s="256">
        <v>0</v>
      </c>
      <c r="T65" s="256">
        <v>0</v>
      </c>
      <c r="U65" s="256">
        <v>0</v>
      </c>
      <c r="V65" s="256">
        <v>0</v>
      </c>
      <c r="W65" s="256">
        <v>0</v>
      </c>
      <c r="X65" s="256">
        <v>0</v>
      </c>
      <c r="Y65" s="256">
        <v>0</v>
      </c>
      <c r="Z65" s="256">
        <v>0</v>
      </c>
      <c r="AA65" s="256">
        <v>0</v>
      </c>
      <c r="AB65" s="256">
        <v>0</v>
      </c>
    </row>
    <row r="66" spans="1:28" s="244" customFormat="1" x14ac:dyDescent="0.2">
      <c r="A66" s="281" t="s">
        <v>519</v>
      </c>
      <c r="B66" s="256">
        <v>0</v>
      </c>
      <c r="C66" s="256">
        <v>0</v>
      </c>
      <c r="D66" s="256">
        <v>0</v>
      </c>
      <c r="E66" s="256">
        <v>0</v>
      </c>
      <c r="F66" s="256">
        <v>0</v>
      </c>
      <c r="G66" s="256">
        <v>0</v>
      </c>
      <c r="H66" s="256">
        <v>0</v>
      </c>
      <c r="I66" s="256">
        <v>0</v>
      </c>
      <c r="J66" s="256">
        <v>0</v>
      </c>
      <c r="K66" s="256">
        <v>0</v>
      </c>
      <c r="L66" s="256">
        <v>0</v>
      </c>
      <c r="M66" s="256">
        <v>0</v>
      </c>
      <c r="N66" s="256">
        <v>0</v>
      </c>
      <c r="O66" s="256">
        <v>0</v>
      </c>
      <c r="P66" s="256">
        <v>0</v>
      </c>
      <c r="Q66" s="256">
        <v>0</v>
      </c>
      <c r="R66" s="256">
        <v>0</v>
      </c>
      <c r="S66" s="256">
        <v>0</v>
      </c>
      <c r="T66" s="256">
        <v>0</v>
      </c>
      <c r="U66" s="256">
        <v>0</v>
      </c>
      <c r="V66" s="256">
        <v>0</v>
      </c>
      <c r="W66" s="256">
        <v>0</v>
      </c>
      <c r="X66" s="256">
        <v>0</v>
      </c>
      <c r="Y66" s="256">
        <v>0</v>
      </c>
      <c r="Z66" s="256">
        <v>0</v>
      </c>
      <c r="AA66" s="256">
        <v>0</v>
      </c>
      <c r="AB66" s="256">
        <v>0</v>
      </c>
    </row>
    <row r="67" spans="1:28" s="244" customFormat="1" ht="14.25" x14ac:dyDescent="0.2">
      <c r="A67" s="282" t="s">
        <v>520</v>
      </c>
      <c r="B67" s="258">
        <v>554071.94999999995</v>
      </c>
      <c r="C67" s="258">
        <v>293976521.14620298</v>
      </c>
      <c r="D67" s="258">
        <v>30504623.471999995</v>
      </c>
      <c r="E67" s="258">
        <v>47976853.557167992</v>
      </c>
      <c r="F67" s="258">
        <v>66510405.431858301</v>
      </c>
      <c r="G67" s="258">
        <v>87654981.201730207</v>
      </c>
      <c r="H67" s="258">
        <v>110077222.36078675</v>
      </c>
      <c r="I67" s="258">
        <v>133825694.82257134</v>
      </c>
      <c r="J67" s="258">
        <v>156654898.67310667</v>
      </c>
      <c r="K67" s="258">
        <v>163067581.7472792</v>
      </c>
      <c r="L67" s="258">
        <v>171032060.40295956</v>
      </c>
      <c r="M67" s="258">
        <v>179559295.60700616</v>
      </c>
      <c r="N67" s="258">
        <v>187819023.20492843</v>
      </c>
      <c r="O67" s="258">
        <v>195736843.83463737</v>
      </c>
      <c r="P67" s="258">
        <v>205495798.39288348</v>
      </c>
      <c r="Q67" s="258">
        <v>214948605.11895612</v>
      </c>
      <c r="R67" s="258">
        <v>224010118.00991112</v>
      </c>
      <c r="S67" s="258">
        <v>234132708.03833181</v>
      </c>
      <c r="T67" s="258">
        <v>245996928.60809508</v>
      </c>
      <c r="U67" s="258">
        <v>256367334.7732524</v>
      </c>
      <c r="V67" s="258">
        <v>269149175.54097462</v>
      </c>
      <c r="W67" s="258">
        <v>281530037.61585939</v>
      </c>
      <c r="X67" s="258">
        <v>293398400.5839994</v>
      </c>
      <c r="Y67" s="258">
        <v>308026518.63611364</v>
      </c>
      <c r="Z67" s="258">
        <v>322195738.49337488</v>
      </c>
      <c r="AA67" s="258">
        <v>334732431.13821775</v>
      </c>
      <c r="AB67" s="258">
        <v>352519512.61741734</v>
      </c>
    </row>
    <row r="68" spans="1:28" s="244" customFormat="1" x14ac:dyDescent="0.2">
      <c r="A68" s="281" t="s">
        <v>255</v>
      </c>
      <c r="B68" s="243"/>
      <c r="C68" s="256"/>
      <c r="D68" s="256">
        <v>-11781223.72784812</v>
      </c>
      <c r="E68" s="256">
        <v>-11781223.72784812</v>
      </c>
      <c r="F68" s="256">
        <v>-11781223.72784812</v>
      </c>
      <c r="G68" s="256">
        <v>-11781223.72784812</v>
      </c>
      <c r="H68" s="256">
        <v>-11781223.72784812</v>
      </c>
      <c r="I68" s="256">
        <v>-11781223.72784812</v>
      </c>
      <c r="J68" s="256">
        <v>-11781223.72784812</v>
      </c>
      <c r="K68" s="256">
        <v>-11781223.72784812</v>
      </c>
      <c r="L68" s="256">
        <v>-11781223.72784812</v>
      </c>
      <c r="M68" s="256">
        <v>-11781223.72784812</v>
      </c>
      <c r="N68" s="256">
        <v>-11781223.72784812</v>
      </c>
      <c r="O68" s="256">
        <v>-11781223.72784812</v>
      </c>
      <c r="P68" s="256">
        <v>-11781223.72784812</v>
      </c>
      <c r="Q68" s="256">
        <v>-11781223.72784812</v>
      </c>
      <c r="R68" s="256">
        <v>-11781223.72784812</v>
      </c>
      <c r="S68" s="256">
        <v>-11781223.72784812</v>
      </c>
      <c r="T68" s="256">
        <v>-11781223.72784812</v>
      </c>
      <c r="U68" s="256">
        <v>-11781223.72784812</v>
      </c>
      <c r="V68" s="256">
        <v>-11781223.72784812</v>
      </c>
      <c r="W68" s="256">
        <v>-11781223.72784812</v>
      </c>
      <c r="X68" s="256">
        <v>-11781223.72784812</v>
      </c>
      <c r="Y68" s="256">
        <v>-11781223.72784812</v>
      </c>
      <c r="Z68" s="256">
        <v>-11781223.72784812</v>
      </c>
      <c r="AA68" s="256">
        <v>-11781223.72784812</v>
      </c>
      <c r="AB68" s="256">
        <v>-11781223.72784812</v>
      </c>
    </row>
    <row r="69" spans="1:28" s="244" customFormat="1" ht="14.25" x14ac:dyDescent="0.2">
      <c r="A69" s="282" t="s">
        <v>521</v>
      </c>
      <c r="B69" s="258">
        <v>554071.94999999995</v>
      </c>
      <c r="C69" s="258">
        <v>293976521.14620298</v>
      </c>
      <c r="D69" s="258">
        <v>18723399.744151875</v>
      </c>
      <c r="E69" s="258">
        <v>36195629.829319872</v>
      </c>
      <c r="F69" s="258">
        <v>54729181.704010181</v>
      </c>
      <c r="G69" s="258">
        <v>75873757.473882079</v>
      </c>
      <c r="H69" s="258">
        <v>98295998.632938623</v>
      </c>
      <c r="I69" s="258">
        <v>122044471.09472322</v>
      </c>
      <c r="J69" s="258">
        <v>144873674.94525856</v>
      </c>
      <c r="K69" s="258">
        <v>151286358.01943108</v>
      </c>
      <c r="L69" s="258">
        <v>159250836.67511144</v>
      </c>
      <c r="M69" s="258">
        <v>167778071.87915805</v>
      </c>
      <c r="N69" s="258">
        <v>176037799.47708032</v>
      </c>
      <c r="O69" s="258">
        <v>183955620.10678926</v>
      </c>
      <c r="P69" s="258">
        <v>193714574.66503537</v>
      </c>
      <c r="Q69" s="258">
        <v>203167381.39110801</v>
      </c>
      <c r="R69" s="258">
        <v>212228894.28206301</v>
      </c>
      <c r="S69" s="258">
        <v>222351484.31048369</v>
      </c>
      <c r="T69" s="258">
        <v>234215704.88024697</v>
      </c>
      <c r="U69" s="258">
        <v>244586111.04540429</v>
      </c>
      <c r="V69" s="258">
        <v>257367951.8131265</v>
      </c>
      <c r="W69" s="258">
        <v>269748813.88801128</v>
      </c>
      <c r="X69" s="258">
        <v>281617176.85615128</v>
      </c>
      <c r="Y69" s="258">
        <v>296245294.90826553</v>
      </c>
      <c r="Z69" s="258">
        <v>310414514.76552677</v>
      </c>
      <c r="AA69" s="258">
        <v>322951207.41036963</v>
      </c>
      <c r="AB69" s="258">
        <v>340738288.88956922</v>
      </c>
    </row>
    <row r="70" spans="1:28" s="244" customFormat="1" x14ac:dyDescent="0.2">
      <c r="A70" s="281" t="s">
        <v>254</v>
      </c>
      <c r="B70" s="256">
        <v>0</v>
      </c>
      <c r="C70" s="256">
        <v>0</v>
      </c>
      <c r="D70" s="256">
        <v>0</v>
      </c>
      <c r="E70" s="256">
        <v>0</v>
      </c>
      <c r="F70" s="256">
        <v>0</v>
      </c>
      <c r="G70" s="256">
        <v>0</v>
      </c>
      <c r="H70" s="256">
        <v>0</v>
      </c>
      <c r="I70" s="256">
        <v>0</v>
      </c>
      <c r="J70" s="256">
        <v>0</v>
      </c>
      <c r="K70" s="256">
        <v>0</v>
      </c>
      <c r="L70" s="256">
        <v>0</v>
      </c>
      <c r="M70" s="256">
        <v>0</v>
      </c>
      <c r="N70" s="256">
        <v>0</v>
      </c>
      <c r="O70" s="256">
        <v>0</v>
      </c>
      <c r="P70" s="256">
        <v>0</v>
      </c>
      <c r="Q70" s="256">
        <v>0</v>
      </c>
      <c r="R70" s="256">
        <v>0</v>
      </c>
      <c r="S70" s="256">
        <v>0</v>
      </c>
      <c r="T70" s="256">
        <v>0</v>
      </c>
      <c r="U70" s="256">
        <v>0</v>
      </c>
      <c r="V70" s="256">
        <v>0</v>
      </c>
      <c r="W70" s="256">
        <v>0</v>
      </c>
      <c r="X70" s="256">
        <v>0</v>
      </c>
      <c r="Y70" s="256">
        <v>0</v>
      </c>
      <c r="Z70" s="256">
        <v>0</v>
      </c>
      <c r="AA70" s="256">
        <v>0</v>
      </c>
      <c r="AB70" s="256">
        <v>0</v>
      </c>
    </row>
    <row r="71" spans="1:28" s="244" customFormat="1" ht="14.25" x14ac:dyDescent="0.2">
      <c r="A71" s="282" t="s">
        <v>258</v>
      </c>
      <c r="B71" s="258">
        <v>554071.94999999995</v>
      </c>
      <c r="C71" s="258">
        <v>293976521.14620298</v>
      </c>
      <c r="D71" s="258">
        <v>18723399.744151875</v>
      </c>
      <c r="E71" s="258">
        <v>36195629.829319872</v>
      </c>
      <c r="F71" s="258">
        <v>54729181.704010181</v>
      </c>
      <c r="G71" s="258">
        <v>75873757.473882079</v>
      </c>
      <c r="H71" s="258">
        <v>98295998.632938623</v>
      </c>
      <c r="I71" s="258">
        <v>122044471.09472322</v>
      </c>
      <c r="J71" s="258">
        <v>144873674.94525856</v>
      </c>
      <c r="K71" s="258">
        <v>151286358.01943108</v>
      </c>
      <c r="L71" s="258">
        <v>159250836.67511144</v>
      </c>
      <c r="M71" s="258">
        <v>167778071.87915805</v>
      </c>
      <c r="N71" s="258">
        <v>176037799.47708032</v>
      </c>
      <c r="O71" s="258">
        <v>183955620.10678926</v>
      </c>
      <c r="P71" s="258">
        <v>193714574.66503537</v>
      </c>
      <c r="Q71" s="258">
        <v>203167381.39110801</v>
      </c>
      <c r="R71" s="258">
        <v>212228894.28206301</v>
      </c>
      <c r="S71" s="258">
        <v>222351484.31048369</v>
      </c>
      <c r="T71" s="258">
        <v>234215704.88024697</v>
      </c>
      <c r="U71" s="258">
        <v>244586111.04540429</v>
      </c>
      <c r="V71" s="258">
        <v>257367951.8131265</v>
      </c>
      <c r="W71" s="258">
        <v>269748813.88801128</v>
      </c>
      <c r="X71" s="258">
        <v>281617176.85615128</v>
      </c>
      <c r="Y71" s="258">
        <v>296245294.90826553</v>
      </c>
      <c r="Z71" s="258">
        <v>310414514.76552677</v>
      </c>
      <c r="AA71" s="258">
        <v>322951207.41036963</v>
      </c>
      <c r="AB71" s="258">
        <v>340738288.88956922</v>
      </c>
    </row>
    <row r="72" spans="1:28" s="244" customFormat="1" x14ac:dyDescent="0.2">
      <c r="A72" s="281" t="s">
        <v>253</v>
      </c>
      <c r="B72" s="256">
        <v>-110814.39</v>
      </c>
      <c r="C72" s="256">
        <v>-58795304.229240596</v>
      </c>
      <c r="D72" s="256">
        <v>-3744679.9488303754</v>
      </c>
      <c r="E72" s="256">
        <v>-7239125.9658639748</v>
      </c>
      <c r="F72" s="256">
        <v>-10945836.340802036</v>
      </c>
      <c r="G72" s="256">
        <v>-15174751.494776417</v>
      </c>
      <c r="H72" s="256">
        <v>-19659199.726587724</v>
      </c>
      <c r="I72" s="256">
        <v>-24408894.218944646</v>
      </c>
      <c r="J72" s="256">
        <v>-28974734.989051715</v>
      </c>
      <c r="K72" s="256">
        <v>-30257271.603886217</v>
      </c>
      <c r="L72" s="256">
        <v>-31850167.335022289</v>
      </c>
      <c r="M72" s="256">
        <v>-33555614.375831611</v>
      </c>
      <c r="N72" s="256">
        <v>-35207559.895416066</v>
      </c>
      <c r="O72" s="256">
        <v>-36791124.021357857</v>
      </c>
      <c r="P72" s="256">
        <v>-38742914.933007076</v>
      </c>
      <c r="Q72" s="256">
        <v>-40633476.278221607</v>
      </c>
      <c r="R72" s="256">
        <v>-42445778.856412604</v>
      </c>
      <c r="S72" s="256">
        <v>-44470296.862096742</v>
      </c>
      <c r="T72" s="256">
        <v>-46843140.976049393</v>
      </c>
      <c r="U72" s="256">
        <v>-48917222.20908086</v>
      </c>
      <c r="V72" s="256">
        <v>-51473590.362625301</v>
      </c>
      <c r="W72" s="256">
        <v>-53949762.777602255</v>
      </c>
      <c r="X72" s="256">
        <v>-56323435.37123026</v>
      </c>
      <c r="Y72" s="256">
        <v>-59249058.981653109</v>
      </c>
      <c r="Z72" s="256">
        <v>-62082902.95310536</v>
      </c>
      <c r="AA72" s="256">
        <v>-64590241.482073933</v>
      </c>
      <c r="AB72" s="256">
        <v>-68147657.777913854</v>
      </c>
    </row>
    <row r="73" spans="1:28" s="244" customFormat="1" ht="15" thickBot="1" x14ac:dyDescent="0.25">
      <c r="A73" s="283" t="s">
        <v>257</v>
      </c>
      <c r="B73" s="259">
        <v>443257.55999999994</v>
      </c>
      <c r="C73" s="259">
        <v>235181216.91696239</v>
      </c>
      <c r="D73" s="259">
        <v>14978719.7953215</v>
      </c>
      <c r="E73" s="259">
        <v>28956503.863455899</v>
      </c>
      <c r="F73" s="259">
        <v>43783345.363208145</v>
      </c>
      <c r="G73" s="259">
        <v>60699005.979105666</v>
      </c>
      <c r="H73" s="259">
        <v>78636798.906350896</v>
      </c>
      <c r="I73" s="259">
        <v>97635576.875778586</v>
      </c>
      <c r="J73" s="259">
        <v>115898939.95620684</v>
      </c>
      <c r="K73" s="259">
        <v>121029086.41554487</v>
      </c>
      <c r="L73" s="259">
        <v>127400669.34008916</v>
      </c>
      <c r="M73" s="259">
        <v>134222457.50332645</v>
      </c>
      <c r="N73" s="259">
        <v>140830239.58166426</v>
      </c>
      <c r="O73" s="259">
        <v>147164496.0854314</v>
      </c>
      <c r="P73" s="259">
        <v>154971659.73202831</v>
      </c>
      <c r="Q73" s="259">
        <v>162533905.1128864</v>
      </c>
      <c r="R73" s="259">
        <v>169783115.42565042</v>
      </c>
      <c r="S73" s="259">
        <v>177881187.44838697</v>
      </c>
      <c r="T73" s="259">
        <v>187372563.90419757</v>
      </c>
      <c r="U73" s="259">
        <v>195668888.83632344</v>
      </c>
      <c r="V73" s="259">
        <v>205894361.4505012</v>
      </c>
      <c r="W73" s="259">
        <v>215799051.11040902</v>
      </c>
      <c r="X73" s="259">
        <v>225293741.48492104</v>
      </c>
      <c r="Y73" s="259">
        <v>236996235.92661244</v>
      </c>
      <c r="Z73" s="259">
        <v>248331611.81242141</v>
      </c>
      <c r="AA73" s="259">
        <v>258360965.9282957</v>
      </c>
      <c r="AB73" s="259">
        <v>272590631.11165535</v>
      </c>
    </row>
    <row r="74" spans="1:28" s="244" customFormat="1" ht="16.5" thickBot="1" x14ac:dyDescent="0.25">
      <c r="A74" s="243"/>
      <c r="B74" s="260">
        <v>0</v>
      </c>
      <c r="C74" s="260">
        <v>0.5</v>
      </c>
      <c r="D74" s="260">
        <v>1.5</v>
      </c>
      <c r="E74" s="260">
        <v>2.5</v>
      </c>
      <c r="F74" s="260">
        <v>3.5</v>
      </c>
      <c r="G74" s="260">
        <v>4.5</v>
      </c>
      <c r="H74" s="260">
        <v>5.5</v>
      </c>
      <c r="I74" s="260">
        <v>6.5</v>
      </c>
      <c r="J74" s="260">
        <v>7.5</v>
      </c>
      <c r="K74" s="260">
        <v>8.5</v>
      </c>
      <c r="L74" s="260">
        <v>9.5</v>
      </c>
      <c r="M74" s="260">
        <v>10.5</v>
      </c>
      <c r="N74" s="260">
        <v>11.5</v>
      </c>
      <c r="O74" s="260">
        <v>12.5</v>
      </c>
      <c r="P74" s="260">
        <v>13.5</v>
      </c>
      <c r="Q74" s="260">
        <v>14.5</v>
      </c>
      <c r="R74" s="260">
        <v>15.5</v>
      </c>
      <c r="S74" s="260">
        <v>16.5</v>
      </c>
      <c r="T74" s="260">
        <v>17.5</v>
      </c>
      <c r="U74" s="260">
        <v>18.5</v>
      </c>
      <c r="V74" s="260">
        <v>19.5</v>
      </c>
      <c r="W74" s="260">
        <v>20.5</v>
      </c>
      <c r="X74" s="260">
        <v>21.5</v>
      </c>
      <c r="Y74" s="260">
        <v>22.5</v>
      </c>
      <c r="Z74" s="260">
        <v>23.5</v>
      </c>
      <c r="AA74" s="260">
        <v>24.5</v>
      </c>
      <c r="AB74" s="260">
        <v>25.5</v>
      </c>
    </row>
    <row r="75" spans="1:28" s="244" customFormat="1" x14ac:dyDescent="0.2">
      <c r="A75" s="279" t="s">
        <v>256</v>
      </c>
      <c r="B75" s="123">
        <v>1</v>
      </c>
      <c r="C75" s="123">
        <v>2</v>
      </c>
      <c r="D75" s="123">
        <v>3</v>
      </c>
      <c r="E75" s="123">
        <v>4</v>
      </c>
      <c r="F75" s="123">
        <v>5</v>
      </c>
      <c r="G75" s="123">
        <v>6</v>
      </c>
      <c r="H75" s="123">
        <v>7</v>
      </c>
      <c r="I75" s="123">
        <v>8</v>
      </c>
      <c r="J75" s="123">
        <v>9</v>
      </c>
      <c r="K75" s="123">
        <v>10</v>
      </c>
      <c r="L75" s="123">
        <v>11</v>
      </c>
      <c r="M75" s="123">
        <v>12</v>
      </c>
      <c r="N75" s="123">
        <v>13</v>
      </c>
      <c r="O75" s="123">
        <v>14</v>
      </c>
      <c r="P75" s="123">
        <v>15</v>
      </c>
      <c r="Q75" s="123">
        <v>16</v>
      </c>
      <c r="R75" s="123">
        <v>17</v>
      </c>
      <c r="S75" s="123">
        <v>18</v>
      </c>
      <c r="T75" s="123">
        <v>19</v>
      </c>
      <c r="U75" s="123">
        <v>20</v>
      </c>
      <c r="V75" s="123">
        <v>21</v>
      </c>
      <c r="W75" s="123">
        <v>22</v>
      </c>
      <c r="X75" s="123">
        <v>23</v>
      </c>
      <c r="Y75" s="123">
        <v>24</v>
      </c>
      <c r="Z75" s="123">
        <v>25</v>
      </c>
      <c r="AA75" s="123">
        <v>26</v>
      </c>
      <c r="AB75" s="123">
        <v>27</v>
      </c>
    </row>
    <row r="76" spans="1:28" s="244" customFormat="1" ht="14.25" x14ac:dyDescent="0.2">
      <c r="A76" s="280" t="s">
        <v>521</v>
      </c>
      <c r="B76" s="258">
        <v>554071.94999999995</v>
      </c>
      <c r="C76" s="258">
        <v>293976521.14620298</v>
      </c>
      <c r="D76" s="258">
        <v>18723399.744151875</v>
      </c>
      <c r="E76" s="258">
        <v>36195629.829319872</v>
      </c>
      <c r="F76" s="258">
        <v>54729181.704010181</v>
      </c>
      <c r="G76" s="258">
        <v>75873757.473882079</v>
      </c>
      <c r="H76" s="258">
        <v>98295998.632938623</v>
      </c>
      <c r="I76" s="258">
        <v>122044471.09472322</v>
      </c>
      <c r="J76" s="258">
        <v>144873674.94525856</v>
      </c>
      <c r="K76" s="258">
        <v>151286358.01943108</v>
      </c>
      <c r="L76" s="258">
        <v>159250836.67511144</v>
      </c>
      <c r="M76" s="258">
        <v>167778071.87915805</v>
      </c>
      <c r="N76" s="258">
        <v>176037799.47708032</v>
      </c>
      <c r="O76" s="258">
        <v>183955620.10678926</v>
      </c>
      <c r="P76" s="258">
        <v>193714574.66503537</v>
      </c>
      <c r="Q76" s="258">
        <v>203167381.39110801</v>
      </c>
      <c r="R76" s="258">
        <v>212228894.28206301</v>
      </c>
      <c r="S76" s="258">
        <v>222351484.31048369</v>
      </c>
      <c r="T76" s="258">
        <v>234215704.88024697</v>
      </c>
      <c r="U76" s="258">
        <v>244586111.04540429</v>
      </c>
      <c r="V76" s="258">
        <v>257367951.8131265</v>
      </c>
      <c r="W76" s="258">
        <v>269748813.88801128</v>
      </c>
      <c r="X76" s="258">
        <v>281617176.85615128</v>
      </c>
      <c r="Y76" s="258">
        <v>296245294.90826553</v>
      </c>
      <c r="Z76" s="258">
        <v>310414514.76552677</v>
      </c>
      <c r="AA76" s="258">
        <v>322951207.41036963</v>
      </c>
      <c r="AB76" s="258">
        <v>340738288.88956922</v>
      </c>
    </row>
    <row r="77" spans="1:28" s="244" customFormat="1" x14ac:dyDescent="0.2">
      <c r="A77" s="281" t="s">
        <v>255</v>
      </c>
      <c r="B77" s="256">
        <v>0</v>
      </c>
      <c r="C77" s="256">
        <v>0</v>
      </c>
      <c r="D77" s="256">
        <v>11781223.72784812</v>
      </c>
      <c r="E77" s="256">
        <v>11781223.72784812</v>
      </c>
      <c r="F77" s="256">
        <v>11781223.72784812</v>
      </c>
      <c r="G77" s="256">
        <v>11781223.72784812</v>
      </c>
      <c r="H77" s="256">
        <v>11781223.72784812</v>
      </c>
      <c r="I77" s="256">
        <v>11781223.72784812</v>
      </c>
      <c r="J77" s="256">
        <v>11781223.72784812</v>
      </c>
      <c r="K77" s="256">
        <v>11781223.72784812</v>
      </c>
      <c r="L77" s="256">
        <v>11781223.72784812</v>
      </c>
      <c r="M77" s="256">
        <v>11781223.72784812</v>
      </c>
      <c r="N77" s="256">
        <v>11781223.72784812</v>
      </c>
      <c r="O77" s="256">
        <v>11781223.72784812</v>
      </c>
      <c r="P77" s="256">
        <v>11781223.72784812</v>
      </c>
      <c r="Q77" s="256">
        <v>11781223.72784812</v>
      </c>
      <c r="R77" s="256">
        <v>11781223.72784812</v>
      </c>
      <c r="S77" s="256">
        <v>11781223.72784812</v>
      </c>
      <c r="T77" s="256">
        <v>11781223.72784812</v>
      </c>
      <c r="U77" s="256">
        <v>11781223.72784812</v>
      </c>
      <c r="V77" s="256">
        <v>11781223.72784812</v>
      </c>
      <c r="W77" s="256">
        <v>11781223.72784812</v>
      </c>
      <c r="X77" s="256">
        <v>11781223.72784812</v>
      </c>
      <c r="Y77" s="256">
        <v>11781223.72784812</v>
      </c>
      <c r="Z77" s="256">
        <v>11781223.72784812</v>
      </c>
      <c r="AA77" s="256">
        <v>11781223.72784812</v>
      </c>
      <c r="AB77" s="256">
        <v>11781223.72784812</v>
      </c>
    </row>
    <row r="78" spans="1:28" s="244" customFormat="1" x14ac:dyDescent="0.2">
      <c r="A78" s="281" t="s">
        <v>254</v>
      </c>
      <c r="B78" s="256">
        <v>0</v>
      </c>
      <c r="C78" s="256">
        <v>0</v>
      </c>
      <c r="D78" s="256">
        <v>0</v>
      </c>
      <c r="E78" s="256">
        <v>0</v>
      </c>
      <c r="F78" s="256">
        <v>0</v>
      </c>
      <c r="G78" s="256">
        <v>0</v>
      </c>
      <c r="H78" s="256">
        <v>0</v>
      </c>
      <c r="I78" s="256">
        <v>0</v>
      </c>
      <c r="J78" s="256">
        <v>0</v>
      </c>
      <c r="K78" s="256">
        <v>0</v>
      </c>
      <c r="L78" s="256">
        <v>0</v>
      </c>
      <c r="M78" s="256">
        <v>0</v>
      </c>
      <c r="N78" s="256">
        <v>0</v>
      </c>
      <c r="O78" s="256">
        <v>0</v>
      </c>
      <c r="P78" s="256">
        <v>0</v>
      </c>
      <c r="Q78" s="256">
        <v>0</v>
      </c>
      <c r="R78" s="256">
        <v>0</v>
      </c>
      <c r="S78" s="256">
        <v>0</v>
      </c>
      <c r="T78" s="256">
        <v>0</v>
      </c>
      <c r="U78" s="256">
        <v>0</v>
      </c>
      <c r="V78" s="256">
        <v>0</v>
      </c>
      <c r="W78" s="256">
        <v>0</v>
      </c>
      <c r="X78" s="256">
        <v>0</v>
      </c>
      <c r="Y78" s="256">
        <v>0</v>
      </c>
      <c r="Z78" s="256">
        <v>0</v>
      </c>
      <c r="AA78" s="256">
        <v>0</v>
      </c>
      <c r="AB78" s="256">
        <v>0</v>
      </c>
    </row>
    <row r="79" spans="1:28" s="244" customFormat="1" x14ac:dyDescent="0.2">
      <c r="A79" s="281" t="s">
        <v>253</v>
      </c>
      <c r="B79" s="256">
        <v>-110814.39</v>
      </c>
      <c r="C79" s="256">
        <v>-58795304.229240596</v>
      </c>
      <c r="D79" s="256">
        <v>-3744679.9488303736</v>
      </c>
      <c r="E79" s="256">
        <v>-7239125.9658639804</v>
      </c>
      <c r="F79" s="256">
        <v>-10945836.340802044</v>
      </c>
      <c r="G79" s="256">
        <v>-15174751.494776413</v>
      </c>
      <c r="H79" s="256">
        <v>-19659199.726587728</v>
      </c>
      <c r="I79" s="256">
        <v>-24408894.218944639</v>
      </c>
      <c r="J79" s="256">
        <v>-28974734.9890517</v>
      </c>
      <c r="K79" s="256">
        <v>-30257271.603886217</v>
      </c>
      <c r="L79" s="256">
        <v>-31850167.3350223</v>
      </c>
      <c r="M79" s="256">
        <v>-33555614.375831604</v>
      </c>
      <c r="N79" s="256">
        <v>-35207559.895416081</v>
      </c>
      <c r="O79" s="256">
        <v>-36791124.021357834</v>
      </c>
      <c r="P79" s="256">
        <v>-38742914.933007061</v>
      </c>
      <c r="Q79" s="256">
        <v>-40633476.278221607</v>
      </c>
      <c r="R79" s="256">
        <v>-42445778.85641259</v>
      </c>
      <c r="S79" s="256">
        <v>-44470296.862096727</v>
      </c>
      <c r="T79" s="256">
        <v>-46843140.976049364</v>
      </c>
      <c r="U79" s="256">
        <v>-48917222.209080815</v>
      </c>
      <c r="V79" s="256">
        <v>-51473590.362625241</v>
      </c>
      <c r="W79" s="256">
        <v>-53949762.777602196</v>
      </c>
      <c r="X79" s="256">
        <v>-56323435.371230245</v>
      </c>
      <c r="Y79" s="256">
        <v>-59249058.981653094</v>
      </c>
      <c r="Z79" s="256">
        <v>-62082902.95310533</v>
      </c>
      <c r="AA79" s="256">
        <v>-64590241.482073903</v>
      </c>
      <c r="AB79" s="256">
        <v>-68147657.777913809</v>
      </c>
    </row>
    <row r="80" spans="1:28" s="244" customFormat="1" x14ac:dyDescent="0.2">
      <c r="A80" s="281" t="s">
        <v>252</v>
      </c>
      <c r="B80" s="256">
        <v>-9.0000000083819021E-3</v>
      </c>
      <c r="C80" s="256">
        <v>-9.0000042831525195E-3</v>
      </c>
      <c r="D80" s="256">
        <v>1.8000004291534422E-2</v>
      </c>
      <c r="E80" s="256">
        <v>0</v>
      </c>
      <c r="F80" s="256">
        <v>0</v>
      </c>
      <c r="G80" s="256">
        <v>0</v>
      </c>
      <c r="H80" s="256">
        <v>0</v>
      </c>
      <c r="I80" s="256">
        <v>0</v>
      </c>
      <c r="J80" s="256">
        <v>0</v>
      </c>
      <c r="K80" s="256">
        <v>0</v>
      </c>
      <c r="L80" s="256">
        <v>0</v>
      </c>
      <c r="M80" s="256">
        <v>0</v>
      </c>
      <c r="N80" s="256">
        <v>0</v>
      </c>
      <c r="O80" s="256">
        <v>0</v>
      </c>
      <c r="P80" s="256">
        <v>0</v>
      </c>
      <c r="Q80" s="256">
        <v>0</v>
      </c>
      <c r="R80" s="256">
        <v>0</v>
      </c>
      <c r="S80" s="256">
        <v>0</v>
      </c>
      <c r="T80" s="256">
        <v>0</v>
      </c>
      <c r="U80" s="256">
        <v>0</v>
      </c>
      <c r="V80" s="256">
        <v>0</v>
      </c>
      <c r="W80" s="256">
        <v>0</v>
      </c>
      <c r="X80" s="256">
        <v>0</v>
      </c>
      <c r="Y80" s="256">
        <v>0</v>
      </c>
      <c r="Z80" s="256">
        <v>0</v>
      </c>
      <c r="AA80" s="256">
        <v>0</v>
      </c>
      <c r="AB80" s="256">
        <v>0</v>
      </c>
    </row>
    <row r="81" spans="1:44" s="244" customFormat="1" x14ac:dyDescent="0.2">
      <c r="A81" s="281" t="s">
        <v>251</v>
      </c>
      <c r="B81" s="256">
        <v>0</v>
      </c>
      <c r="C81" s="256">
        <v>0</v>
      </c>
      <c r="D81" s="256">
        <v>0</v>
      </c>
      <c r="E81" s="256">
        <v>0</v>
      </c>
      <c r="F81" s="256">
        <v>0</v>
      </c>
      <c r="G81" s="256">
        <v>0</v>
      </c>
      <c r="H81" s="256">
        <v>0</v>
      </c>
      <c r="I81" s="256">
        <v>0</v>
      </c>
      <c r="J81" s="256">
        <v>0</v>
      </c>
      <c r="K81" s="256">
        <v>0</v>
      </c>
      <c r="L81" s="256">
        <v>0</v>
      </c>
      <c r="M81" s="256">
        <v>0</v>
      </c>
      <c r="N81" s="256">
        <v>0</v>
      </c>
      <c r="O81" s="256">
        <v>0</v>
      </c>
      <c r="P81" s="256">
        <v>0</v>
      </c>
      <c r="Q81" s="256">
        <v>0</v>
      </c>
      <c r="R81" s="256">
        <v>0</v>
      </c>
      <c r="S81" s="256">
        <v>0</v>
      </c>
      <c r="T81" s="256">
        <v>0</v>
      </c>
      <c r="U81" s="256">
        <v>0</v>
      </c>
      <c r="V81" s="256">
        <v>0</v>
      </c>
      <c r="W81" s="256">
        <v>0</v>
      </c>
      <c r="X81" s="256">
        <v>0</v>
      </c>
      <c r="Y81" s="256">
        <v>0</v>
      </c>
      <c r="Z81" s="256">
        <v>0</v>
      </c>
      <c r="AA81" s="256">
        <v>0</v>
      </c>
      <c r="AB81" s="256">
        <v>0</v>
      </c>
    </row>
    <row r="82" spans="1:44" s="244" customFormat="1" x14ac:dyDescent="0.2">
      <c r="A82" s="281" t="s">
        <v>438</v>
      </c>
      <c r="B82" s="256">
        <v>-554072</v>
      </c>
      <c r="C82" s="256">
        <v>-293976521.19620299</v>
      </c>
      <c r="D82" s="256">
        <v>0</v>
      </c>
      <c r="E82" s="256">
        <v>0</v>
      </c>
      <c r="F82" s="256">
        <v>0</v>
      </c>
      <c r="G82" s="256">
        <v>0</v>
      </c>
      <c r="H82" s="256">
        <v>0</v>
      </c>
      <c r="I82" s="256">
        <v>0</v>
      </c>
      <c r="J82" s="256">
        <v>0</v>
      </c>
      <c r="K82" s="256">
        <v>0</v>
      </c>
      <c r="L82" s="256">
        <v>0</v>
      </c>
      <c r="M82" s="256">
        <v>0</v>
      </c>
      <c r="N82" s="256">
        <v>0</v>
      </c>
      <c r="O82" s="256">
        <v>0</v>
      </c>
      <c r="P82" s="256">
        <v>0</v>
      </c>
      <c r="Q82" s="256">
        <v>0</v>
      </c>
      <c r="R82" s="256"/>
      <c r="S82" s="256"/>
      <c r="T82" s="256"/>
      <c r="U82" s="256"/>
      <c r="V82" s="256"/>
      <c r="W82" s="256"/>
      <c r="X82" s="256"/>
      <c r="Y82" s="256"/>
      <c r="Z82" s="256"/>
      <c r="AA82" s="256"/>
      <c r="AB82" s="256"/>
    </row>
    <row r="83" spans="1:44" s="244" customFormat="1" x14ac:dyDescent="0.2">
      <c r="A83" s="281" t="s">
        <v>250</v>
      </c>
      <c r="B83" s="256">
        <v>0</v>
      </c>
      <c r="C83" s="256">
        <v>0</v>
      </c>
      <c r="D83" s="256">
        <v>0</v>
      </c>
      <c r="E83" s="256">
        <v>0</v>
      </c>
      <c r="F83" s="256">
        <v>0</v>
      </c>
      <c r="G83" s="256">
        <v>0</v>
      </c>
      <c r="H83" s="256">
        <v>0</v>
      </c>
      <c r="I83" s="256">
        <v>0</v>
      </c>
      <c r="J83" s="256">
        <v>0</v>
      </c>
      <c r="K83" s="256">
        <v>0</v>
      </c>
      <c r="L83" s="256">
        <v>0</v>
      </c>
      <c r="M83" s="256">
        <v>0</v>
      </c>
      <c r="N83" s="256">
        <v>0</v>
      </c>
      <c r="O83" s="256">
        <v>0</v>
      </c>
      <c r="P83" s="256">
        <v>0</v>
      </c>
      <c r="Q83" s="256">
        <v>0</v>
      </c>
      <c r="R83" s="256">
        <v>0</v>
      </c>
      <c r="S83" s="256">
        <v>0</v>
      </c>
      <c r="T83" s="256">
        <v>0</v>
      </c>
      <c r="U83" s="256">
        <v>0</v>
      </c>
      <c r="V83" s="256">
        <v>0</v>
      </c>
      <c r="W83" s="256">
        <v>0</v>
      </c>
      <c r="X83" s="256">
        <v>0</v>
      </c>
      <c r="Y83" s="256">
        <v>0</v>
      </c>
      <c r="Z83" s="256">
        <v>0</v>
      </c>
      <c r="AA83" s="256">
        <v>0</v>
      </c>
      <c r="AB83" s="256">
        <v>0</v>
      </c>
    </row>
    <row r="84" spans="1:44" s="244" customFormat="1" ht="14.25" x14ac:dyDescent="0.2">
      <c r="A84" s="282" t="s">
        <v>249</v>
      </c>
      <c r="B84" s="258">
        <v>-110814.44900000008</v>
      </c>
      <c r="C84" s="258">
        <v>-58795304.288240612</v>
      </c>
      <c r="D84" s="258">
        <v>26759943.541169625</v>
      </c>
      <c r="E84" s="258">
        <v>40737727.591304012</v>
      </c>
      <c r="F84" s="258">
        <v>55564569.091056257</v>
      </c>
      <c r="G84" s="258">
        <v>72480229.706953779</v>
      </c>
      <c r="H84" s="258">
        <v>90418022.634199008</v>
      </c>
      <c r="I84" s="258">
        <v>109416800.6036267</v>
      </c>
      <c r="J84" s="258">
        <v>127680163.68405497</v>
      </c>
      <c r="K84" s="258">
        <v>132810310.14339298</v>
      </c>
      <c r="L84" s="258">
        <v>139181893.06793725</v>
      </c>
      <c r="M84" s="258">
        <v>146003681.23117456</v>
      </c>
      <c r="N84" s="258">
        <v>152611463.30951235</v>
      </c>
      <c r="O84" s="258">
        <v>158945719.81327954</v>
      </c>
      <c r="P84" s="258">
        <v>166752883.45987642</v>
      </c>
      <c r="Q84" s="258">
        <v>174315128.84073451</v>
      </c>
      <c r="R84" s="258">
        <v>181564339.15349853</v>
      </c>
      <c r="S84" s="258">
        <v>189662411.17623508</v>
      </c>
      <c r="T84" s="258">
        <v>199153787.63204572</v>
      </c>
      <c r="U84" s="258">
        <v>207450112.56417158</v>
      </c>
      <c r="V84" s="258">
        <v>217675585.17834938</v>
      </c>
      <c r="W84" s="258">
        <v>227580274.83825719</v>
      </c>
      <c r="X84" s="258">
        <v>237074965.21276915</v>
      </c>
      <c r="Y84" s="258">
        <v>248777459.65446055</v>
      </c>
      <c r="Z84" s="258">
        <v>260112835.54026955</v>
      </c>
      <c r="AA84" s="258">
        <v>270142189.65614384</v>
      </c>
      <c r="AB84" s="258">
        <v>284371854.83950353</v>
      </c>
    </row>
    <row r="85" spans="1:44" s="244" customFormat="1" ht="14.25" x14ac:dyDescent="0.2">
      <c r="A85" s="282" t="s">
        <v>522</v>
      </c>
      <c r="B85" s="258">
        <v>-110814.44900000008</v>
      </c>
      <c r="C85" s="258">
        <v>-58906118.737240613</v>
      </c>
      <c r="D85" s="258">
        <v>-32146175.196070988</v>
      </c>
      <c r="E85" s="258">
        <v>8591552.3952330239</v>
      </c>
      <c r="F85" s="258">
        <v>64156121.486289278</v>
      </c>
      <c r="G85" s="258">
        <v>136636351.19324306</v>
      </c>
      <c r="H85" s="258">
        <v>227054373.82744205</v>
      </c>
      <c r="I85" s="258">
        <v>336471174.43106878</v>
      </c>
      <c r="J85" s="258">
        <v>464151338.11512375</v>
      </c>
      <c r="K85" s="258">
        <v>596961648.25851679</v>
      </c>
      <c r="L85" s="258">
        <v>736143541.32645404</v>
      </c>
      <c r="M85" s="258">
        <v>882147222.55762863</v>
      </c>
      <c r="N85" s="258">
        <v>1034758685.867141</v>
      </c>
      <c r="O85" s="258">
        <v>1193704405.6804206</v>
      </c>
      <c r="P85" s="258">
        <v>1360457289.1402969</v>
      </c>
      <c r="Q85" s="258">
        <v>1534772417.9810314</v>
      </c>
      <c r="R85" s="258">
        <v>1716336757.1345301</v>
      </c>
      <c r="S85" s="258">
        <v>1905999168.3107653</v>
      </c>
      <c r="T85" s="258">
        <v>2105152955.942811</v>
      </c>
      <c r="U85" s="258">
        <v>2312603068.5069828</v>
      </c>
      <c r="V85" s="258">
        <v>2530278653.6853323</v>
      </c>
      <c r="W85" s="258">
        <v>2757858928.5235896</v>
      </c>
      <c r="X85" s="258">
        <v>2994933893.7363586</v>
      </c>
      <c r="Y85" s="258">
        <v>3243711353.3908191</v>
      </c>
      <c r="Z85" s="258">
        <v>3503824188.9310884</v>
      </c>
      <c r="AA85" s="258">
        <v>3773966378.5872321</v>
      </c>
      <c r="AB85" s="258">
        <v>4058338233.4267359</v>
      </c>
    </row>
    <row r="86" spans="1:44" s="244" customFormat="1" x14ac:dyDescent="0.2">
      <c r="A86" s="284" t="s">
        <v>439</v>
      </c>
      <c r="B86" s="261">
        <v>1</v>
      </c>
      <c r="C86" s="261">
        <v>0.9109750373485539</v>
      </c>
      <c r="D86" s="261">
        <v>0.75599588161705711</v>
      </c>
      <c r="E86" s="261">
        <v>0.6273824743710017</v>
      </c>
      <c r="F86" s="261">
        <v>0.52064935632448273</v>
      </c>
      <c r="G86" s="261">
        <v>0.43207415462612664</v>
      </c>
      <c r="H86" s="261">
        <v>0.35856776317520883</v>
      </c>
      <c r="I86" s="261">
        <v>0.29756660844415667</v>
      </c>
      <c r="J86" s="261">
        <v>0.24694324352212174</v>
      </c>
      <c r="K86" s="261">
        <v>0.20493215230051592</v>
      </c>
      <c r="L86" s="261">
        <v>0.1700681761830008</v>
      </c>
      <c r="M86" s="261">
        <v>0.14113541591950271</v>
      </c>
      <c r="N86" s="261">
        <v>0.11712482648921385</v>
      </c>
      <c r="O86" s="261">
        <v>9.719902613212765E-2</v>
      </c>
      <c r="P86" s="261">
        <v>8.0663092225832109E-2</v>
      </c>
      <c r="Q86" s="261">
        <v>6.6940325498615838E-2</v>
      </c>
      <c r="R86" s="261">
        <v>5.5552137343249659E-2</v>
      </c>
      <c r="S86" s="261">
        <v>4.6101358791078552E-2</v>
      </c>
      <c r="T86" s="261">
        <v>3.825838903823945E-2</v>
      </c>
      <c r="U86" s="261">
        <v>3.174970044667174E-2</v>
      </c>
      <c r="V86" s="261">
        <v>2.6348299125868668E-2</v>
      </c>
      <c r="W86" s="261">
        <v>2.1865808403210511E-2</v>
      </c>
      <c r="X86" s="261">
        <v>1.814589908980126E-2</v>
      </c>
      <c r="Y86" s="261">
        <v>1.5058837418922204E-2</v>
      </c>
      <c r="Z86" s="261">
        <v>1.2496960513628384E-2</v>
      </c>
      <c r="AA86" s="261">
        <v>1.0370921588073345E-2</v>
      </c>
      <c r="AB86" s="261">
        <v>8.6065739320110735E-3</v>
      </c>
    </row>
    <row r="87" spans="1:44" s="244" customFormat="1" ht="14.25" x14ac:dyDescent="0.2">
      <c r="A87" s="280" t="s">
        <v>523</v>
      </c>
      <c r="B87" s="258">
        <v>-110814.44900000008</v>
      </c>
      <c r="C87" s="258">
        <v>-53561054.519899584</v>
      </c>
      <c r="D87" s="258">
        <v>20230407.109429203</v>
      </c>
      <c r="E87" s="258">
        <v>25558136.336484138</v>
      </c>
      <c r="F87" s="258">
        <v>28929657.13170569</v>
      </c>
      <c r="G87" s="258">
        <v>31316833.977739524</v>
      </c>
      <c r="H87" s="258">
        <v>32420988.126670141</v>
      </c>
      <c r="I87" s="258">
        <v>32558786.262431752</v>
      </c>
      <c r="J87" s="258">
        <v>31529753.753575951</v>
      </c>
      <c r="K87" s="258">
        <v>27217102.705384564</v>
      </c>
      <c r="L87" s="258">
        <v>23670410.71176153</v>
      </c>
      <c r="M87" s="258">
        <v>20606290.276340313</v>
      </c>
      <c r="N87" s="258">
        <v>17874591.160391659</v>
      </c>
      <c r="O87" s="258">
        <v>15449369.173720798</v>
      </c>
      <c r="P87" s="258">
        <v>13450803.217447445</v>
      </c>
      <c r="Q87" s="258">
        <v>11668711.463931926</v>
      </c>
      <c r="R87" s="258">
        <v>10086287.105291512</v>
      </c>
      <c r="S87" s="258">
        <v>8743694.8668166809</v>
      </c>
      <c r="T87" s="258">
        <v>7619303.0856657252</v>
      </c>
      <c r="U87" s="258">
        <v>6586478.9315407816</v>
      </c>
      <c r="V87" s="258">
        <v>5735381.4306776533</v>
      </c>
      <c r="W87" s="258">
        <v>4976226.6859633215</v>
      </c>
      <c r="X87" s="258">
        <v>4301938.3954690527</v>
      </c>
      <c r="Y87" s="258">
        <v>3746299.3184289997</v>
      </c>
      <c r="Z87" s="258">
        <v>3250619.8348346623</v>
      </c>
      <c r="AA87" s="258">
        <v>2801623.466554306</v>
      </c>
      <c r="AB87" s="258">
        <v>2447467.392859308</v>
      </c>
    </row>
    <row r="88" spans="1:44" s="244" customFormat="1" ht="14.25" x14ac:dyDescent="0.2">
      <c r="A88" s="280" t="s">
        <v>524</v>
      </c>
      <c r="B88" s="258">
        <v>-110814.44900000008</v>
      </c>
      <c r="C88" s="258">
        <v>-53671868.968899585</v>
      </c>
      <c r="D88" s="258">
        <v>-33441461.859470382</v>
      </c>
      <c r="E88" s="258">
        <v>-7883325.5229862444</v>
      </c>
      <c r="F88" s="258">
        <v>21046331.608719446</v>
      </c>
      <c r="G88" s="258">
        <v>52363165.586458966</v>
      </c>
      <c r="H88" s="258">
        <v>84784153.713129103</v>
      </c>
      <c r="I88" s="258">
        <v>117342939.97556086</v>
      </c>
      <c r="J88" s="258">
        <v>148872693.72913682</v>
      </c>
      <c r="K88" s="258">
        <v>176089796.43452138</v>
      </c>
      <c r="L88" s="258">
        <v>199760207.14628291</v>
      </c>
      <c r="M88" s="258">
        <v>220366497.42262322</v>
      </c>
      <c r="N88" s="258">
        <v>238241088.58301488</v>
      </c>
      <c r="O88" s="258">
        <v>253690457.75673568</v>
      </c>
      <c r="P88" s="258">
        <v>267141260.97418314</v>
      </c>
      <c r="Q88" s="258">
        <v>278809972.43811506</v>
      </c>
      <c r="R88" s="258">
        <v>288896259.54340655</v>
      </c>
      <c r="S88" s="258">
        <v>297639954.41022325</v>
      </c>
      <c r="T88" s="258">
        <v>305259257.49588895</v>
      </c>
      <c r="U88" s="258">
        <v>311845736.42742974</v>
      </c>
      <c r="V88" s="258">
        <v>317581117.85810739</v>
      </c>
      <c r="W88" s="258">
        <v>322557344.54407072</v>
      </c>
      <c r="X88" s="258">
        <v>326859282.93953979</v>
      </c>
      <c r="Y88" s="258">
        <v>330605582.25796878</v>
      </c>
      <c r="Z88" s="258">
        <v>333856202.09280342</v>
      </c>
      <c r="AA88" s="258">
        <v>336657825.5593577</v>
      </c>
      <c r="AB88" s="258">
        <v>339105292.95221698</v>
      </c>
    </row>
    <row r="89" spans="1:44" s="244" customFormat="1" ht="14.25" x14ac:dyDescent="0.2">
      <c r="A89" s="280" t="s">
        <v>525</v>
      </c>
      <c r="B89" s="262">
        <v>0</v>
      </c>
      <c r="C89" s="262">
        <v>0</v>
      </c>
      <c r="D89" s="262">
        <v>0</v>
      </c>
      <c r="E89" s="262">
        <v>8.9094465199357709E-2</v>
      </c>
      <c r="F89" s="262">
        <v>0.41402334156711018</v>
      </c>
      <c r="G89" s="262">
        <v>0.58002788598807431</v>
      </c>
      <c r="H89" s="262">
        <v>0.66848379646451339</v>
      </c>
      <c r="I89" s="262">
        <v>0.71766406646434477</v>
      </c>
      <c r="J89" s="262">
        <v>0.74554331092491521</v>
      </c>
      <c r="K89" s="262">
        <v>0.76029658930237987</v>
      </c>
      <c r="L89" s="262">
        <v>0.76844635977595388</v>
      </c>
      <c r="M89" s="262">
        <v>0.77305359082562597</v>
      </c>
      <c r="N89" s="262">
        <v>0.77568660662466238</v>
      </c>
      <c r="O89" s="262">
        <v>0.77720040841298221</v>
      </c>
      <c r="P89" s="262">
        <v>0.77808263378373232</v>
      </c>
      <c r="Q89" s="262">
        <v>0.77859704127346951</v>
      </c>
      <c r="R89" s="262">
        <v>0.77889671087398571</v>
      </c>
      <c r="S89" s="262">
        <v>0.77907209741980465</v>
      </c>
      <c r="T89" s="262">
        <v>0.77917539592950757</v>
      </c>
      <c r="U89" s="262">
        <v>0.77923579395456288</v>
      </c>
      <c r="V89" s="262">
        <v>0.77927138356086245</v>
      </c>
      <c r="W89" s="262">
        <v>0.77929228513757276</v>
      </c>
      <c r="X89" s="262">
        <v>0.7793045183836933</v>
      </c>
      <c r="Y89" s="262">
        <v>0.77931173160399325</v>
      </c>
      <c r="Z89" s="262">
        <v>0.77931596972694805</v>
      </c>
      <c r="AA89" s="262">
        <v>0.77931844325941091</v>
      </c>
      <c r="AB89" s="262">
        <v>0.7793199065733829</v>
      </c>
    </row>
    <row r="90" spans="1:44" s="244" customFormat="1" ht="14.25" x14ac:dyDescent="0.2">
      <c r="A90" s="280" t="s">
        <v>526</v>
      </c>
      <c r="B90" s="263">
        <v>0</v>
      </c>
      <c r="C90" s="263">
        <v>0</v>
      </c>
      <c r="D90" s="263">
        <v>0</v>
      </c>
      <c r="E90" s="263">
        <v>3.7891008432913424</v>
      </c>
      <c r="F90" s="263">
        <v>0</v>
      </c>
      <c r="G90" s="263">
        <v>0</v>
      </c>
      <c r="H90" s="263">
        <v>0</v>
      </c>
      <c r="I90" s="263">
        <v>0</v>
      </c>
      <c r="J90" s="263">
        <v>0</v>
      </c>
      <c r="K90" s="263">
        <v>0</v>
      </c>
      <c r="L90" s="263">
        <v>0</v>
      </c>
      <c r="M90" s="263">
        <v>0</v>
      </c>
      <c r="N90" s="263">
        <v>0</v>
      </c>
      <c r="O90" s="263">
        <v>0</v>
      </c>
      <c r="P90" s="263">
        <v>0</v>
      </c>
      <c r="Q90" s="263">
        <v>0</v>
      </c>
      <c r="R90" s="263">
        <v>0</v>
      </c>
      <c r="S90" s="263">
        <v>0</v>
      </c>
      <c r="T90" s="263">
        <v>0</v>
      </c>
      <c r="U90" s="263">
        <v>0</v>
      </c>
      <c r="V90" s="263">
        <v>0</v>
      </c>
      <c r="W90" s="263">
        <v>0</v>
      </c>
      <c r="X90" s="263">
        <v>0</v>
      </c>
      <c r="Y90" s="263">
        <v>0</v>
      </c>
      <c r="Z90" s="263">
        <v>0</v>
      </c>
      <c r="AA90" s="263">
        <v>0</v>
      </c>
      <c r="AB90" s="263">
        <v>0</v>
      </c>
    </row>
    <row r="91" spans="1:44" s="244" customFormat="1" ht="15" thickBot="1" x14ac:dyDescent="0.25">
      <c r="A91" s="285" t="s">
        <v>527</v>
      </c>
      <c r="B91" s="264">
        <v>0</v>
      </c>
      <c r="C91" s="264">
        <v>0</v>
      </c>
      <c r="D91" s="264">
        <v>0</v>
      </c>
      <c r="E91" s="264">
        <v>0</v>
      </c>
      <c r="F91" s="264">
        <v>4.2724997910309295</v>
      </c>
      <c r="G91" s="264">
        <v>0</v>
      </c>
      <c r="H91" s="264">
        <v>0</v>
      </c>
      <c r="I91" s="264">
        <v>0</v>
      </c>
      <c r="J91" s="264">
        <v>0</v>
      </c>
      <c r="K91" s="264">
        <v>0</v>
      </c>
      <c r="L91" s="264">
        <v>0</v>
      </c>
      <c r="M91" s="264">
        <v>0</v>
      </c>
      <c r="N91" s="264">
        <v>0</v>
      </c>
      <c r="O91" s="264">
        <v>0</v>
      </c>
      <c r="P91" s="264">
        <v>0</v>
      </c>
      <c r="Q91" s="264">
        <v>0</v>
      </c>
      <c r="R91" s="264">
        <v>0</v>
      </c>
      <c r="S91" s="264">
        <v>0</v>
      </c>
      <c r="T91" s="264">
        <v>0</v>
      </c>
      <c r="U91" s="264">
        <v>0</v>
      </c>
      <c r="V91" s="264">
        <v>0</v>
      </c>
      <c r="W91" s="264">
        <v>0</v>
      </c>
      <c r="X91" s="264">
        <v>0</v>
      </c>
      <c r="Y91" s="264">
        <v>0</v>
      </c>
      <c r="Z91" s="264">
        <v>0</v>
      </c>
      <c r="AA91" s="264">
        <v>0</v>
      </c>
      <c r="AB91" s="264">
        <v>0</v>
      </c>
    </row>
    <row r="92" spans="1:44" s="244" customFormat="1" x14ac:dyDescent="0.2">
      <c r="A92" s="265"/>
      <c r="B92" s="265">
        <v>2016</v>
      </c>
      <c r="C92" s="265">
        <v>2017</v>
      </c>
      <c r="D92" s="265">
        <v>2018</v>
      </c>
      <c r="E92" s="265">
        <v>2019</v>
      </c>
      <c r="F92" s="265">
        <v>2020</v>
      </c>
      <c r="G92" s="265">
        <v>2021</v>
      </c>
      <c r="H92" s="265">
        <v>2022</v>
      </c>
      <c r="I92" s="265">
        <v>2023</v>
      </c>
      <c r="J92" s="265">
        <v>2024</v>
      </c>
      <c r="K92" s="265">
        <v>2025</v>
      </c>
      <c r="L92" s="265">
        <v>2026</v>
      </c>
      <c r="M92" s="265">
        <v>2027</v>
      </c>
      <c r="N92" s="265">
        <v>2028</v>
      </c>
      <c r="O92" s="265">
        <v>2029</v>
      </c>
      <c r="P92" s="265">
        <v>2030</v>
      </c>
      <c r="Q92" s="265">
        <v>2031</v>
      </c>
      <c r="R92" s="265">
        <v>2032</v>
      </c>
      <c r="S92" s="265">
        <v>2033</v>
      </c>
      <c r="T92" s="265">
        <v>2034</v>
      </c>
      <c r="U92" s="265">
        <v>2035</v>
      </c>
      <c r="V92" s="265">
        <v>2036</v>
      </c>
      <c r="W92" s="265">
        <v>2037</v>
      </c>
      <c r="X92" s="265">
        <v>2038</v>
      </c>
      <c r="Y92" s="265">
        <v>2039</v>
      </c>
      <c r="Z92" s="265">
        <v>2040</v>
      </c>
      <c r="AA92" s="265">
        <v>2041</v>
      </c>
      <c r="AB92" s="265">
        <v>2042</v>
      </c>
    </row>
    <row r="93" spans="1:44" s="244" customFormat="1" x14ac:dyDescent="0.2">
      <c r="A93" s="387" t="s">
        <v>528</v>
      </c>
      <c r="B93" s="387"/>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c r="AD93" s="162"/>
      <c r="AE93" s="162"/>
      <c r="AF93" s="162"/>
      <c r="AG93" s="162"/>
      <c r="AH93" s="162"/>
      <c r="AI93" s="162"/>
      <c r="AJ93" s="162"/>
      <c r="AK93" s="162"/>
      <c r="AL93" s="162"/>
      <c r="AM93" s="162"/>
      <c r="AN93" s="162"/>
      <c r="AO93" s="162"/>
      <c r="AP93" s="162"/>
      <c r="AQ93" s="162"/>
      <c r="AR93" s="151"/>
    </row>
    <row r="94" spans="1:44" s="244" customFormat="1" x14ac:dyDescent="0.2">
      <c r="A94" s="382" t="s">
        <v>529</v>
      </c>
      <c r="B94" s="382"/>
      <c r="C94" s="382"/>
      <c r="D94" s="382"/>
      <c r="E94" s="382"/>
      <c r="F94" s="382"/>
      <c r="G94" s="382"/>
      <c r="H94" s="382"/>
      <c r="I94" s="382"/>
      <c r="J94" s="243"/>
      <c r="K94" s="243"/>
      <c r="L94" s="243"/>
      <c r="M94" s="243"/>
      <c r="N94" s="243"/>
      <c r="O94" s="243"/>
      <c r="P94" s="243"/>
      <c r="Q94" s="243"/>
      <c r="R94" s="243"/>
      <c r="S94" s="243"/>
      <c r="T94" s="243"/>
      <c r="U94" s="243"/>
      <c r="V94" s="243"/>
      <c r="W94" s="243"/>
      <c r="X94" s="243"/>
      <c r="Y94" s="243"/>
      <c r="Z94" s="243"/>
      <c r="AA94" s="243"/>
      <c r="AB94" s="243"/>
      <c r="AC94" s="243"/>
      <c r="AD94" s="162"/>
      <c r="AE94" s="162"/>
      <c r="AF94" s="162"/>
      <c r="AG94" s="162"/>
      <c r="AH94" s="162"/>
      <c r="AI94" s="162"/>
      <c r="AJ94" s="162"/>
      <c r="AK94" s="162"/>
      <c r="AL94" s="162"/>
      <c r="AM94" s="162"/>
      <c r="AN94" s="162"/>
      <c r="AO94" s="162"/>
      <c r="AP94" s="162"/>
      <c r="AQ94" s="162"/>
      <c r="AR94" s="151"/>
    </row>
    <row r="95" spans="1:44" s="244" customFormat="1" x14ac:dyDescent="0.2">
      <c r="A95" s="113"/>
      <c r="B95" s="113"/>
      <c r="C95" s="127"/>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51"/>
      <c r="AE95" s="151"/>
      <c r="AF95" s="151"/>
      <c r="AG95" s="151"/>
      <c r="AH95" s="151"/>
      <c r="AI95" s="151"/>
      <c r="AJ95" s="151"/>
      <c r="AK95" s="151"/>
      <c r="AL95" s="151"/>
      <c r="AM95" s="151"/>
      <c r="AN95" s="151"/>
      <c r="AO95" s="151"/>
      <c r="AP95" s="151"/>
      <c r="AQ95" s="151"/>
      <c r="AR95" s="151"/>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tabSelected="1" view="pageBreakPreview" zoomScale="80" zoomScaleSheetLayoutView="80" workbookViewId="0"/>
  </sheetViews>
  <sheetFormatPr defaultRowHeight="15.75" x14ac:dyDescent="0.25"/>
  <cols>
    <col min="1" max="1" width="9.140625" style="44"/>
    <col min="2" max="2" width="37.7109375" style="44" customWidth="1"/>
    <col min="3" max="6" width="16" style="44" customWidth="1"/>
    <col min="7" max="8" width="16" style="44" hidden="1"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27" t="str">
        <f>'1. паспорт местоположение'!A5:C5</f>
        <v>Год раскрытия информации: 2017 год</v>
      </c>
      <c r="B5" s="327"/>
      <c r="C5" s="327"/>
      <c r="D5" s="327"/>
      <c r="E5" s="327"/>
      <c r="F5" s="327"/>
      <c r="G5" s="327"/>
      <c r="H5" s="327"/>
      <c r="I5" s="327"/>
      <c r="J5" s="327"/>
      <c r="K5" s="327"/>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row>
    <row r="6" spans="1:43" ht="18.75" x14ac:dyDescent="0.3">
      <c r="K6" s="14"/>
    </row>
    <row r="7" spans="1:43" ht="18.75" x14ac:dyDescent="0.25">
      <c r="A7" s="336" t="s">
        <v>7</v>
      </c>
      <c r="B7" s="336"/>
      <c r="C7" s="336"/>
      <c r="D7" s="336"/>
      <c r="E7" s="336"/>
      <c r="F7" s="336"/>
      <c r="G7" s="336"/>
      <c r="H7" s="336"/>
      <c r="I7" s="336"/>
      <c r="J7" s="336"/>
      <c r="K7" s="336"/>
    </row>
    <row r="8" spans="1:43" ht="18.75" x14ac:dyDescent="0.25">
      <c r="A8" s="336"/>
      <c r="B8" s="336"/>
      <c r="C8" s="336"/>
      <c r="D8" s="336"/>
      <c r="E8" s="336"/>
      <c r="F8" s="336"/>
      <c r="G8" s="336"/>
      <c r="H8" s="336"/>
      <c r="I8" s="336"/>
      <c r="J8" s="336"/>
      <c r="K8" s="336"/>
    </row>
    <row r="9" spans="1:43" x14ac:dyDescent="0.25">
      <c r="A9" s="334" t="str">
        <f>'1. паспорт местоположение'!A9:C9</f>
        <v>Акционерное общество "Янтарьэнерго" ДЗО  ПАО "Россети"</v>
      </c>
      <c r="B9" s="334"/>
      <c r="C9" s="334"/>
      <c r="D9" s="334"/>
      <c r="E9" s="334"/>
      <c r="F9" s="334"/>
      <c r="G9" s="334"/>
      <c r="H9" s="334"/>
      <c r="I9" s="334"/>
      <c r="J9" s="334"/>
      <c r="K9" s="334"/>
    </row>
    <row r="10" spans="1:43" x14ac:dyDescent="0.25">
      <c r="A10" s="340" t="s">
        <v>6</v>
      </c>
      <c r="B10" s="340"/>
      <c r="C10" s="340"/>
      <c r="D10" s="340"/>
      <c r="E10" s="340"/>
      <c r="F10" s="340"/>
      <c r="G10" s="340"/>
      <c r="H10" s="340"/>
      <c r="I10" s="340"/>
      <c r="J10" s="340"/>
      <c r="K10" s="340"/>
    </row>
    <row r="11" spans="1:43" ht="18.75" x14ac:dyDescent="0.25">
      <c r="A11" s="336"/>
      <c r="B11" s="336"/>
      <c r="C11" s="336"/>
      <c r="D11" s="336"/>
      <c r="E11" s="336"/>
      <c r="F11" s="336"/>
      <c r="G11" s="336"/>
      <c r="H11" s="336"/>
      <c r="I11" s="336"/>
      <c r="J11" s="336"/>
      <c r="K11" s="336"/>
    </row>
    <row r="12" spans="1:43" x14ac:dyDescent="0.25">
      <c r="A12" s="334" t="str">
        <f>'1. паспорт местоположение'!A12:C12</f>
        <v>Н_16-0255</v>
      </c>
      <c r="B12" s="334"/>
      <c r="C12" s="334"/>
      <c r="D12" s="334"/>
      <c r="E12" s="334"/>
      <c r="F12" s="334"/>
      <c r="G12" s="334"/>
      <c r="H12" s="334"/>
      <c r="I12" s="334"/>
      <c r="J12" s="334"/>
      <c r="K12" s="334"/>
    </row>
    <row r="13" spans="1:43" x14ac:dyDescent="0.25">
      <c r="A13" s="340" t="s">
        <v>5</v>
      </c>
      <c r="B13" s="340"/>
      <c r="C13" s="340"/>
      <c r="D13" s="340"/>
      <c r="E13" s="340"/>
      <c r="F13" s="340"/>
      <c r="G13" s="340"/>
      <c r="H13" s="340"/>
      <c r="I13" s="340"/>
      <c r="J13" s="340"/>
      <c r="K13" s="340"/>
    </row>
    <row r="14" spans="1:43" ht="18.75" x14ac:dyDescent="0.25">
      <c r="A14" s="341"/>
      <c r="B14" s="341"/>
      <c r="C14" s="341"/>
      <c r="D14" s="341"/>
      <c r="E14" s="341"/>
      <c r="F14" s="341"/>
      <c r="G14" s="341"/>
      <c r="H14" s="341"/>
      <c r="I14" s="341"/>
      <c r="J14" s="341"/>
      <c r="K14" s="341"/>
    </row>
    <row r="15" spans="1:43" x14ac:dyDescent="0.25">
      <c r="A15" s="334" t="str">
        <f>'1. паспорт местоположение'!A15:C15</f>
        <v>Строительство ПС 110 кВ "Храброво" (с установкой 2-х трансформаторов 110/15 кВ и РУ 15 кВ)</v>
      </c>
      <c r="B15" s="334"/>
      <c r="C15" s="334"/>
      <c r="D15" s="334"/>
      <c r="E15" s="334"/>
      <c r="F15" s="334"/>
      <c r="G15" s="334"/>
      <c r="H15" s="334"/>
      <c r="I15" s="334"/>
      <c r="J15" s="334"/>
      <c r="K15" s="334"/>
    </row>
    <row r="16" spans="1:43" x14ac:dyDescent="0.25">
      <c r="A16" s="328" t="s">
        <v>4</v>
      </c>
      <c r="B16" s="328"/>
      <c r="C16" s="328"/>
      <c r="D16" s="328"/>
      <c r="E16" s="328"/>
      <c r="F16" s="328"/>
      <c r="G16" s="328"/>
      <c r="H16" s="328"/>
      <c r="I16" s="328"/>
      <c r="J16" s="328"/>
      <c r="K16" s="328"/>
    </row>
    <row r="17" spans="1:11" ht="15.75" customHeight="1" x14ac:dyDescent="0.25"/>
    <row r="18" spans="1:11" x14ac:dyDescent="0.25">
      <c r="K18" s="70"/>
    </row>
    <row r="19" spans="1:11" ht="15.75" customHeight="1" x14ac:dyDescent="0.25">
      <c r="A19" s="394" t="s">
        <v>395</v>
      </c>
      <c r="B19" s="394"/>
      <c r="C19" s="394"/>
      <c r="D19" s="394"/>
      <c r="E19" s="394"/>
      <c r="F19" s="394"/>
      <c r="G19" s="394"/>
      <c r="H19" s="394"/>
      <c r="I19" s="394"/>
      <c r="J19" s="394"/>
      <c r="K19" s="394"/>
    </row>
    <row r="20" spans="1:11" x14ac:dyDescent="0.25">
      <c r="A20" s="48"/>
      <c r="B20" s="48"/>
      <c r="C20" s="69"/>
      <c r="D20" s="69"/>
      <c r="E20" s="69"/>
      <c r="F20" s="69"/>
      <c r="G20" s="69"/>
      <c r="H20" s="69"/>
      <c r="I20" s="69"/>
      <c r="J20" s="69"/>
      <c r="K20" s="69"/>
    </row>
    <row r="21" spans="1:11" ht="28.5" customHeight="1" x14ac:dyDescent="0.25">
      <c r="A21" s="388" t="s">
        <v>199</v>
      </c>
      <c r="B21" s="388" t="s">
        <v>530</v>
      </c>
      <c r="C21" s="388" t="s">
        <v>354</v>
      </c>
      <c r="D21" s="388"/>
      <c r="E21" s="388"/>
      <c r="F21" s="388"/>
      <c r="G21" s="388"/>
      <c r="H21" s="388"/>
      <c r="I21" s="389" t="s">
        <v>198</v>
      </c>
      <c r="J21" s="390" t="s">
        <v>355</v>
      </c>
      <c r="K21" s="388" t="s">
        <v>197</v>
      </c>
    </row>
    <row r="22" spans="1:11" ht="58.5" customHeight="1" x14ac:dyDescent="0.25">
      <c r="A22" s="388"/>
      <c r="B22" s="388"/>
      <c r="C22" s="393" t="s">
        <v>609</v>
      </c>
      <c r="D22" s="393"/>
      <c r="E22" s="393" t="s">
        <v>9</v>
      </c>
      <c r="F22" s="393"/>
      <c r="G22" s="393" t="s">
        <v>610</v>
      </c>
      <c r="H22" s="393"/>
      <c r="I22" s="389"/>
      <c r="J22" s="391"/>
      <c r="K22" s="388"/>
    </row>
    <row r="23" spans="1:11" ht="31.5" x14ac:dyDescent="0.25">
      <c r="A23" s="388"/>
      <c r="B23" s="388"/>
      <c r="C23" s="290" t="s">
        <v>196</v>
      </c>
      <c r="D23" s="290" t="s">
        <v>195</v>
      </c>
      <c r="E23" s="290" t="s">
        <v>196</v>
      </c>
      <c r="F23" s="290" t="s">
        <v>195</v>
      </c>
      <c r="G23" s="290" t="s">
        <v>196</v>
      </c>
      <c r="H23" s="290" t="s">
        <v>195</v>
      </c>
      <c r="I23" s="389"/>
      <c r="J23" s="392"/>
      <c r="K23" s="388"/>
    </row>
    <row r="24" spans="1:11" x14ac:dyDescent="0.25">
      <c r="A24" s="291">
        <v>1</v>
      </c>
      <c r="B24" s="291">
        <v>2</v>
      </c>
      <c r="C24" s="290">
        <v>3</v>
      </c>
      <c r="D24" s="290">
        <v>4</v>
      </c>
      <c r="E24" s="290">
        <v>5</v>
      </c>
      <c r="F24" s="290">
        <v>6</v>
      </c>
      <c r="G24" s="290">
        <v>7</v>
      </c>
      <c r="H24" s="290">
        <v>8</v>
      </c>
      <c r="I24" s="290">
        <v>9</v>
      </c>
      <c r="J24" s="290">
        <v>10</v>
      </c>
      <c r="K24" s="290">
        <v>11</v>
      </c>
    </row>
    <row r="25" spans="1:11" s="51" customFormat="1" x14ac:dyDescent="0.25">
      <c r="A25" s="297">
        <v>1</v>
      </c>
      <c r="B25" s="298" t="s">
        <v>194</v>
      </c>
      <c r="C25" s="299"/>
      <c r="D25" s="299"/>
      <c r="E25" s="321"/>
      <c r="F25" s="321"/>
      <c r="G25" s="321"/>
      <c r="H25" s="321"/>
      <c r="I25" s="321"/>
      <c r="J25" s="286"/>
      <c r="K25" s="287"/>
    </row>
    <row r="26" spans="1:11" s="51" customFormat="1" x14ac:dyDescent="0.25">
      <c r="A26" s="297" t="s">
        <v>531</v>
      </c>
      <c r="B26" s="302" t="s">
        <v>532</v>
      </c>
      <c r="C26" s="303">
        <v>42859</v>
      </c>
      <c r="D26" s="303">
        <v>42859</v>
      </c>
      <c r="E26" s="322">
        <v>42859</v>
      </c>
      <c r="F26" s="322">
        <v>42859</v>
      </c>
      <c r="G26" s="322">
        <v>42859</v>
      </c>
      <c r="H26" s="322">
        <v>42859</v>
      </c>
      <c r="I26" s="323">
        <v>100</v>
      </c>
      <c r="J26" s="286"/>
      <c r="K26" s="287"/>
    </row>
    <row r="27" spans="1:11" s="51" customFormat="1" ht="31.5" x14ac:dyDescent="0.25">
      <c r="A27" s="297" t="s">
        <v>533</v>
      </c>
      <c r="B27" s="302" t="s">
        <v>534</v>
      </c>
      <c r="C27" s="303">
        <v>42807</v>
      </c>
      <c r="D27" s="303">
        <v>42807</v>
      </c>
      <c r="E27" s="322">
        <v>42807</v>
      </c>
      <c r="F27" s="322">
        <v>42807</v>
      </c>
      <c r="G27" s="322">
        <v>42807</v>
      </c>
      <c r="H27" s="322">
        <v>42807</v>
      </c>
      <c r="I27" s="323">
        <v>100</v>
      </c>
      <c r="J27" s="286"/>
      <c r="K27" s="287"/>
    </row>
    <row r="28" spans="1:11" s="51" customFormat="1" ht="63" x14ac:dyDescent="0.25">
      <c r="A28" s="297" t="s">
        <v>536</v>
      </c>
      <c r="B28" s="302" t="s">
        <v>535</v>
      </c>
      <c r="C28" s="303" t="s">
        <v>440</v>
      </c>
      <c r="D28" s="303" t="s">
        <v>440</v>
      </c>
      <c r="E28" s="322" t="s">
        <v>440</v>
      </c>
      <c r="F28" s="322" t="s">
        <v>440</v>
      </c>
      <c r="G28" s="322" t="s">
        <v>440</v>
      </c>
      <c r="H28" s="322" t="s">
        <v>440</v>
      </c>
      <c r="I28" s="323"/>
      <c r="J28" s="286"/>
      <c r="K28" s="287"/>
    </row>
    <row r="29" spans="1:11" s="51" customFormat="1" ht="31.5" x14ac:dyDescent="0.25">
      <c r="A29" s="297" t="s">
        <v>538</v>
      </c>
      <c r="B29" s="302" t="s">
        <v>537</v>
      </c>
      <c r="C29" s="303" t="s">
        <v>440</v>
      </c>
      <c r="D29" s="303" t="s">
        <v>440</v>
      </c>
      <c r="E29" s="322" t="s">
        <v>440</v>
      </c>
      <c r="F29" s="322" t="s">
        <v>440</v>
      </c>
      <c r="G29" s="322" t="s">
        <v>440</v>
      </c>
      <c r="H29" s="322" t="s">
        <v>440</v>
      </c>
      <c r="I29" s="323"/>
      <c r="J29" s="286"/>
      <c r="K29" s="287"/>
    </row>
    <row r="30" spans="1:11" s="51" customFormat="1" ht="31.5" x14ac:dyDescent="0.25">
      <c r="A30" s="297" t="s">
        <v>540</v>
      </c>
      <c r="B30" s="302" t="s">
        <v>539</v>
      </c>
      <c r="C30" s="303" t="s">
        <v>440</v>
      </c>
      <c r="D30" s="303" t="s">
        <v>440</v>
      </c>
      <c r="E30" s="322" t="s">
        <v>440</v>
      </c>
      <c r="F30" s="322" t="s">
        <v>440</v>
      </c>
      <c r="G30" s="322" t="s">
        <v>440</v>
      </c>
      <c r="H30" s="322" t="s">
        <v>440</v>
      </c>
      <c r="I30" s="323"/>
      <c r="J30" s="286"/>
      <c r="K30" s="287"/>
    </row>
    <row r="31" spans="1:11" s="51" customFormat="1" ht="31.5" x14ac:dyDescent="0.25">
      <c r="A31" s="297" t="s">
        <v>542</v>
      </c>
      <c r="B31" s="302" t="s">
        <v>541</v>
      </c>
      <c r="C31" s="303">
        <v>41806</v>
      </c>
      <c r="D31" s="303">
        <v>41806</v>
      </c>
      <c r="E31" s="322">
        <v>41806</v>
      </c>
      <c r="F31" s="322">
        <v>41806</v>
      </c>
      <c r="G31" s="322">
        <v>41806</v>
      </c>
      <c r="H31" s="322">
        <v>41806</v>
      </c>
      <c r="I31" s="323">
        <v>100</v>
      </c>
      <c r="J31" s="286"/>
      <c r="K31" s="287"/>
    </row>
    <row r="32" spans="1:11" ht="31.5" x14ac:dyDescent="0.25">
      <c r="A32" s="297" t="s">
        <v>544</v>
      </c>
      <c r="B32" s="302" t="s">
        <v>543</v>
      </c>
      <c r="C32" s="303">
        <v>42597</v>
      </c>
      <c r="D32" s="303">
        <v>42597</v>
      </c>
      <c r="E32" s="322">
        <v>42597</v>
      </c>
      <c r="F32" s="322">
        <v>42597</v>
      </c>
      <c r="G32" s="322">
        <v>42597</v>
      </c>
      <c r="H32" s="322">
        <v>42597</v>
      </c>
      <c r="I32" s="323">
        <v>100</v>
      </c>
      <c r="J32" s="286"/>
      <c r="K32" s="287"/>
    </row>
    <row r="33" spans="1:11" ht="47.25" x14ac:dyDescent="0.25">
      <c r="A33" s="297" t="s">
        <v>546</v>
      </c>
      <c r="B33" s="302" t="s">
        <v>545</v>
      </c>
      <c r="C33" s="303">
        <v>42720</v>
      </c>
      <c r="D33" s="303">
        <v>42720</v>
      </c>
      <c r="E33" s="322">
        <v>42720</v>
      </c>
      <c r="F33" s="322">
        <v>42720</v>
      </c>
      <c r="G33" s="322">
        <v>42720</v>
      </c>
      <c r="H33" s="322">
        <v>42720</v>
      </c>
      <c r="I33" s="323">
        <v>100</v>
      </c>
      <c r="J33" s="286"/>
      <c r="K33" s="287"/>
    </row>
    <row r="34" spans="1:11" ht="63" x14ac:dyDescent="0.25">
      <c r="A34" s="297" t="s">
        <v>548</v>
      </c>
      <c r="B34" s="302" t="s">
        <v>547</v>
      </c>
      <c r="C34" s="303" t="s">
        <v>440</v>
      </c>
      <c r="D34" s="303" t="s">
        <v>440</v>
      </c>
      <c r="E34" s="322" t="s">
        <v>440</v>
      </c>
      <c r="F34" s="322" t="s">
        <v>440</v>
      </c>
      <c r="G34" s="322" t="s">
        <v>440</v>
      </c>
      <c r="H34" s="322" t="s">
        <v>440</v>
      </c>
      <c r="I34" s="323"/>
      <c r="J34" s="288"/>
      <c r="K34" s="288"/>
    </row>
    <row r="35" spans="1:11" ht="31.5" x14ac:dyDescent="0.25">
      <c r="A35" s="297" t="s">
        <v>549</v>
      </c>
      <c r="B35" s="302" t="s">
        <v>193</v>
      </c>
      <c r="C35" s="303">
        <v>42731</v>
      </c>
      <c r="D35" s="303">
        <v>42731</v>
      </c>
      <c r="E35" s="322">
        <v>42731</v>
      </c>
      <c r="F35" s="322">
        <v>42731</v>
      </c>
      <c r="G35" s="322">
        <v>42731</v>
      </c>
      <c r="H35" s="322">
        <v>42731</v>
      </c>
      <c r="I35" s="323">
        <v>100</v>
      </c>
      <c r="J35" s="288"/>
      <c r="K35" s="288"/>
    </row>
    <row r="36" spans="1:11" ht="31.5" x14ac:dyDescent="0.25">
      <c r="A36" s="297" t="s">
        <v>551</v>
      </c>
      <c r="B36" s="302" t="s">
        <v>550</v>
      </c>
      <c r="C36" s="303">
        <v>42993</v>
      </c>
      <c r="D36" s="303">
        <v>42993</v>
      </c>
      <c r="E36" s="322">
        <v>42993</v>
      </c>
      <c r="F36" s="322">
        <v>42993</v>
      </c>
      <c r="G36" s="322">
        <v>42993</v>
      </c>
      <c r="H36" s="322">
        <v>42993</v>
      </c>
      <c r="I36" s="323">
        <v>100</v>
      </c>
      <c r="J36" s="301"/>
      <c r="K36" s="287"/>
    </row>
    <row r="37" spans="1:11" x14ac:dyDescent="0.25">
      <c r="A37" s="297" t="s">
        <v>552</v>
      </c>
      <c r="B37" s="302" t="s">
        <v>192</v>
      </c>
      <c r="C37" s="303">
        <v>43054</v>
      </c>
      <c r="D37" s="303">
        <v>43084</v>
      </c>
      <c r="E37" s="322">
        <v>43054</v>
      </c>
      <c r="F37" s="322"/>
      <c r="G37" s="322">
        <v>43054</v>
      </c>
      <c r="H37" s="322">
        <v>43206</v>
      </c>
      <c r="I37" s="323">
        <v>85</v>
      </c>
      <c r="J37" s="289"/>
      <c r="K37" s="287"/>
    </row>
    <row r="38" spans="1:11" x14ac:dyDescent="0.25">
      <c r="A38" s="300" t="s">
        <v>553</v>
      </c>
      <c r="B38" s="304" t="s">
        <v>191</v>
      </c>
      <c r="C38" s="303"/>
      <c r="D38" s="303"/>
      <c r="E38" s="322"/>
      <c r="F38" s="322"/>
      <c r="G38" s="322"/>
      <c r="H38" s="322"/>
      <c r="I38" s="323"/>
      <c r="J38" s="287"/>
      <c r="K38" s="287"/>
    </row>
    <row r="39" spans="1:11" ht="63" x14ac:dyDescent="0.25">
      <c r="A39" s="297" t="s">
        <v>555</v>
      </c>
      <c r="B39" s="302" t="s">
        <v>554</v>
      </c>
      <c r="C39" s="303">
        <v>42843</v>
      </c>
      <c r="D39" s="303">
        <v>42843</v>
      </c>
      <c r="E39" s="322">
        <v>42843</v>
      </c>
      <c r="F39" s="322">
        <v>42843</v>
      </c>
      <c r="G39" s="322">
        <v>42843</v>
      </c>
      <c r="H39" s="322">
        <v>42843</v>
      </c>
      <c r="I39" s="323">
        <v>100</v>
      </c>
      <c r="J39" s="287"/>
      <c r="K39" s="287"/>
    </row>
    <row r="40" spans="1:11" x14ac:dyDescent="0.25">
      <c r="A40" s="297" t="s">
        <v>557</v>
      </c>
      <c r="B40" s="302" t="s">
        <v>556</v>
      </c>
      <c r="C40" s="303">
        <v>43038</v>
      </c>
      <c r="D40" s="303">
        <v>43038</v>
      </c>
      <c r="E40" s="322">
        <v>43038</v>
      </c>
      <c r="F40" s="322">
        <v>43038</v>
      </c>
      <c r="G40" s="322">
        <v>43038</v>
      </c>
      <c r="H40" s="322">
        <v>43038</v>
      </c>
      <c r="I40" s="323">
        <v>100</v>
      </c>
      <c r="J40" s="287"/>
      <c r="K40" s="287"/>
    </row>
    <row r="41" spans="1:11" ht="47.25" x14ac:dyDescent="0.25">
      <c r="A41" s="297" t="s">
        <v>559</v>
      </c>
      <c r="B41" s="304" t="s">
        <v>558</v>
      </c>
      <c r="C41" s="303"/>
      <c r="D41" s="303"/>
      <c r="E41" s="322"/>
      <c r="F41" s="322"/>
      <c r="G41" s="322"/>
      <c r="H41" s="322"/>
      <c r="I41" s="323"/>
      <c r="J41" s="287"/>
      <c r="K41" s="287"/>
    </row>
    <row r="42" spans="1:11" ht="31.5" x14ac:dyDescent="0.25">
      <c r="A42" s="297" t="s">
        <v>561</v>
      </c>
      <c r="B42" s="302" t="s">
        <v>560</v>
      </c>
      <c r="C42" s="303">
        <v>43018</v>
      </c>
      <c r="D42" s="303">
        <v>43070</v>
      </c>
      <c r="E42" s="322">
        <v>43070</v>
      </c>
      <c r="F42" s="322">
        <v>43070</v>
      </c>
      <c r="G42" s="322">
        <v>43070</v>
      </c>
      <c r="H42" s="322">
        <v>43070</v>
      </c>
      <c r="I42" s="323">
        <v>100</v>
      </c>
      <c r="J42" s="287"/>
      <c r="K42" s="287"/>
    </row>
    <row r="43" spans="1:11" x14ac:dyDescent="0.25">
      <c r="A43" s="297" t="s">
        <v>562</v>
      </c>
      <c r="B43" s="302" t="s">
        <v>190</v>
      </c>
      <c r="C43" s="303">
        <v>43054</v>
      </c>
      <c r="D43" s="303">
        <v>43200</v>
      </c>
      <c r="E43" s="322">
        <v>43054</v>
      </c>
      <c r="F43" s="322">
        <v>43218</v>
      </c>
      <c r="G43" s="322">
        <v>43054</v>
      </c>
      <c r="H43" s="322">
        <v>43220</v>
      </c>
      <c r="I43" s="323">
        <v>100</v>
      </c>
      <c r="J43" s="287"/>
      <c r="K43" s="287"/>
    </row>
    <row r="44" spans="1:11" x14ac:dyDescent="0.25">
      <c r="A44" s="297" t="s">
        <v>563</v>
      </c>
      <c r="B44" s="302" t="s">
        <v>189</v>
      </c>
      <c r="C44" s="303">
        <v>43084</v>
      </c>
      <c r="D44" s="303">
        <v>43220</v>
      </c>
      <c r="E44" s="322">
        <v>43084</v>
      </c>
      <c r="F44" s="322"/>
      <c r="G44" s="322">
        <v>43084</v>
      </c>
      <c r="H44" s="322">
        <v>43241</v>
      </c>
      <c r="I44" s="323">
        <v>65</v>
      </c>
      <c r="J44" s="287"/>
      <c r="K44" s="287"/>
    </row>
    <row r="45" spans="1:11" ht="78.75" x14ac:dyDescent="0.25">
      <c r="A45" s="297" t="s">
        <v>565</v>
      </c>
      <c r="B45" s="302" t="s">
        <v>564</v>
      </c>
      <c r="C45" s="303">
        <v>43250</v>
      </c>
      <c r="D45" s="303">
        <v>43250</v>
      </c>
      <c r="E45" s="322"/>
      <c r="F45" s="322"/>
      <c r="G45" s="322">
        <v>43250</v>
      </c>
      <c r="H45" s="322">
        <v>43250</v>
      </c>
      <c r="I45" s="323"/>
      <c r="J45" s="287"/>
      <c r="K45" s="287"/>
    </row>
    <row r="46" spans="1:11" ht="157.5" x14ac:dyDescent="0.25">
      <c r="A46" s="297" t="s">
        <v>567</v>
      </c>
      <c r="B46" s="302" t="s">
        <v>566</v>
      </c>
      <c r="C46" s="303">
        <v>43235</v>
      </c>
      <c r="D46" s="303">
        <v>43235</v>
      </c>
      <c r="E46" s="322"/>
      <c r="F46" s="322"/>
      <c r="G46" s="322">
        <v>43235</v>
      </c>
      <c r="H46" s="322">
        <v>43235</v>
      </c>
      <c r="I46" s="323"/>
      <c r="J46" s="287"/>
      <c r="K46" s="287"/>
    </row>
    <row r="47" spans="1:11" x14ac:dyDescent="0.25">
      <c r="A47" s="297" t="s">
        <v>597</v>
      </c>
      <c r="B47" s="302" t="s">
        <v>188</v>
      </c>
      <c r="C47" s="303">
        <v>43220</v>
      </c>
      <c r="D47" s="303">
        <v>43256</v>
      </c>
      <c r="E47" s="322"/>
      <c r="F47" s="322"/>
      <c r="G47" s="322">
        <v>43220</v>
      </c>
      <c r="H47" s="322">
        <v>43256</v>
      </c>
      <c r="I47" s="323"/>
      <c r="J47" s="287"/>
      <c r="K47" s="287"/>
    </row>
    <row r="48" spans="1:11" ht="31.5" x14ac:dyDescent="0.25">
      <c r="A48" s="297" t="s">
        <v>568</v>
      </c>
      <c r="B48" s="304" t="s">
        <v>187</v>
      </c>
      <c r="C48" s="303"/>
      <c r="D48" s="303"/>
      <c r="E48" s="322"/>
      <c r="F48" s="322"/>
      <c r="G48" s="322"/>
      <c r="H48" s="322"/>
      <c r="I48" s="323"/>
      <c r="J48" s="287"/>
      <c r="K48" s="287"/>
    </row>
    <row r="49" spans="1:11" ht="31.5" x14ac:dyDescent="0.25">
      <c r="A49" s="297" t="s">
        <v>598</v>
      </c>
      <c r="B49" s="302" t="s">
        <v>186</v>
      </c>
      <c r="C49" s="303">
        <v>43257</v>
      </c>
      <c r="D49" s="303">
        <v>43259</v>
      </c>
      <c r="E49" s="322"/>
      <c r="F49" s="322"/>
      <c r="G49" s="322">
        <v>43257</v>
      </c>
      <c r="H49" s="322">
        <v>43259</v>
      </c>
      <c r="I49" s="323"/>
      <c r="J49" s="287"/>
      <c r="K49" s="287"/>
    </row>
    <row r="50" spans="1:11" ht="78.75" x14ac:dyDescent="0.25">
      <c r="A50" s="300" t="s">
        <v>570</v>
      </c>
      <c r="B50" s="302" t="s">
        <v>569</v>
      </c>
      <c r="C50" s="303">
        <v>43262</v>
      </c>
      <c r="D50" s="303">
        <v>43262</v>
      </c>
      <c r="E50" s="322"/>
      <c r="F50" s="322"/>
      <c r="G50" s="322">
        <v>43262</v>
      </c>
      <c r="H50" s="322">
        <v>43262</v>
      </c>
      <c r="I50" s="323"/>
      <c r="J50" s="287"/>
      <c r="K50" s="287"/>
    </row>
    <row r="51" spans="1:11" ht="63" x14ac:dyDescent="0.25">
      <c r="A51" s="297" t="s">
        <v>572</v>
      </c>
      <c r="B51" s="302" t="s">
        <v>571</v>
      </c>
      <c r="C51" s="303">
        <v>43280</v>
      </c>
      <c r="D51" s="303">
        <v>43280</v>
      </c>
      <c r="E51" s="322"/>
      <c r="F51" s="322"/>
      <c r="G51" s="322">
        <v>43280</v>
      </c>
      <c r="H51" s="322">
        <v>43280</v>
      </c>
      <c r="I51" s="323"/>
      <c r="J51" s="287"/>
      <c r="K51" s="287"/>
    </row>
    <row r="52" spans="1:11" ht="63" x14ac:dyDescent="0.25">
      <c r="A52" s="297" t="s">
        <v>573</v>
      </c>
      <c r="B52" s="302" t="s">
        <v>185</v>
      </c>
      <c r="C52" s="303">
        <v>43280</v>
      </c>
      <c r="D52" s="303">
        <v>43280</v>
      </c>
      <c r="E52" s="322"/>
      <c r="F52" s="322"/>
      <c r="G52" s="322">
        <v>43280</v>
      </c>
      <c r="H52" s="322">
        <v>43280</v>
      </c>
      <c r="I52" s="323"/>
      <c r="J52" s="287"/>
      <c r="K52" s="287"/>
    </row>
    <row r="53" spans="1:11" ht="31.5" x14ac:dyDescent="0.25">
      <c r="A53" s="297" t="s">
        <v>575</v>
      </c>
      <c r="B53" s="302" t="s">
        <v>574</v>
      </c>
      <c r="C53" s="303">
        <v>43280</v>
      </c>
      <c r="D53" s="303">
        <v>43280</v>
      </c>
      <c r="E53" s="322"/>
      <c r="F53" s="322"/>
      <c r="G53" s="322">
        <v>43280</v>
      </c>
      <c r="H53" s="322">
        <v>43280</v>
      </c>
      <c r="I53" s="323"/>
      <c r="J53" s="287"/>
      <c r="K53" s="287"/>
    </row>
    <row r="54" spans="1:11" ht="31.5" x14ac:dyDescent="0.25">
      <c r="A54" s="297" t="s">
        <v>599</v>
      </c>
      <c r="B54" s="302" t="s">
        <v>184</v>
      </c>
      <c r="C54" s="303">
        <v>43311</v>
      </c>
      <c r="D54" s="303">
        <v>43311</v>
      </c>
      <c r="E54" s="322"/>
      <c r="F54" s="322"/>
      <c r="G54" s="322">
        <v>43311</v>
      </c>
      <c r="H54" s="322">
        <v>43311</v>
      </c>
      <c r="I54" s="323"/>
      <c r="J54" s="287"/>
      <c r="K54" s="28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2018-05-08T12:01:27Z</dcterms:modified>
</cp:coreProperties>
</file>