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76"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26" r:id="rId10"/>
    <sheet name="6.2. Паспорт фин осв ввод" sheetId="27" state="hidden" r:id="rId11"/>
    <sheet name="7. Паспорт отчет о закупке" sheetId="5" r:id="rId12"/>
    <sheet name="8. Общие сведения" sheetId="25" r:id="rId13"/>
  </sheets>
  <definedNames>
    <definedName name="Вид_работ" localSheetId="10">#REF!</definedName>
    <definedName name="Вид_работ" localSheetId="9">#REF!</definedName>
    <definedName name="Вид_работ" localSheetId="12">#REF!</definedName>
    <definedName name="Вид_работ">#REF!</definedName>
    <definedName name="Вид_работ_2" localSheetId="10">#REF!</definedName>
    <definedName name="Вид_работ_2" localSheetId="9">#REF!</definedName>
    <definedName name="Вид_работ_2" localSheetId="12">#REF!</definedName>
    <definedName name="Вид_работ_2">#REF!</definedName>
    <definedName name="Виды_затрат" localSheetId="10">#REF!</definedName>
    <definedName name="Виды_затрат" localSheetId="9">#REF!</definedName>
    <definedName name="Виды_затрат">#REF!</definedName>
    <definedName name="Виды_работ" localSheetId="10">#REF!</definedName>
    <definedName name="Виды_работ" localSheetId="9">#REF!</definedName>
    <definedName name="Виды_работ">#REF!</definedName>
    <definedName name="Графики" localSheetId="10">#REF!</definedName>
    <definedName name="Графики" localSheetId="9">#REF!</definedName>
    <definedName name="Графики">#REF!</definedName>
    <definedName name="Группа_инвестпроектов" localSheetId="10">#REF!</definedName>
    <definedName name="Группа_инвестпроектов" localSheetId="9">#REF!</definedName>
    <definedName name="Группа_инвестпроектов">#REF!</definedName>
    <definedName name="деньги" localSheetId="10">#REF!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 localSheetId="9">#REF!</definedName>
    <definedName name="источник">#REF!</definedName>
    <definedName name="Категории_мероприятий" localSheetId="10">#REF!</definedName>
    <definedName name="Категории_мероприятий" localSheetId="9">#REF!</definedName>
    <definedName name="Категории_мероприятий">#REF!</definedName>
    <definedName name="Методика_расчета" localSheetId="10">#REF!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7">'5. анализ эконом эфф'!$A$1:$AE$91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закупке'!$A$3:$AV$45</definedName>
    <definedName name="_xlnm.Print_Area" localSheetId="12">'8. Общие сведения'!$A$1:$B$170</definedName>
    <definedName name="Определен_источник" localSheetId="10">#REF!</definedName>
    <definedName name="Определен_источник" localSheetId="9">#REF!</definedName>
    <definedName name="Определен_источник" localSheetId="12">#REF!</definedName>
    <definedName name="Определен_источник">#REF!</definedName>
    <definedName name="Снижение" localSheetId="10">#REF!</definedName>
    <definedName name="Снижение" localSheetId="9">#REF!</definedName>
    <definedName name="Снижение" localSheetId="12">#REF!</definedName>
    <definedName name="Снижение">#REF!</definedName>
    <definedName name="Стадия_реализации" localSheetId="10">#REF!</definedName>
    <definedName name="Стадия_реализации" localSheetId="9">#REF!</definedName>
    <definedName name="Стадия_реализации">#REF!</definedName>
    <definedName name="Тип_проекта" localSheetId="10">#REF!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R30" i="26" l="1"/>
  <c r="S30" i="26"/>
  <c r="AG25" i="27"/>
  <c r="AG26" i="27"/>
  <c r="AG27" i="27"/>
  <c r="AG28" i="27"/>
  <c r="AG29" i="27"/>
  <c r="AG30" i="27"/>
  <c r="AG31" i="27"/>
  <c r="AG32" i="27"/>
  <c r="AG33" i="27"/>
  <c r="AG34" i="27"/>
  <c r="AG35" i="27"/>
  <c r="AG36" i="27"/>
  <c r="AG37" i="27"/>
  <c r="AG38" i="27"/>
  <c r="AG39" i="27"/>
  <c r="AG40" i="27"/>
  <c r="AG41" i="27"/>
  <c r="AG42" i="27"/>
  <c r="AG43" i="27"/>
  <c r="AG44" i="27"/>
  <c r="AG45" i="27"/>
  <c r="AG46" i="27"/>
  <c r="AG47" i="27"/>
  <c r="AG48" i="27"/>
  <c r="AG49" i="27"/>
  <c r="AG50" i="27"/>
  <c r="AG51" i="27"/>
  <c r="AG52" i="27"/>
  <c r="AG53" i="27"/>
  <c r="AG54" i="27"/>
  <c r="AG55" i="27"/>
  <c r="AG56" i="27"/>
  <c r="AG57" i="27"/>
  <c r="AG58" i="27"/>
  <c r="AG59" i="27"/>
  <c r="AG60" i="27"/>
  <c r="AG61" i="27"/>
  <c r="AG62" i="27"/>
  <c r="AG63" i="27"/>
  <c r="AG64" i="27"/>
  <c r="AG24" i="27"/>
  <c r="C51" i="7"/>
  <c r="C50" i="7"/>
  <c r="P64" i="27"/>
  <c r="L64" i="27"/>
  <c r="J64" i="27"/>
  <c r="I64" i="27"/>
  <c r="H64" i="27"/>
  <c r="G64" i="27"/>
  <c r="C64" i="27"/>
  <c r="D64" i="27"/>
  <c r="E64" i="27"/>
  <c r="F64" i="27"/>
  <c r="P63" i="27"/>
  <c r="AF63" i="27"/>
  <c r="L63" i="27"/>
  <c r="J63" i="27"/>
  <c r="I63" i="27"/>
  <c r="H63" i="27"/>
  <c r="G63" i="27"/>
  <c r="C63" i="27"/>
  <c r="P62" i="27"/>
  <c r="L62" i="27"/>
  <c r="AF62" i="27"/>
  <c r="J62" i="27"/>
  <c r="I62" i="27"/>
  <c r="H62" i="27"/>
  <c r="G62" i="27"/>
  <c r="C62" i="27"/>
  <c r="P61" i="27"/>
  <c r="L61" i="27"/>
  <c r="J61" i="27"/>
  <c r="K61" i="27"/>
  <c r="I61" i="27"/>
  <c r="H61" i="27"/>
  <c r="G61" i="27"/>
  <c r="C61" i="27"/>
  <c r="D61" i="27"/>
  <c r="E61" i="27"/>
  <c r="F61" i="27"/>
  <c r="P60" i="27"/>
  <c r="L60" i="27"/>
  <c r="J60" i="27"/>
  <c r="I60" i="27"/>
  <c r="H60" i="27"/>
  <c r="G60" i="27"/>
  <c r="C60" i="27"/>
  <c r="D60" i="27"/>
  <c r="E60" i="27"/>
  <c r="F60" i="27"/>
  <c r="P59" i="27"/>
  <c r="AF59" i="27"/>
  <c r="L59" i="27"/>
  <c r="J59" i="27"/>
  <c r="I59" i="27"/>
  <c r="H59" i="27"/>
  <c r="G59" i="27"/>
  <c r="C59" i="27"/>
  <c r="P58" i="27"/>
  <c r="L58" i="27"/>
  <c r="AF58" i="27"/>
  <c r="J58" i="27"/>
  <c r="I58" i="27"/>
  <c r="H58" i="27"/>
  <c r="G58" i="27"/>
  <c r="C58" i="27"/>
  <c r="P57" i="27"/>
  <c r="L57" i="27"/>
  <c r="J57" i="27"/>
  <c r="K57" i="27"/>
  <c r="I57" i="27"/>
  <c r="H57" i="27"/>
  <c r="G57" i="27"/>
  <c r="C57" i="27"/>
  <c r="D57" i="27"/>
  <c r="E57" i="27"/>
  <c r="F57" i="27"/>
  <c r="P56" i="27"/>
  <c r="L56" i="27"/>
  <c r="J56" i="27"/>
  <c r="I56" i="27"/>
  <c r="H56" i="27"/>
  <c r="G56" i="27"/>
  <c r="C56" i="27"/>
  <c r="D56" i="27"/>
  <c r="E56" i="27"/>
  <c r="F56" i="27"/>
  <c r="P55" i="27"/>
  <c r="AF55" i="27"/>
  <c r="L55" i="27"/>
  <c r="J55" i="27"/>
  <c r="I55" i="27"/>
  <c r="H55" i="27"/>
  <c r="G55" i="27"/>
  <c r="C55" i="27"/>
  <c r="P54" i="27"/>
  <c r="L54" i="27"/>
  <c r="AF54" i="27"/>
  <c r="J54" i="27"/>
  <c r="I54" i="27"/>
  <c r="H54" i="27"/>
  <c r="G54" i="27"/>
  <c r="C54" i="27"/>
  <c r="P53" i="27"/>
  <c r="L53" i="27"/>
  <c r="J53" i="27"/>
  <c r="K53" i="27"/>
  <c r="I53" i="27"/>
  <c r="H53" i="27"/>
  <c r="G53" i="27"/>
  <c r="C53" i="27"/>
  <c r="D53" i="27"/>
  <c r="E53" i="27"/>
  <c r="F53" i="27"/>
  <c r="P52" i="27"/>
  <c r="L52" i="27"/>
  <c r="J52" i="27"/>
  <c r="I52" i="27"/>
  <c r="H52" i="27"/>
  <c r="G52" i="27"/>
  <c r="C52" i="27"/>
  <c r="D52" i="27"/>
  <c r="E52" i="27"/>
  <c r="F52" i="27"/>
  <c r="P51" i="27"/>
  <c r="AF51" i="27"/>
  <c r="L51" i="27"/>
  <c r="J51" i="27"/>
  <c r="I51" i="27"/>
  <c r="H51" i="27"/>
  <c r="G51" i="27"/>
  <c r="C51" i="27"/>
  <c r="P50" i="27"/>
  <c r="L50" i="27"/>
  <c r="AF50" i="27"/>
  <c r="J50" i="27"/>
  <c r="I50" i="27"/>
  <c r="H50" i="27"/>
  <c r="G50" i="27"/>
  <c r="C50" i="27"/>
  <c r="P49" i="27"/>
  <c r="L49" i="27"/>
  <c r="J49" i="27"/>
  <c r="K49" i="27"/>
  <c r="I49" i="27"/>
  <c r="H49" i="27"/>
  <c r="G49" i="27"/>
  <c r="C49" i="27"/>
  <c r="D49" i="27"/>
  <c r="E49" i="27"/>
  <c r="F49" i="27"/>
  <c r="P48" i="27"/>
  <c r="L48" i="27"/>
  <c r="J48" i="27"/>
  <c r="I48" i="27"/>
  <c r="H48" i="27"/>
  <c r="G48" i="27"/>
  <c r="C48" i="27"/>
  <c r="D48" i="27"/>
  <c r="E48" i="27"/>
  <c r="F48" i="27"/>
  <c r="P47" i="27"/>
  <c r="L47" i="27"/>
  <c r="J47" i="27"/>
  <c r="I47" i="27"/>
  <c r="H47" i="27"/>
  <c r="G47" i="27"/>
  <c r="C47" i="27"/>
  <c r="P46" i="27"/>
  <c r="L46" i="27"/>
  <c r="J46" i="27"/>
  <c r="I46" i="27"/>
  <c r="H46" i="27"/>
  <c r="G46" i="27"/>
  <c r="C46" i="27"/>
  <c r="P45" i="27"/>
  <c r="L45" i="27"/>
  <c r="J45" i="27"/>
  <c r="K45" i="27"/>
  <c r="I45" i="27"/>
  <c r="H45" i="27"/>
  <c r="G45" i="27"/>
  <c r="C45" i="27"/>
  <c r="D45" i="27"/>
  <c r="E45" i="27"/>
  <c r="F45" i="27"/>
  <c r="P44" i="27"/>
  <c r="L44" i="27"/>
  <c r="J44" i="27"/>
  <c r="K44" i="27"/>
  <c r="I44" i="27"/>
  <c r="H44" i="27"/>
  <c r="G44" i="27"/>
  <c r="C44" i="27"/>
  <c r="P43" i="27"/>
  <c r="L43" i="27"/>
  <c r="J43" i="27"/>
  <c r="I43" i="27"/>
  <c r="H43" i="27"/>
  <c r="G43" i="27"/>
  <c r="C43" i="27"/>
  <c r="P42" i="27"/>
  <c r="L42" i="27"/>
  <c r="J42" i="27"/>
  <c r="I42" i="27"/>
  <c r="H42" i="27"/>
  <c r="G42" i="27"/>
  <c r="C42" i="27"/>
  <c r="P41" i="27"/>
  <c r="L41" i="27"/>
  <c r="J41" i="27"/>
  <c r="K41" i="27"/>
  <c r="I41" i="27"/>
  <c r="H41" i="27"/>
  <c r="G41" i="27"/>
  <c r="C41" i="27"/>
  <c r="D41" i="27"/>
  <c r="E41" i="27"/>
  <c r="F41" i="27"/>
  <c r="P40" i="27"/>
  <c r="L40" i="27"/>
  <c r="J40" i="27"/>
  <c r="I40" i="27"/>
  <c r="H40" i="27"/>
  <c r="G40" i="27"/>
  <c r="C40" i="27"/>
  <c r="D40" i="27"/>
  <c r="E40" i="27"/>
  <c r="F40" i="27"/>
  <c r="P39" i="27"/>
  <c r="L39" i="27"/>
  <c r="J39" i="27"/>
  <c r="I39" i="27"/>
  <c r="H39" i="27"/>
  <c r="G39" i="27"/>
  <c r="C39" i="27"/>
  <c r="P38" i="27"/>
  <c r="L38" i="27"/>
  <c r="J38" i="27"/>
  <c r="I38" i="27"/>
  <c r="H38" i="27"/>
  <c r="G38" i="27"/>
  <c r="C38" i="27"/>
  <c r="P37" i="27"/>
  <c r="L37" i="27"/>
  <c r="J37" i="27"/>
  <c r="K37" i="27"/>
  <c r="I37" i="27"/>
  <c r="H37" i="27"/>
  <c r="G37" i="27"/>
  <c r="C37" i="27"/>
  <c r="D37" i="27"/>
  <c r="E37" i="27"/>
  <c r="F37" i="27"/>
  <c r="P36" i="27"/>
  <c r="L36" i="27"/>
  <c r="J36" i="27"/>
  <c r="K36" i="27"/>
  <c r="I36" i="27"/>
  <c r="H36" i="27"/>
  <c r="G36" i="27"/>
  <c r="C36" i="27"/>
  <c r="P35" i="27"/>
  <c r="L35" i="27"/>
  <c r="J35" i="27"/>
  <c r="I35" i="27"/>
  <c r="H35" i="27"/>
  <c r="G35" i="27"/>
  <c r="C35" i="27"/>
  <c r="P34" i="27"/>
  <c r="L34" i="27"/>
  <c r="J34" i="27"/>
  <c r="I34" i="27"/>
  <c r="H34" i="27"/>
  <c r="G34" i="27"/>
  <c r="C34" i="27"/>
  <c r="P33" i="27"/>
  <c r="L33" i="27"/>
  <c r="J33" i="27"/>
  <c r="K33" i="27"/>
  <c r="I33" i="27"/>
  <c r="H33" i="27"/>
  <c r="G33" i="27"/>
  <c r="C33" i="27"/>
  <c r="D33" i="27"/>
  <c r="P32" i="27"/>
  <c r="L32" i="27"/>
  <c r="J32" i="27"/>
  <c r="I32" i="27"/>
  <c r="H32" i="27"/>
  <c r="G32" i="27"/>
  <c r="C32" i="27"/>
  <c r="D32" i="27"/>
  <c r="P31" i="27"/>
  <c r="L31" i="27"/>
  <c r="J31" i="27"/>
  <c r="I31" i="27"/>
  <c r="H31" i="27"/>
  <c r="G31" i="27"/>
  <c r="C31" i="27"/>
  <c r="P30" i="27"/>
  <c r="L30" i="27"/>
  <c r="J30" i="27"/>
  <c r="I30" i="27"/>
  <c r="H30" i="27"/>
  <c r="G30" i="27"/>
  <c r="C30" i="27"/>
  <c r="P29" i="27"/>
  <c r="L29" i="27"/>
  <c r="J29" i="27"/>
  <c r="K29" i="27"/>
  <c r="I29" i="27"/>
  <c r="H29" i="27"/>
  <c r="G29" i="27"/>
  <c r="C29" i="27"/>
  <c r="D29" i="27"/>
  <c r="E29" i="27"/>
  <c r="F29" i="27"/>
  <c r="P28" i="27"/>
  <c r="L28" i="27"/>
  <c r="J28" i="27"/>
  <c r="K28" i="27"/>
  <c r="I28" i="27"/>
  <c r="H28" i="27"/>
  <c r="G28" i="27"/>
  <c r="C28" i="27"/>
  <c r="P27" i="27"/>
  <c r="L27" i="27"/>
  <c r="J27" i="27"/>
  <c r="I27" i="27"/>
  <c r="H27" i="27"/>
  <c r="G27" i="27"/>
  <c r="C27" i="27"/>
  <c r="P26" i="27"/>
  <c r="L26" i="27"/>
  <c r="J26" i="27"/>
  <c r="I26" i="27"/>
  <c r="H26" i="27"/>
  <c r="G26" i="27"/>
  <c r="C26" i="27"/>
  <c r="P25" i="27"/>
  <c r="L25" i="27"/>
  <c r="J25" i="27"/>
  <c r="K25" i="27"/>
  <c r="I25" i="27"/>
  <c r="H25" i="27"/>
  <c r="G25" i="27"/>
  <c r="C25" i="27"/>
  <c r="D25" i="27"/>
  <c r="E25" i="27"/>
  <c r="F25" i="27"/>
  <c r="P24" i="27"/>
  <c r="L24" i="27"/>
  <c r="J24" i="27"/>
  <c r="H24" i="27"/>
  <c r="G24" i="27"/>
  <c r="C24" i="27"/>
  <c r="D24" i="27"/>
  <c r="A14" i="27"/>
  <c r="A8" i="27"/>
  <c r="A4" i="27"/>
  <c r="K64" i="27"/>
  <c r="K63" i="27"/>
  <c r="D63" i="27"/>
  <c r="E63" i="27"/>
  <c r="F63" i="27"/>
  <c r="K62" i="27"/>
  <c r="D62" i="27"/>
  <c r="K60" i="27"/>
  <c r="K59" i="27"/>
  <c r="D59" i="27"/>
  <c r="E59" i="27"/>
  <c r="F59" i="27"/>
  <c r="K58" i="27"/>
  <c r="D58" i="27"/>
  <c r="K56" i="27"/>
  <c r="K55" i="27"/>
  <c r="D55" i="27"/>
  <c r="E55" i="27"/>
  <c r="F55" i="27"/>
  <c r="K54" i="27"/>
  <c r="D54" i="27"/>
  <c r="K52" i="27"/>
  <c r="K51" i="27"/>
  <c r="D51" i="27"/>
  <c r="E51" i="27"/>
  <c r="F51" i="27"/>
  <c r="K50" i="27"/>
  <c r="D50" i="27"/>
  <c r="AF48" i="27"/>
  <c r="K48" i="27"/>
  <c r="K47" i="27"/>
  <c r="D47" i="27"/>
  <c r="K46" i="27"/>
  <c r="D46" i="27"/>
  <c r="AF44" i="27"/>
  <c r="D44" i="27"/>
  <c r="E44" i="27"/>
  <c r="F44" i="27"/>
  <c r="K43" i="27"/>
  <c r="D43" i="27"/>
  <c r="K42" i="27"/>
  <c r="D42" i="27"/>
  <c r="AF40" i="27"/>
  <c r="K40" i="27"/>
  <c r="K39" i="27"/>
  <c r="D39" i="27"/>
  <c r="K38" i="27"/>
  <c r="D38" i="27"/>
  <c r="AF36" i="27"/>
  <c r="D36" i="27"/>
  <c r="E36" i="27"/>
  <c r="F36" i="27"/>
  <c r="K35" i="27"/>
  <c r="D35" i="27"/>
  <c r="K34" i="27"/>
  <c r="D34" i="27"/>
  <c r="AF32" i="27"/>
  <c r="K32" i="27"/>
  <c r="K31" i="27"/>
  <c r="D31" i="27"/>
  <c r="K30" i="27"/>
  <c r="D30" i="27"/>
  <c r="AF28" i="27"/>
  <c r="D28" i="27"/>
  <c r="E28" i="27"/>
  <c r="F28" i="27"/>
  <c r="K27" i="27"/>
  <c r="D27" i="27"/>
  <c r="K26" i="27"/>
  <c r="D26" i="27"/>
  <c r="AC24" i="27"/>
  <c r="AB24" i="27"/>
  <c r="Y24" i="27"/>
  <c r="X24" i="27"/>
  <c r="U24" i="27"/>
  <c r="T24" i="27"/>
  <c r="S24" i="27"/>
  <c r="R24" i="27"/>
  <c r="Q24" i="27"/>
  <c r="O24" i="27"/>
  <c r="N24" i="27"/>
  <c r="M24" i="27"/>
  <c r="AF24" i="27"/>
  <c r="K24" i="27"/>
  <c r="E26" i="27"/>
  <c r="F26" i="27"/>
  <c r="E39" i="27"/>
  <c r="F39" i="27"/>
  <c r="E42" i="27"/>
  <c r="F42" i="27"/>
  <c r="AF53" i="27"/>
  <c r="AF57" i="27"/>
  <c r="AF61" i="27"/>
  <c r="E47" i="27"/>
  <c r="F47" i="27"/>
  <c r="E27" i="27"/>
  <c r="F27" i="27"/>
  <c r="E30" i="27"/>
  <c r="F30" i="27"/>
  <c r="E35" i="27"/>
  <c r="F35" i="27"/>
  <c r="E38" i="27"/>
  <c r="F38" i="27"/>
  <c r="E43" i="27"/>
  <c r="F43" i="27"/>
  <c r="E46" i="27"/>
  <c r="F46"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N24" i="26"/>
  <c r="I24" i="27"/>
  <c r="E24" i="27"/>
  <c r="F24" i="27"/>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A24" i="26"/>
  <c r="Z24" i="26"/>
  <c r="C36" i="26"/>
  <c r="C38" i="26"/>
  <c r="C39" i="26"/>
  <c r="C40" i="26"/>
  <c r="C45" i="26"/>
  <c r="C37" i="26"/>
  <c r="C49" i="26"/>
  <c r="C41" i="26"/>
  <c r="C50" i="26"/>
  <c r="C42" i="26"/>
  <c r="P49" i="26"/>
  <c r="P45" i="26"/>
  <c r="E45" i="26"/>
  <c r="P57" i="26"/>
  <c r="P50" i="26"/>
  <c r="E50" i="26"/>
  <c r="F50" i="26"/>
  <c r="P42" i="26"/>
  <c r="E42" i="26"/>
  <c r="F42" i="26"/>
  <c r="P56" i="26"/>
  <c r="P41" i="26"/>
  <c r="E25" i="14"/>
  <c r="E57" i="26"/>
  <c r="F57" i="26"/>
  <c r="E61" i="26"/>
  <c r="F61" i="26"/>
  <c r="J45" i="5"/>
  <c r="I45" i="5"/>
  <c r="H45" i="5"/>
  <c r="F45" i="5"/>
  <c r="E45" i="5"/>
  <c r="J41" i="5"/>
  <c r="I41" i="5"/>
  <c r="H41" i="5"/>
  <c r="F41" i="5"/>
  <c r="E41" i="5"/>
  <c r="J40" i="5"/>
  <c r="I40" i="5"/>
  <c r="H40" i="5"/>
  <c r="F40" i="5"/>
  <c r="E40" i="5"/>
  <c r="J39" i="5"/>
  <c r="I39" i="5"/>
  <c r="H39" i="5"/>
  <c r="F39" i="5"/>
  <c r="E39" i="5"/>
  <c r="J37" i="5"/>
  <c r="I37" i="5"/>
  <c r="H37" i="5"/>
  <c r="F37" i="5"/>
  <c r="E37" i="5"/>
  <c r="G28" i="5"/>
  <c r="G45" i="5"/>
  <c r="K28" i="5"/>
  <c r="K45" i="5"/>
  <c r="L28" i="5"/>
  <c r="L45" i="5"/>
  <c r="G37" i="5"/>
  <c r="K37" i="5"/>
  <c r="G39" i="5"/>
  <c r="K39" i="5"/>
  <c r="G40" i="5"/>
  <c r="K40" i="5"/>
  <c r="G41" i="5"/>
  <c r="K41" i="5"/>
  <c r="L37" i="5"/>
  <c r="L39" i="5"/>
  <c r="L40" i="5"/>
  <c r="L41" i="5"/>
  <c r="D28" i="5"/>
  <c r="D39" i="5"/>
  <c r="D40" i="5"/>
  <c r="D41" i="5"/>
  <c r="D37" i="5"/>
  <c r="D45" i="5"/>
  <c r="G24" i="26"/>
  <c r="Y24" i="26"/>
  <c r="X24" i="26"/>
  <c r="W24" i="26"/>
  <c r="V24" i="26"/>
  <c r="U24" i="26"/>
  <c r="T24" i="26"/>
  <c r="S24" i="26"/>
  <c r="R24" i="26"/>
  <c r="Q24" i="26"/>
  <c r="P24" i="26"/>
  <c r="O24" i="26"/>
  <c r="M24" i="26"/>
  <c r="L24" i="26"/>
  <c r="K24" i="26"/>
  <c r="J24" i="26"/>
  <c r="AC24" i="26"/>
  <c r="I24" i="26"/>
  <c r="H24" i="26"/>
  <c r="AB31" i="26"/>
  <c r="F35" i="26"/>
  <c r="F36" i="26"/>
  <c r="F38" i="26"/>
  <c r="F39" i="26"/>
  <c r="F40" i="26"/>
  <c r="F43" i="26"/>
  <c r="F46" i="26"/>
  <c r="F47" i="26"/>
  <c r="F48" i="26"/>
  <c r="F51" i="26"/>
  <c r="F58" i="26"/>
  <c r="F59" i="26"/>
  <c r="F60" i="26"/>
  <c r="F62" i="26"/>
  <c r="F63" i="26"/>
  <c r="P54" i="26"/>
  <c r="AB54" i="26"/>
  <c r="P37" i="26"/>
  <c r="AB45" i="26"/>
  <c r="AB25" i="26"/>
  <c r="C25" i="26"/>
  <c r="AB26" i="26"/>
  <c r="C26" i="26"/>
  <c r="AB27" i="26"/>
  <c r="C27" i="26"/>
  <c r="AB28" i="26"/>
  <c r="C28" i="26"/>
  <c r="AB29" i="26"/>
  <c r="C29" i="26"/>
  <c r="AB30" i="26"/>
  <c r="AB35" i="26"/>
  <c r="AB36" i="26"/>
  <c r="AB38" i="26"/>
  <c r="AB39" i="26"/>
  <c r="AB40" i="26"/>
  <c r="AB41" i="26"/>
  <c r="AB42" i="26"/>
  <c r="AB43" i="26"/>
  <c r="AB44" i="26"/>
  <c r="AB46" i="26"/>
  <c r="AB47" i="26"/>
  <c r="AB48" i="26"/>
  <c r="AB49" i="26"/>
  <c r="AB50" i="26"/>
  <c r="AB51" i="26"/>
  <c r="AB53" i="26"/>
  <c r="AB55" i="26"/>
  <c r="AB56" i="26"/>
  <c r="AB57" i="26"/>
  <c r="AB58" i="26"/>
  <c r="AB59" i="26"/>
  <c r="AB60" i="26"/>
  <c r="AB61" i="26"/>
  <c r="AB62" i="26"/>
  <c r="AB63" i="26"/>
  <c r="AB64" i="26"/>
  <c r="C24" i="26"/>
  <c r="AB37" i="26"/>
  <c r="AB24" i="26"/>
  <c r="AD28" i="5"/>
  <c r="AE28" i="5"/>
  <c r="E32" i="26"/>
  <c r="E31" i="26"/>
  <c r="F31" i="26"/>
  <c r="E33" i="26"/>
  <c r="F33" i="26"/>
  <c r="AB33" i="26"/>
  <c r="E25" i="26"/>
  <c r="F25" i="26"/>
  <c r="E26" i="26"/>
  <c r="F26" i="26"/>
  <c r="E28" i="26"/>
  <c r="F28" i="26"/>
  <c r="E27" i="26"/>
  <c r="C52" i="26"/>
  <c r="P52" i="26"/>
  <c r="AB52" i="26"/>
  <c r="F32" i="26"/>
  <c r="AB32" i="26"/>
  <c r="F27" i="26"/>
  <c r="E34" i="26"/>
  <c r="F34" i="26"/>
  <c r="AB34" i="26"/>
  <c r="E29" i="26"/>
  <c r="F29" i="26"/>
  <c r="E30" i="26"/>
  <c r="F30" i="26"/>
  <c r="E24" i="26"/>
  <c r="F24" i="26"/>
  <c r="E56" i="26"/>
  <c r="F56" i="26"/>
  <c r="E55" i="26"/>
  <c r="F55" i="26"/>
  <c r="E54" i="26"/>
  <c r="F54" i="26"/>
  <c r="E53" i="26"/>
  <c r="F53" i="26"/>
  <c r="E52" i="26"/>
  <c r="F52" i="26"/>
  <c r="E49" i="26"/>
  <c r="F49" i="26"/>
  <c r="E44" i="26"/>
  <c r="F44" i="26"/>
  <c r="E41" i="26"/>
  <c r="F41" i="26"/>
  <c r="E37" i="26"/>
  <c r="C49" i="7"/>
  <c r="C48" i="7"/>
  <c r="F45" i="26"/>
  <c r="F37" i="26"/>
  <c r="B100" i="25"/>
  <c r="B104" i="25"/>
  <c r="B108" i="25"/>
  <c r="B34" i="25"/>
  <c r="B22" i="25"/>
  <c r="A15" i="25"/>
  <c r="B21" i="25"/>
  <c r="A12" i="25"/>
  <c r="A9" i="25"/>
  <c r="B147" i="25"/>
  <c r="B146" i="25"/>
  <c r="B145" i="25"/>
  <c r="B144" i="25"/>
  <c r="B136" i="25"/>
  <c r="B132" i="25"/>
  <c r="B128" i="25"/>
  <c r="B124" i="25"/>
  <c r="B120" i="25"/>
  <c r="B116" i="25"/>
  <c r="B112" i="25"/>
  <c r="B98" i="25"/>
  <c r="B95" i="25"/>
  <c r="B91" i="25"/>
  <c r="B87" i="25"/>
  <c r="B83" i="25"/>
  <c r="B79" i="25"/>
  <c r="B75" i="25"/>
  <c r="B71" i="25"/>
  <c r="B67" i="25"/>
  <c r="B63" i="25"/>
  <c r="B59" i="25"/>
  <c r="B55" i="25"/>
  <c r="B53" i="25"/>
  <c r="B50" i="25"/>
  <c r="B46" i="25"/>
  <c r="B42" i="25"/>
  <c r="B38" i="25"/>
  <c r="B32" i="25"/>
  <c r="B30" i="25"/>
  <c r="C26" i="13"/>
  <c r="R26" i="17"/>
  <c r="B29" i="17"/>
  <c r="M25" i="13"/>
  <c r="M24" i="13"/>
  <c r="K24" i="13"/>
  <c r="I25" i="13"/>
  <c r="K25" i="13"/>
  <c r="H25" i="13"/>
  <c r="H24" i="13"/>
  <c r="C25" i="13"/>
  <c r="C24" i="13"/>
  <c r="A14" i="12"/>
  <c r="A15" i="13"/>
  <c r="E15" i="14"/>
  <c r="A15" i="6"/>
  <c r="A14" i="17"/>
  <c r="A15" i="10"/>
  <c r="A15" i="23"/>
  <c r="A15" i="24"/>
  <c r="A17" i="5"/>
  <c r="A14" i="26"/>
  <c r="B1" i="5"/>
  <c r="A11" i="12"/>
  <c r="A12" i="13"/>
  <c r="A8" i="12"/>
  <c r="A9" i="13"/>
  <c r="E9" i="14"/>
  <c r="A9" i="6"/>
  <c r="A8" i="17"/>
  <c r="A9" i="10"/>
  <c r="A9" i="23"/>
  <c r="A9" i="24"/>
  <c r="A4" i="12"/>
  <c r="A11" i="5"/>
  <c r="A5" i="13"/>
  <c r="A5" i="14"/>
  <c r="A5" i="6"/>
  <c r="A4" i="17"/>
  <c r="A5" i="10"/>
  <c r="A5" i="23"/>
  <c r="A5" i="24"/>
  <c r="A7" i="5"/>
  <c r="A5" i="25"/>
  <c r="A8" i="26"/>
  <c r="A4" i="26"/>
  <c r="E12" i="14"/>
  <c r="A12" i="6"/>
  <c r="A11" i="17"/>
  <c r="A12" i="10"/>
  <c r="A12" i="23"/>
  <c r="A12" i="24"/>
  <c r="A11" i="27"/>
  <c r="A14" i="5"/>
  <c r="A11" i="26"/>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AR27" i="5"/>
  <c r="AS27" i="5"/>
  <c r="AT27" i="5"/>
  <c r="AU27" i="5"/>
  <c r="AV27" i="5"/>
</calcChain>
</file>

<file path=xl/sharedStrings.xml><?xml version="1.0" encoding="utf-8"?>
<sst xmlns="http://schemas.openxmlformats.org/spreadsheetml/2006/main" count="1507" uniqueCount="619">
  <si>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</si>
  <si>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</si>
  <si>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</si>
  <si>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</si>
  <si>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</si>
  <si>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</si>
  <si>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</si>
  <si>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</si>
  <si>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</si>
  <si>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</si>
  <si>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</si>
  <si>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</si>
  <si>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</si>
  <si>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</si>
  <si>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</si>
  <si>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</si>
  <si>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</si>
  <si>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</si>
  <si>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</si>
  <si>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</si>
  <si>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</si>
  <si>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</si>
  <si>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</si>
  <si>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</si>
  <si>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</si>
  <si>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</si>
  <si>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</si>
  <si>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</si>
  <si>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</si>
  <si>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</si>
  <si>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</si>
  <si>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</si>
  <si>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</si>
  <si>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</si>
  <si>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</si>
  <si>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</si>
  <si>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</si>
  <si>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</si>
  <si>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</si>
  <si>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</si>
  <si>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</si>
  <si>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</si>
  <si>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</si>
  <si>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</si>
  <si>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</si>
  <si>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</si>
  <si>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</si>
  <si>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</si>
  <si>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</si>
  <si>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</si>
  <si>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</si>
  <si>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</si>
  <si>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</si>
  <si>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</si>
  <si>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</si>
  <si>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</si>
  <si>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</si>
  <si>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</si>
  <si>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</si>
  <si>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</si>
  <si>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</si>
  <si>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</si>
  <si>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</si>
  <si>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</si>
  <si>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</si>
  <si>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</si>
  <si>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</si>
  <si>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</si>
  <si>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</si>
  <si>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</si>
  <si>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</si>
  <si>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</si>
  <si>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</si>
  <si>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</si>
  <si>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</si>
  <si>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</si>
  <si>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</si>
  <si>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</si>
  <si>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</si>
  <si>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</si>
  <si>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</si>
  <si>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</si>
  <si>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</si>
  <si>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</si>
  <si>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</si>
  <si>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</si>
  <si>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</si>
  <si>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</si>
  <si>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</si>
  <si>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</si>
  <si>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</si>
  <si>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</si>
  <si>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</si>
  <si>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</si>
  <si>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</si>
  <si>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</si>
  <si>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</si>
  <si>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</si>
  <si>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</si>
  <si>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</si>
  <si>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</si>
  <si>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</si>
  <si>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</si>
  <si>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</si>
  <si>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</si>
  <si>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</si>
  <si>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</si>
  <si>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</si>
  <si>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</si>
  <si>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</si>
  <si>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</si>
  <si>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</si>
  <si>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</si>
  <si>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</si>
  <si>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</si>
  <si>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</si>
  <si>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</si>
  <si>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</si>
  <si>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</si>
  <si>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</si>
  <si>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</si>
  <si>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</si>
  <si>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</si>
  <si>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</si>
  <si>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</si>
  <si>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</si>
  <si>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</si>
  <si>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</si>
  <si>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</si>
  <si>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</si>
  <si>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</si>
  <si>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</si>
  <si>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</si>
  <si>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</si>
  <si>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</si>
  <si>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</si>
  <si>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</si>
  <si>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</si>
  <si>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</si>
  <si>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</si>
  <si>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</si>
  <si>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</si>
  <si>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</si>
  <si>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</si>
  <si>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</si>
  <si>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</si>
  <si>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</si>
  <si>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</si>
  <si>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</si>
  <si>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</si>
  <si>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</si>
  <si>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</si>
  <si>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</si>
  <si>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</si>
  <si>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</si>
  <si>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</si>
  <si>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</si>
  <si>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</si>
  <si>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</si>
  <si>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</si>
  <si>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</si>
  <si>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</si>
  <si>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</si>
  <si>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</si>
  <si>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</si>
  <si>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</si>
  <si>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</si>
  <si>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</si>
  <si>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</si>
  <si>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</si>
  <si>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</si>
  <si>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</si>
  <si>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</si>
  <si>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</si>
  <si>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</si>
  <si>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</si>
  <si>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</si>
  <si>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</si>
  <si>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</si>
  <si>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</si>
  <si>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</si>
  <si>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</si>
  <si>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</si>
  <si>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</si>
  <si>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</si>
  <si>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</si>
  <si>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</si>
  <si>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</si>
  <si>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</si>
  <si>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</si>
  <si>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</si>
  <si>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</si>
  <si>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</si>
  <si>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</si>
  <si>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</si>
  <si>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</si>
  <si>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</si>
  <si>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</si>
  <si>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</si>
  <si>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</si>
  <si>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</si>
  <si>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</si>
  <si>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</si>
  <si>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</si>
  <si>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</si>
  <si>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</si>
  <si>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</si>
  <si>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</si>
  <si>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</si>
  <si>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</si>
  <si>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</si>
  <si>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</si>
  <si>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</si>
  <si>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</si>
  <si>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</si>
  <si>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</si>
  <si>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</si>
  <si>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</si>
  <si>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</si>
  <si>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</si>
  <si>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</si>
  <si>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</si>
  <si>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</si>
  <si>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</si>
  <si>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</si>
  <si>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</si>
  <si>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</si>
  <si>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</si>
  <si>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</si>
  <si>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</si>
  <si>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</si>
  <si>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</si>
  <si>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</si>
  <si>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</si>
  <si>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</si>
  <si>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</si>
  <si>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</si>
  <si>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</si>
  <si>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</si>
  <si>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</si>
  <si>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</si>
  <si>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</si>
  <si>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</si>
  <si>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</si>
  <si>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</si>
  <si>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</si>
  <si>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</si>
  <si>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</si>
  <si>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</si>
  <si>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</si>
  <si>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</si>
  <si>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</si>
  <si>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</si>
  <si>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</si>
  <si>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</si>
  <si>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</si>
  <si>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</si>
  <si>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</si>
  <si>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</si>
  <si>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</si>
  <si>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</si>
  <si>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</si>
  <si>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</si>
  <si>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</si>
  <si>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</si>
  <si>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</si>
  <si>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</si>
  <si>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</si>
  <si>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</si>
  <si>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</si>
  <si>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</si>
  <si>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</si>
  <si>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</si>
  <si>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</si>
  <si>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</si>
  <si>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</si>
  <si>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</si>
  <si>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</si>
  <si>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</si>
  <si>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</si>
  <si>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</si>
  <si>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</si>
  <si>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</si>
  <si>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</si>
  <si>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</si>
  <si>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</si>
  <si>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</si>
  <si>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</si>
  <si>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</si>
  <si>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</si>
  <si>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</si>
  <si>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</si>
  <si>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</si>
  <si>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</si>
  <si>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</si>
  <si>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</si>
  <si>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</si>
  <si>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</si>
  <si>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</si>
  <si>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</si>
  <si>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</si>
  <si>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</si>
  <si>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</si>
  <si>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</si>
  <si>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</si>
  <si>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</si>
  <si>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</si>
  <si>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</si>
  <si>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</si>
  <si>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</si>
  <si>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</si>
  <si>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</si>
  <si>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</si>
  <si>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</si>
  <si>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</si>
  <si>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</si>
  <si>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</si>
  <si>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</si>
  <si>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</si>
  <si>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</si>
  <si>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</si>
  <si>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</si>
  <si>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</si>
  <si>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</si>
  <si>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</si>
  <si>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</si>
  <si>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</si>
  <si>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</si>
  <si>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</si>
  <si>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</si>
  <si>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</si>
  <si>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</si>
  <si>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</si>
  <si>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</si>
  <si>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</si>
  <si>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</si>
  <si>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</si>
  <si>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</si>
  <si>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</si>
  <si>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</si>
  <si>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</si>
  <si>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</si>
  <si>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</si>
  <si>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</si>
  <si>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</si>
  <si>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</si>
  <si>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</si>
  <si>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</si>
  <si>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</si>
  <si>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</si>
  <si>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</si>
  <si>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</si>
  <si>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</si>
  <si>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</si>
  <si>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</si>
  <si>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</si>
  <si>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</si>
  <si>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</si>
  <si>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</si>
  <si>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</si>
  <si>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</si>
  <si>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</si>
  <si>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</si>
  <si>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</si>
  <si>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</si>
  <si>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</si>
  <si>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</si>
  <si>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</si>
  <si>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</si>
  <si>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</si>
  <si>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</si>
  <si>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</si>
  <si>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</si>
  <si>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</si>
  <si>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</si>
  <si>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</si>
  <si>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</si>
  <si>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</si>
  <si>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</si>
  <si>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</si>
  <si>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</si>
  <si>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</si>
  <si>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</si>
  <si>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</si>
  <si>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</si>
  <si>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</si>
  <si>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</si>
  <si>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</si>
  <si>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</si>
  <si>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</si>
  <si>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</si>
  <si>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</si>
  <si>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</si>
  <si>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</si>
  <si>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</si>
  <si>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</si>
  <si>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</si>
  <si>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</si>
  <si>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</si>
  <si>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</si>
  <si>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</si>
  <si>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</si>
  <si>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</si>
  <si>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</si>
  <si>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</si>
  <si>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</si>
  <si>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</si>
  <si>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</si>
  <si>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</si>
  <si>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</si>
  <si>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</si>
  <si>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</si>
  <si>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</si>
  <si>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ПИР</t>
  </si>
  <si>
    <t>ID объекта:</t>
  </si>
  <si>
    <t xml:space="preserve">Год раскрытия информации: </t>
  </si>
  <si>
    <t xml:space="preserve"> по состоянию на 01.01.2015</t>
  </si>
  <si>
    <t>платы за технологическое присоединение</t>
  </si>
  <si>
    <t>Объект реконструкции</t>
  </si>
  <si>
    <t>Объект не относится к объектам ЕНЭС</t>
  </si>
  <si>
    <t>ПС О-10 Зеленоградск - 22 МВА</t>
  </si>
  <si>
    <t>ПС О-10 Зеленоградск - 14,5 МВА</t>
  </si>
  <si>
    <t>Мероприятия по обеспечению электроснабжения потребителей на российской территории Куршской косы от энергосистемы Калининградской области обусловлена совокупностью следующих факторов:
- отсутствие электрической связи сети электроснабжения п. Рыбачий и п. Морское Куршской косы с энергосистемой Калининградской области. Электроснабжение указанных потребителей осуществляется по ВЛ 10-01 от РП-3, принадлежащей Litgrid AB (электросетевая компания Литовской Республики);
- отклонение напряжения на участке сети КВЛ 15-328+КВЛ 15-65 и ВЛ 10-01 превышают рекомендованное значение на 0,15% и 4,7% соответственно. Мощность потерь ВЛ 10-01 превышает допустимое значение на 2,19%;
- дефицит мощности на ПС 110 кВ О-10 Зеленоградск с учетом заключенных договоров на ТП по состоянию на 01.01.2016 составляет 18,40 МВА;
- зависимость от наличия свободной мощности и необходимой пропускной способности электросетевых объектов Litgrid AB (электросетевой компании Литовской республики) при осуществлении технологического присоединения новых потребителей в п. Морской и п. Рыбачий Куршской косы.</t>
  </si>
  <si>
    <t>1. Строительство КВЛ от ПС О-10 Зеленоградск до п. Морское, реконструкция ПС 15 кВ В-20 в п. Лесной, строительство ПС 1 в п. Рыбачий и ПС 2 в п. Морской.
2. Реконструкция ПС 110 кВ О-10 Зеленоградск (параллельно с 1 этапом).</t>
  </si>
  <si>
    <t>УР</t>
  </si>
  <si>
    <t>ООК</t>
  </si>
  <si>
    <t>b2b-mrsk.ru</t>
  </si>
  <si>
    <t>15.06.2016</t>
  </si>
  <si>
    <t>06.07.2016</t>
  </si>
  <si>
    <t>Разработку проектной и рабочей документации по титулу: «Мероприятия по обеспечению электроснабжения потребителей на российской территории Куршской косы от энергосистемы Калининградской области».</t>
  </si>
  <si>
    <t>49627</t>
  </si>
  <si>
    <t>ПС 110 кВ О-10 Зеленоградск</t>
  </si>
  <si>
    <t>Выключатель 110 кВ</t>
  </si>
  <si>
    <t>Трансформатор 110 кВ</t>
  </si>
  <si>
    <t>ВМТ-110Б</t>
  </si>
  <si>
    <t>3AP145</t>
  </si>
  <si>
    <t>В Т-1</t>
  </si>
  <si>
    <t>Т-1</t>
  </si>
  <si>
    <t>ТДТН-16000/110</t>
  </si>
  <si>
    <t>ТДТН-25000/110</t>
  </si>
  <si>
    <t>Требуется замена</t>
  </si>
  <si>
    <t>АО "Янтарьэнерго", ТОБ от 11.05.2016</t>
  </si>
  <si>
    <t>КЛ</t>
  </si>
  <si>
    <t>в земле</t>
  </si>
  <si>
    <t>….</t>
  </si>
  <si>
    <t>Описание</t>
  </si>
  <si>
    <t>ПС 110 О-10 Зеленоградск</t>
  </si>
  <si>
    <t>2015, в том числе:</t>
  </si>
  <si>
    <t>2014, в том числе:</t>
  </si>
  <si>
    <t>Выключатель 15 кВ</t>
  </si>
  <si>
    <t>1998, 2004, 2007</t>
  </si>
  <si>
    <t>Энергосетьстрой СП  договор  № 477  от  26/07/16-   в ценах 2016 года с НДС, млн. руб.</t>
  </si>
  <si>
    <t>Азимут-Электропроект  договор  № 472  от  23/06/15-   в ценах 2015 года с НДС, млн. руб.</t>
  </si>
  <si>
    <t>Сроки выполнения</t>
  </si>
  <si>
    <t>Техническое перевооружение и реконструкция</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</si>
  <si>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</si>
  <si>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</si>
  <si>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</si>
  <si>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</si>
  <si>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</si>
  <si>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Центр проектных экспертиз      договор  № 150  от  21/12/16-   в ценах 2016 года с НДС, млн. руб.</t>
  </si>
  <si>
    <t>Факт 2015</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</si>
  <si>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</si>
  <si>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</si>
  <si>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</si>
  <si>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</si>
  <si>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</si>
  <si>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</si>
  <si>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</si>
  <si>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</si>
  <si>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</si>
  <si>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</si>
  <si>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</si>
  <si>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</si>
  <si>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</si>
  <si>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</si>
  <si>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</si>
  <si>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</si>
  <si>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</si>
  <si>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</si>
  <si>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</si>
  <si>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</si>
  <si>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</si>
  <si>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</si>
  <si>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</si>
  <si>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</si>
  <si>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</si>
  <si>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</si>
  <si>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</si>
  <si>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</si>
  <si>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</si>
  <si>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</si>
  <si>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</si>
  <si>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</si>
  <si>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</si>
  <si>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</si>
  <si>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</si>
  <si>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</si>
  <si>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</si>
  <si>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</si>
  <si>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</si>
  <si>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</si>
  <si>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</si>
  <si>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</si>
  <si>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</si>
  <si>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</si>
  <si>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</si>
  <si>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</si>
  <si>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</si>
  <si>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</si>
  <si>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</si>
  <si>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</si>
  <si>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</si>
  <si>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</si>
  <si>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</si>
  <si>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</si>
  <si>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</si>
  <si>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</si>
  <si>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</si>
  <si>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</si>
  <si>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</si>
  <si>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</si>
  <si>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по состоянию на 01.01.2017</t>
  </si>
  <si>
    <t>не требуется</t>
  </si>
  <si>
    <t>2.</t>
  </si>
  <si>
    <t>3.</t>
  </si>
  <si>
    <t>4.</t>
  </si>
  <si>
    <t xml:space="preserve">NPV через 10 лет, руб. </t>
  </si>
  <si>
    <t>Предложения по корректирующим мероприятиям по устранению отставания</t>
  </si>
  <si>
    <t>СП "Энергосетьпроект" АО</t>
  </si>
  <si>
    <t>"НИИЦ МРСК" АО</t>
  </si>
  <si>
    <t>"КАПШИН" ООО</t>
  </si>
  <si>
    <t>"ЭССП" АО</t>
  </si>
  <si>
    <t>"Проектно-монтажная компания Сибири" ООО</t>
  </si>
  <si>
    <t>"ТехИнжиниринг" ООО</t>
  </si>
  <si>
    <t>"Электро-Инжиниринг"  ООО</t>
  </si>
  <si>
    <t>"ЭЛЕКТРИЧЕСКИЕ СЕТИ СИБИРИ" ООО</t>
  </si>
  <si>
    <t>ПК "ЭКРА" ООО</t>
  </si>
  <si>
    <t>СМР с поставкой оборудования  по объекту: «Мероприятия по обеспечению электроснабжения потребителей на российской территории Куршской косы от энергосистемы Калининградской области»</t>
  </si>
  <si>
    <t>СМР</t>
  </si>
  <si>
    <t>ПСД</t>
  </si>
  <si>
    <t>ООК ЕП</t>
  </si>
  <si>
    <t>"СП "Энергосетьстрой" АО</t>
  </si>
  <si>
    <t>50997</t>
  </si>
  <si>
    <t>07.11.2016</t>
  </si>
  <si>
    <t>28.11.2016</t>
  </si>
  <si>
    <t>Проведены преддоговорные переговоры</t>
  </si>
  <si>
    <t>Проведение государственной экологической экспертизы проектной документации по титулу «Мероприятия по обеспечению электроснабжения потребителей на российской территории Куршской косы от энергосистемы Калининградской области»</t>
  </si>
  <si>
    <t>Услуги</t>
  </si>
  <si>
    <t>ЕП</t>
  </si>
  <si>
    <t>Управление Росприроднадзора по Калининградской области</t>
  </si>
  <si>
    <t>31604637631</t>
  </si>
  <si>
    <t>zakupki.gov.ru</t>
  </si>
  <si>
    <t>30.12.2016</t>
  </si>
  <si>
    <t xml:space="preserve">Осуществление строительного контроля по объекту «Мероприятия по обеспечению электроснабжения потребителей на российской территории Куршской косы от энергосистемы Калининградской области» </t>
  </si>
  <si>
    <t>52256</t>
  </si>
  <si>
    <t>да</t>
  </si>
  <si>
    <t>1. Электроснабжение потребителей п. Рыбачий и п. Морское Куршской косы от энергосистемы Калининградской области. 
2. Выполнение требований технических регламентов по замене оборудования со сверхнорматинвым сроком службы: замена КРУН 15 кВ на ПС О-10 Зеленоградск со сроком службы 25 лет (факт 26 лет).</t>
  </si>
  <si>
    <t>корр</t>
  </si>
  <si>
    <t>Акционерное общество "Янтарьэнерго" ДЗО  ПАО "Россети"</t>
  </si>
  <si>
    <t>УФК по надзору в сфере природопользования договор  б/н  от  27/12/16-   в ценах 2016 года с НДС, млн. руб.</t>
  </si>
  <si>
    <t>Центр проектных экспертиз      договор  № 118/СМ         от  21/12/16-   в ценах 2016 года с НДС, млн. руб.</t>
  </si>
  <si>
    <t>УФК по Калининградской области администрация МО "Зеленоградский ГО"  договор  б/н от 15.05.2017  в ценах 2017 года с НДС, млн. руб.</t>
  </si>
  <si>
    <t>СП Энергосетьстрой  договор  № 50997  от  14/12/2016-   в ценах 2016 года с НДС, млн. руб.</t>
  </si>
  <si>
    <t>Зеленоградский городской округ</t>
  </si>
  <si>
    <r>
      <t>другое</t>
    </r>
    <r>
      <rPr>
        <vertAlign val="superscript"/>
        <sz val="12"/>
        <rFont val="Times New Roman"/>
        <family val="1"/>
        <charset val="204"/>
      </rPr>
      <t>3)</t>
    </r>
    <r>
      <rPr>
        <sz val="12"/>
        <rFont val="Times New Roman"/>
        <family val="1"/>
        <charset val="204"/>
      </rPr>
      <t>, шт.</t>
    </r>
  </si>
  <si>
    <t>СМР - СП Энергосетьстрой  договор  № 50997  от  14/12/2016</t>
  </si>
  <si>
    <t>ПСД - Энергосетьстрой СП  договор  № 477  от  26/07/2016</t>
  </si>
  <si>
    <t>АО "Янтарьэнерго"/ДУКИП</t>
  </si>
  <si>
    <t>Работы</t>
  </si>
  <si>
    <t>ВЗ</t>
  </si>
  <si>
    <t>Отказ от дальнейшего проведения</t>
  </si>
  <si>
    <t>"Центр технического заказчика" АО</t>
  </si>
  <si>
    <t>52620</t>
  </si>
  <si>
    <t>"ПРОГРЕСС СТРОЙ" ООО</t>
  </si>
  <si>
    <t>"Энергосервис Северо-Запада" ОАО</t>
  </si>
  <si>
    <t>Выдача порубочного билета на вырубку (снос) зеленых насаждений и/или разрешения на пересадку зеленых насаждений по титулу «Мероприятия по обеспечению электроснабжения потребителей на российской территории Куршской косы от энергосистемы Калининградской области» (МО "Зеленоградский городской округ")</t>
  </si>
  <si>
    <t>мониторинг цен</t>
  </si>
  <si>
    <t>Иванов</t>
  </si>
  <si>
    <t xml:space="preserve"> 31705382908 </t>
  </si>
  <si>
    <t>3.6.</t>
  </si>
  <si>
    <t xml:space="preserve">4.1. </t>
  </si>
  <si>
    <t>4.6.</t>
  </si>
  <si>
    <t>DПsaidi=-0,0007, DПsaifi=-0,0007</t>
  </si>
  <si>
    <t>С-35 - 14шт.</t>
  </si>
  <si>
    <t xml:space="preserve"> BB/TEL-20-16/800 -21 шт. </t>
  </si>
  <si>
    <t>В Л 15-325
В Л 15-326
В Л 15-256
В Л 15-328
СВ
В Л 15-329
В Л 15-327
В Л 15-153
В Л 15-330
В Л 15-331
В Т-2 15 кВ
В Т-1 15 кВ
В ТДК-2 15 кВ
В ТДК-1 15 кВ</t>
  </si>
  <si>
    <t>В Л 15-325
В Л 15-326
В Л 15-256
В Л 15-328
СВ
В Л 15-329
В Л 15-327
В Л 15-153
В Л 15-330
В Л 15-331
В Т-2 15 кВ
В Т-1 15 кВ
В ТДК-2 15 кВ
В ТДК-1 15 кВ
В ТСН-1
В ТСН-2
В ПС В-20 1с
В ПС В-20 2с
В резерв - 3шт.</t>
  </si>
  <si>
    <t>КЛ-10 кВ ВЛ 10-01 - ТП 10-5</t>
  </si>
  <si>
    <t>Реконструкция трансформаторных и иных подстанций</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</si>
  <si>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</si>
  <si>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</si>
  <si>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региональный</t>
  </si>
  <si>
    <t>Реконструкция ПС 110 кВ О-10 "Зеленоградск" (инв.№ ОРУ 110/35/15 кВ - 5149951) с заменой трансформатора 110/35/15 кВ 16 МВА и на 110/15кВ 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</si>
  <si>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2018-2022 гг. </t>
  </si>
  <si>
    <t>1. Электроснабжение потребителей п. Рыбачий и п. Морское Куршской косы от энергосистемы Калининградской области, не от Литовской республики. 
2. Выполнение требований технических регламентов по замене оборудования со сверхнорматинвым сроком службы: замена КРУН 15 кВ на ПС О-10 Зеленоградск со сроком службы 25 лет (факт 26 лет).Реконструкция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Перезавод ВЛ 10-01 от ПС О-10 строительствоКЛ-10 кВ от ВЛ 10-01 до ТП 10-5 0,65 км.</t>
  </si>
  <si>
    <t>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Перезавод ВЛ 10-01 от ПС О-10 строительствоКЛ-10 кВ от ВЛ 10-01 до ТП 10-5 0,65 км.</t>
  </si>
  <si>
    <t>Удельная стоимость строительства/реконструкции ЛЭП 10-15 кВ - 7,88 млн. руб. с НДС / км в ценах года окончания работ.
Удельная стоимость  реконструкции ПС 110 кВ - 7,65 млн. руб. с НДС / МВА в ценах года окончания работ.</t>
  </si>
  <si>
    <t>25 (9) МВА, 0,65 км (0,65 км)</t>
  </si>
  <si>
    <t>строительство</t>
  </si>
  <si>
    <t>ГГЭ 39-1-4-0017-17 от 28.03.2017</t>
  </si>
  <si>
    <t>объем заключенного договора  857 от 14.08.2017 в ценах 2017 года с НДС, млн. руб.</t>
  </si>
  <si>
    <t>2018 год</t>
  </si>
  <si>
    <t>Цели (указать укрупненные цели в соответствии с приложением 1)</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</si>
  <si>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</si>
  <si>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</si>
  <si>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</si>
  <si>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</si>
  <si>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</si>
  <si>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</si>
  <si>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</si>
  <si>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</si>
  <si>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</si>
  <si>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</si>
  <si>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</si>
  <si>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F_149</t>
  </si>
  <si>
    <t>утв</t>
  </si>
  <si>
    <t xml:space="preserve">13.02.2018
15.08.2018
</t>
  </si>
  <si>
    <t>1. 13.02.2018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</si>
</sst>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indexed="8"/>
      <name val="Times New Roman"/>
      <family val="1"/>
      <charset val="204"/>
    </font>
    <font>
      <sz val="10"/>
      <color theme="1"/>
      <name val="Arial Cyr"/>
      <charset val="204"/>
    </font>
    <font>
      <sz val="11"/>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rgb="FF3366FF"/>
      </left>
      <right style="medium">
        <color indexed="64"/>
      </right>
      <top style="thin">
        <color indexed="64"/>
      </top>
      <bottom/>
      <diagonal/>
    </border>
    <border>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medium">
        <color indexed="64"/>
      </left>
      <right style="medium">
        <color indexed="64"/>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s>
  <cellStyleXfs count="83">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0" fontId="10" fillId="7" borderId="45" applyNumberFormat="0" applyAlignment="0" applyProtection="0"/>
    <xf numFmtId="0" fontId="11" fillId="20" borderId="46" applyNumberFormat="0" applyAlignment="0" applyProtection="0"/>
    <xf numFmtId="0" fontId="12" fillId="20" borderId="45" applyNumberFormat="0" applyAlignment="0" applyProtection="0"/>
    <xf numFmtId="0" fontId="16" fillId="0" borderId="47" applyNumberFormat="0" applyFill="0" applyAlignment="0" applyProtection="0"/>
    <xf numFmtId="0" fontId="7" fillId="23" borderId="48" applyNumberFormat="0" applyFont="0" applyAlignment="0" applyProtection="0"/>
    <xf numFmtId="164" fontId="1" fillId="0" borderId="0" applyFont="0" applyFill="0" applyBorder="0" applyAlignment="0" applyProtection="0"/>
    <xf numFmtId="0" fontId="3" fillId="0" borderId="0"/>
  </cellStyleXfs>
  <cellXfs count="4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1" xfId="62" applyFont="1" applyBorder="1" applyAlignment="1">
      <alignment horizontal="center" vertical="center" wrapText="1"/>
    </xf>
    <xf numFmtId="0" fontId="3" fillId="0" borderId="35" xfId="62" applyFont="1" applyBorder="1" applyAlignment="1">
      <alignment horizontal="center" vertical="center" wrapText="1"/>
    </xf>
    <xf numFmtId="4" fontId="3" fillId="0" borderId="1" xfId="62" applyNumberFormat="1" applyFont="1" applyBorder="1" applyAlignment="1">
      <alignment horizontal="center" vertical="center" wrapText="1"/>
    </xf>
    <xf numFmtId="0" fontId="3" fillId="0" borderId="0" xfId="62" applyFont="1" applyAlignment="1">
      <alignment horizontal="left" wrapText="1"/>
    </xf>
    <xf numFmtId="173" fontId="29" fillId="0" borderId="1" xfId="2" applyNumberFormat="1" applyFont="1" applyFill="1" applyBorder="1" applyAlignment="1">
      <alignment horizontal="center" vertical="center" wrapText="1"/>
    </xf>
    <xf numFmtId="173" fontId="3" fillId="0" borderId="1"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172" fontId="27" fillId="0" borderId="28" xfId="2" applyNumberFormat="1" applyFont="1" applyFill="1" applyBorder="1" applyAlignment="1">
      <alignment horizontal="left" vertical="center" wrapText="1"/>
    </xf>
    <xf numFmtId="0" fontId="27" fillId="0" borderId="26" xfId="2" applyFont="1" applyFill="1" applyBorder="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174"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4"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0" fontId="27" fillId="0" borderId="37" xfId="2" quotePrefix="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174" fontId="29" fillId="0" borderId="32" xfId="62" applyNumberFormat="1" applyFont="1" applyFill="1" applyBorder="1" applyAlignment="1">
      <alignment horizontal="left" vertical="center"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7" fillId="0" borderId="26" xfId="2" applyFont="1" applyFill="1" applyBorder="1" applyAlignment="1">
      <alignment horizontal="left" vertical="top" wrapText="1"/>
    </xf>
    <xf numFmtId="0" fontId="32" fillId="0" borderId="0" xfId="2" applyFont="1" applyFill="1" applyAlignment="1">
      <alignment horizontal="center"/>
    </xf>
    <xf numFmtId="0" fontId="6" fillId="0" borderId="0" xfId="1" applyFont="1" applyFill="1"/>
    <xf numFmtId="0" fontId="36"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8"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39" fillId="0" borderId="0" xfId="1" applyFont="1"/>
    <xf numFmtId="0" fontId="4" fillId="0" borderId="0" xfId="1" applyFont="1" applyAlignment="1">
      <alignment horizontal="center" vertical="center"/>
    </xf>
    <xf numFmtId="0" fontId="37"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39"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9" fillId="24" borderId="0" xfId="1" applyFont="1" applyFill="1" applyBorder="1"/>
    <xf numFmtId="0" fontId="39" fillId="24" borderId="0" xfId="1" applyFont="1" applyFill="1"/>
    <xf numFmtId="0" fontId="3" fillId="0" borderId="1" xfId="1" applyFont="1" applyBorder="1" applyAlignment="1">
      <alignment horizontal="left" vertical="center" wrapText="1"/>
    </xf>
    <xf numFmtId="0" fontId="40" fillId="0" borderId="0" xfId="1" applyFont="1" applyBorder="1"/>
    <xf numFmtId="0" fontId="40" fillId="0" borderId="0" xfId="1" applyFont="1"/>
    <xf numFmtId="0" fontId="40" fillId="0" borderId="0" xfId="1" applyFont="1" applyAlignment="1">
      <alignment horizontal="center" vertical="center"/>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40" fillId="0" borderId="1" xfId="1" applyFont="1" applyBorder="1"/>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horizontal="left"/>
    </xf>
    <xf numFmtId="0" fontId="43" fillId="0" borderId="1" xfId="0" applyFont="1" applyFill="1" applyBorder="1" applyAlignment="1">
      <alignment horizontal="center" vertical="center"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1" xfId="0" applyFont="1" applyFill="1" applyBorder="1" applyAlignment="1">
      <alignment vertical="center"/>
    </xf>
    <xf numFmtId="0" fontId="43" fillId="0" borderId="1" xfId="0" applyFont="1" applyFill="1" applyBorder="1" applyAlignment="1">
      <alignment wrapText="1"/>
    </xf>
    <xf numFmtId="0" fontId="42" fillId="0" borderId="0" xfId="0" applyFont="1"/>
    <xf numFmtId="49" fontId="3" fillId="0" borderId="1" xfId="1" applyNumberFormat="1" applyFont="1" applyBorder="1" applyAlignment="1">
      <alignment horizontal="center" vertical="center"/>
    </xf>
    <xf numFmtId="0" fontId="36" fillId="0" borderId="0" xfId="1" applyFont="1" applyAlignment="1">
      <alignment horizontal="center" vertical="center"/>
    </xf>
    <xf numFmtId="0" fontId="39" fillId="0" borderId="0" xfId="1" applyFont="1" applyBorder="1" applyAlignment="1">
      <alignment horizontal="center"/>
    </xf>
    <xf numFmtId="0" fontId="39"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71" fontId="3" fillId="0" borderId="0" xfId="67" applyNumberFormat="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43" fillId="0" borderId="0" xfId="0" applyFont="1" applyFill="1" applyAlignment="1">
      <alignment horizontal="center" vertical="center"/>
    </xf>
    <xf numFmtId="0" fontId="43" fillId="0" borderId="0" xfId="0" applyFont="1" applyFill="1"/>
    <xf numFmtId="0" fontId="37" fillId="0" borderId="0" xfId="2" applyFont="1" applyFill="1" applyAlignment="1">
      <alignment vertical="center"/>
    </xf>
    <xf numFmtId="0" fontId="3" fillId="0" borderId="1" xfId="45" applyFont="1" applyFill="1" applyBorder="1" applyAlignment="1">
      <alignment horizontal="left" vertical="center" wrapText="1"/>
    </xf>
    <xf numFmtId="173" fontId="29" fillId="0" borderId="1" xfId="45" applyNumberFormat="1" applyFont="1" applyFill="1" applyBorder="1" applyAlignment="1">
      <alignment horizontal="center" vertical="center" wrapText="1"/>
    </xf>
    <xf numFmtId="173"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73" fontId="29" fillId="0" borderId="2" xfId="45"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0" borderId="0" xfId="49" applyFont="1" applyAlignment="1">
      <alignment horizontal="center" vertical="center" wrapText="1"/>
    </xf>
    <xf numFmtId="0" fontId="3" fillId="25" borderId="0" xfId="2"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3" fillId="0" borderId="39" xfId="2" applyNumberFormat="1" applyFont="1" applyFill="1" applyBorder="1" applyAlignment="1">
      <alignment horizontal="center" vertical="center" wrapText="1" shrinkToFit="1"/>
    </xf>
    <xf numFmtId="0" fontId="3" fillId="0" borderId="39" xfId="2" applyFont="1" applyFill="1" applyBorder="1" applyAlignment="1">
      <alignment vertical="center" wrapText="1" shrinkToFi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51" fillId="0" borderId="0" xfId="67" applyFont="1" applyFill="1" applyBorder="1" applyAlignment="1">
      <alignment vertical="center"/>
    </xf>
    <xf numFmtId="0" fontId="50" fillId="0" borderId="0" xfId="67" applyFont="1" applyFill="1" applyBorder="1" applyAlignment="1">
      <alignment vertical="center"/>
    </xf>
    <xf numFmtId="3" fontId="54" fillId="0" borderId="33" xfId="67" applyNumberFormat="1" applyFont="1" applyFill="1" applyBorder="1" applyAlignment="1">
      <alignment vertical="center"/>
    </xf>
    <xf numFmtId="4" fontId="55" fillId="0" borderId="5" xfId="67" applyNumberFormat="1" applyFont="1" applyFill="1" applyBorder="1" applyAlignment="1">
      <alignment horizontal="center" vertical="center"/>
    </xf>
    <xf numFmtId="3" fontId="55" fillId="0" borderId="5" xfId="67" applyNumberFormat="1" applyFont="1" applyFill="1" applyBorder="1" applyAlignment="1">
      <alignment horizontal="center" vertical="center"/>
    </xf>
    <xf numFmtId="0" fontId="55" fillId="0" borderId="5" xfId="67" applyFont="1" applyFill="1" applyBorder="1" applyAlignment="1">
      <alignment horizontal="center" vertical="center"/>
    </xf>
    <xf numFmtId="10" fontId="54" fillId="0" borderId="33" xfId="67" applyNumberFormat="1" applyFont="1" applyFill="1" applyBorder="1" applyAlignment="1">
      <alignment vertical="center"/>
    </xf>
    <xf numFmtId="3" fontId="54" fillId="0" borderId="31" xfId="67" applyNumberFormat="1" applyFont="1" applyFill="1" applyBorder="1" applyAlignment="1">
      <alignment vertical="center"/>
    </xf>
    <xf numFmtId="3" fontId="54" fillId="0" borderId="30" xfId="67" applyNumberFormat="1" applyFont="1" applyFill="1" applyBorder="1" applyAlignment="1">
      <alignment vertical="center"/>
    </xf>
    <xf numFmtId="10" fontId="54" fillId="0" borderId="34" xfId="67" applyNumberFormat="1" applyFont="1" applyFill="1" applyBorder="1" applyAlignment="1">
      <alignment vertical="center"/>
    </xf>
    <xf numFmtId="10" fontId="54" fillId="0" borderId="32" xfId="67" applyNumberFormat="1" applyFont="1" applyFill="1" applyBorder="1" applyAlignment="1">
      <alignment vertical="center"/>
    </xf>
    <xf numFmtId="0" fontId="56" fillId="0" borderId="0" xfId="67" applyFont="1" applyFill="1" applyBorder="1" applyAlignment="1">
      <alignment vertical="center"/>
    </xf>
    <xf numFmtId="1" fontId="51" fillId="0" borderId="24" xfId="67" applyNumberFormat="1" applyFont="1" applyFill="1" applyBorder="1" applyAlignment="1">
      <alignment horizontal="center" vertical="center"/>
    </xf>
    <xf numFmtId="3" fontId="54" fillId="0" borderId="23" xfId="67" applyNumberFormat="1" applyFont="1" applyFill="1" applyBorder="1" applyAlignment="1">
      <alignment vertical="center"/>
    </xf>
    <xf numFmtId="3" fontId="56" fillId="0" borderId="0" xfId="67" applyNumberFormat="1" applyFont="1" applyFill="1" applyBorder="1" applyAlignment="1">
      <alignment horizontal="center" vertical="center"/>
    </xf>
    <xf numFmtId="3" fontId="50" fillId="0" borderId="23" xfId="67" applyNumberFormat="1" applyFont="1" applyFill="1" applyBorder="1" applyAlignment="1">
      <alignment vertical="center"/>
    </xf>
    <xf numFmtId="167" fontId="57" fillId="0" borderId="0" xfId="67" applyNumberFormat="1" applyFont="1" applyFill="1" applyBorder="1" applyAlignment="1">
      <alignment horizontal="center" vertical="center"/>
    </xf>
    <xf numFmtId="170" fontId="50" fillId="0" borderId="23" xfId="67" applyNumberFormat="1" applyFont="1" applyFill="1" applyBorder="1" applyAlignment="1">
      <alignment vertical="center"/>
    </xf>
    <xf numFmtId="0" fontId="51" fillId="0" borderId="41" xfId="67" applyFont="1" applyFill="1" applyBorder="1" applyAlignment="1">
      <alignment vertical="center"/>
    </xf>
    <xf numFmtId="0" fontId="36" fillId="0" borderId="0" xfId="1" applyFont="1" applyFill="1" applyAlignment="1">
      <alignment horizontal="left" vertical="center"/>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1" fillId="0" borderId="0" xfId="1" applyFont="1" applyFill="1" applyAlignment="1">
      <alignment vertical="center" wrapText="1"/>
    </xf>
    <xf numFmtId="0" fontId="4" fillId="0" borderId="0" xfId="1" applyFont="1" applyFill="1" applyAlignment="1">
      <alignment horizontal="center" vertical="center"/>
    </xf>
    <xf numFmtId="0" fontId="39" fillId="0" borderId="0" xfId="1" applyFont="1" applyFill="1"/>
    <xf numFmtId="0" fontId="37" fillId="0" borderId="0" xfId="1" applyFont="1" applyFill="1" applyAlignment="1">
      <alignment vertical="center"/>
    </xf>
    <xf numFmtId="0" fontId="29" fillId="0" borderId="42" xfId="2" applyNumberFormat="1" applyFont="1" applyFill="1" applyBorder="1" applyAlignment="1">
      <alignment horizontal="center" vertical="top" wrapText="1" shrinkToFit="1"/>
    </xf>
    <xf numFmtId="0" fontId="43" fillId="0" borderId="42" xfId="0" applyFont="1" applyFill="1" applyBorder="1"/>
    <xf numFmtId="14" fontId="3" fillId="0" borderId="43" xfId="2" applyNumberFormat="1" applyFont="1" applyFill="1" applyBorder="1" applyAlignment="1">
      <alignment horizontal="center" vertical="center" wrapText="1" shrinkToFit="1"/>
    </xf>
    <xf numFmtId="0" fontId="3" fillId="0" borderId="43" xfId="2" applyNumberFormat="1" applyFont="1" applyFill="1" applyBorder="1" applyAlignment="1">
      <alignment horizontal="center" vertical="center" wrapText="1" shrinkToFit="1"/>
    </xf>
    <xf numFmtId="0" fontId="3" fillId="0" borderId="43" xfId="2" applyFont="1" applyFill="1" applyBorder="1" applyAlignment="1">
      <alignment vertical="center" wrapText="1" shrinkToFit="1"/>
    </xf>
    <xf numFmtId="0" fontId="3" fillId="0" borderId="43" xfId="2" applyNumberFormat="1" applyFont="1" applyFill="1" applyBorder="1" applyAlignment="1">
      <alignment horizontal="left" vertical="center" wrapText="1" shrinkToFit="1"/>
    </xf>
    <xf numFmtId="175" fontId="29" fillId="0" borderId="43" xfId="2" applyNumberFormat="1" applyFont="1" applyFill="1" applyBorder="1" applyAlignment="1">
      <alignment horizontal="right" vertical="center" wrapText="1" shrinkToFit="1"/>
    </xf>
    <xf numFmtId="49" fontId="58" fillId="0" borderId="44" xfId="0" applyNumberFormat="1" applyFont="1" applyFill="1" applyBorder="1" applyAlignment="1">
      <alignment horizontal="center" vertical="center" wrapText="1"/>
    </xf>
    <xf numFmtId="4" fontId="58" fillId="0" borderId="44" xfId="0" applyNumberFormat="1" applyFont="1" applyFill="1" applyBorder="1" applyAlignment="1">
      <alignment horizontal="center" vertical="center" wrapText="1"/>
    </xf>
    <xf numFmtId="14" fontId="58" fillId="0" borderId="44" xfId="0" applyNumberFormat="1" applyFont="1" applyFill="1" applyBorder="1" applyAlignment="1">
      <alignment horizontal="center" vertical="center" wrapText="1"/>
    </xf>
    <xf numFmtId="1" fontId="27" fillId="0" borderId="44" xfId="49" applyNumberFormat="1" applyFont="1" applyBorder="1" applyAlignment="1">
      <alignment horizontal="center" vertical="center" wrapText="1"/>
    </xf>
    <xf numFmtId="0" fontId="27" fillId="0" borderId="44" xfId="49" applyFont="1" applyBorder="1" applyAlignment="1">
      <alignment horizontal="center" vertical="center" wrapText="1"/>
    </xf>
    <xf numFmtId="0" fontId="27" fillId="0" borderId="44" xfId="49" applyFont="1" applyBorder="1"/>
    <xf numFmtId="4" fontId="27" fillId="0" borderId="44" xfId="0" applyNumberFormat="1" applyFont="1" applyFill="1" applyBorder="1" applyAlignment="1">
      <alignment horizontal="center" vertical="center" wrapText="1"/>
    </xf>
    <xf numFmtId="0" fontId="27" fillId="0" borderId="44" xfId="49" applyFont="1" applyBorder="1" applyAlignment="1">
      <alignment horizontal="center" vertical="center"/>
    </xf>
    <xf numFmtId="0" fontId="27" fillId="0" borderId="0" xfId="49" applyFont="1" applyAlignment="1">
      <alignment horizontal="center" vertical="center"/>
    </xf>
    <xf numFmtId="0" fontId="51" fillId="0" borderId="0" xfId="0" applyFont="1" applyFill="1" applyBorder="1" applyAlignment="1">
      <alignment horizontal="left" vertical="center" wrapText="1"/>
    </xf>
    <xf numFmtId="0" fontId="50" fillId="0" borderId="0" xfId="67" applyFont="1" applyFill="1" applyBorder="1" applyAlignment="1">
      <alignment horizontal="center" vertical="center"/>
    </xf>
    <xf numFmtId="0" fontId="52" fillId="0" borderId="0" xfId="67" applyFont="1" applyFill="1" applyBorder="1" applyAlignment="1">
      <alignment horizontal="left" vertical="center"/>
    </xf>
    <xf numFmtId="0" fontId="53" fillId="0" borderId="0" xfId="67" applyFont="1" applyFill="1" applyBorder="1" applyAlignment="1">
      <alignment vertical="center"/>
    </xf>
    <xf numFmtId="0" fontId="51" fillId="0" borderId="0" xfId="67" applyFont="1" applyFill="1" applyBorder="1" applyAlignment="1">
      <alignment horizontal="left" vertical="center" wrapText="1"/>
    </xf>
    <xf numFmtId="0" fontId="29" fillId="0" borderId="10" xfId="2" applyFont="1" applyFill="1" applyBorder="1" applyAlignment="1">
      <alignment horizontal="center" vertical="center" wrapText="1"/>
    </xf>
    <xf numFmtId="173" fontId="29" fillId="0" borderId="44" xfId="2" applyNumberFormat="1" applyFont="1" applyFill="1" applyBorder="1" applyAlignment="1">
      <alignment horizontal="center" vertical="center" wrapText="1"/>
    </xf>
    <xf numFmtId="173" fontId="3" fillId="0" borderId="44"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0" fontId="27" fillId="0" borderId="25" xfId="2" applyFont="1" applyFill="1" applyBorder="1" applyAlignment="1">
      <alignment horizontal="left" vertical="top" wrapText="1"/>
    </xf>
    <xf numFmtId="4" fontId="27" fillId="0" borderId="25" xfId="2" applyNumberFormat="1" applyFont="1" applyFill="1" applyBorder="1" applyAlignment="1">
      <alignment horizontal="justify" vertical="top" wrapText="1"/>
    </xf>
    <xf numFmtId="0" fontId="3" fillId="26" borderId="49" xfId="2" applyFont="1" applyFill="1" applyBorder="1" applyAlignment="1">
      <alignment horizontal="center" vertical="center" wrapText="1"/>
    </xf>
    <xf numFmtId="14" fontId="27" fillId="0" borderId="44" xfId="49" applyNumberFormat="1" applyFont="1" applyBorder="1" applyAlignment="1">
      <alignment horizontal="center" vertical="center" wrapText="1"/>
    </xf>
    <xf numFmtId="0" fontId="3" fillId="0" borderId="49" xfId="45" applyFont="1" applyFill="1" applyBorder="1" applyAlignment="1">
      <alignment horizontal="left" vertical="center" wrapText="1"/>
    </xf>
    <xf numFmtId="14" fontId="27" fillId="0" borderId="44" xfId="49" applyNumberFormat="1" applyFont="1" applyBorder="1"/>
    <xf numFmtId="0" fontId="29" fillId="0" borderId="49" xfId="2" applyNumberFormat="1" applyFont="1" applyBorder="1" applyAlignment="1">
      <alignment horizontal="center" vertical="top" wrapText="1" shrinkToFit="1"/>
    </xf>
    <xf numFmtId="0" fontId="29" fillId="0" borderId="49" xfId="2" applyFont="1" applyBorder="1" applyAlignment="1">
      <alignment horizontal="left" vertical="top" wrapText="1" shrinkToFit="1"/>
    </xf>
    <xf numFmtId="14" fontId="3" fillId="0" borderId="49" xfId="2" applyNumberFormat="1" applyFont="1" applyFill="1" applyBorder="1" applyAlignment="1">
      <alignment horizontal="center" vertical="center" wrapText="1" shrinkToFit="1"/>
    </xf>
    <xf numFmtId="0" fontId="3" fillId="0" borderId="49" xfId="2" applyFont="1" applyBorder="1" applyAlignment="1">
      <alignment horizontal="left" vertical="top" wrapText="1" shrinkToFit="1"/>
    </xf>
    <xf numFmtId="14" fontId="29" fillId="0" borderId="49" xfId="2" applyNumberFormat="1" applyFont="1" applyBorder="1" applyAlignment="1">
      <alignment horizontal="center" vertical="top" wrapText="1" shrinkToFit="1"/>
    </xf>
    <xf numFmtId="0" fontId="3" fillId="0" borderId="49" xfId="2" applyFont="1" applyFill="1" applyBorder="1" applyAlignment="1">
      <alignment horizontal="left" vertical="top" wrapText="1" shrinkToFit="1"/>
    </xf>
    <xf numFmtId="14" fontId="31" fillId="26" borderId="49" xfId="1" applyNumberFormat="1" applyFont="1" applyFill="1" applyBorder="1" applyAlignment="1">
      <alignment horizontal="center" vertical="center" wrapText="1"/>
    </xf>
    <xf numFmtId="174" fontId="27" fillId="27" borderId="25" xfId="2" applyNumberFormat="1"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0" fontId="3" fillId="0" borderId="49" xfId="1" applyFont="1" applyBorder="1" applyAlignment="1">
      <alignment horizontal="left" vertical="center" wrapText="1"/>
    </xf>
    <xf numFmtId="0" fontId="51" fillId="0" borderId="50" xfId="67" applyFont="1" applyFill="1" applyBorder="1" applyAlignment="1">
      <alignment vertical="center"/>
    </xf>
    <xf numFmtId="0" fontId="59" fillId="0" borderId="0" xfId="0" applyFont="1" applyFill="1"/>
    <xf numFmtId="0" fontId="51" fillId="0" borderId="51" xfId="67" applyFont="1" applyFill="1" applyBorder="1" applyAlignment="1">
      <alignment vertical="center"/>
    </xf>
    <xf numFmtId="3" fontId="54" fillId="0" borderId="52" xfId="67" applyNumberFormat="1" applyFont="1" applyFill="1" applyBorder="1" applyAlignment="1">
      <alignment vertical="center"/>
    </xf>
    <xf numFmtId="0" fontId="51" fillId="0" borderId="53" xfId="67" applyFont="1" applyFill="1" applyBorder="1" applyAlignment="1">
      <alignment vertical="center"/>
    </xf>
    <xf numFmtId="4" fontId="53" fillId="0" borderId="49" xfId="67" applyNumberFormat="1" applyFont="1" applyFill="1" applyBorder="1" applyAlignment="1">
      <alignment horizontal="center" vertical="center"/>
    </xf>
    <xf numFmtId="3" fontId="53" fillId="0" borderId="49" xfId="67" applyNumberFormat="1" applyFont="1" applyFill="1" applyBorder="1" applyAlignment="1">
      <alignment horizontal="center" vertical="center"/>
    </xf>
    <xf numFmtId="0" fontId="53" fillId="0" borderId="49" xfId="67" applyFont="1" applyFill="1" applyBorder="1" applyAlignment="1">
      <alignment horizontal="center" vertical="center"/>
    </xf>
    <xf numFmtId="0" fontId="51" fillId="0" borderId="57" xfId="67" applyFont="1" applyFill="1" applyBorder="1" applyAlignment="1">
      <alignment vertical="center"/>
    </xf>
    <xf numFmtId="9" fontId="54" fillId="0" borderId="58" xfId="67" applyNumberFormat="1" applyFont="1" applyFill="1" applyBorder="1" applyAlignment="1">
      <alignment vertical="center"/>
    </xf>
    <xf numFmtId="0" fontId="51" fillId="0" borderId="59" xfId="67" applyFont="1" applyFill="1" applyBorder="1" applyAlignment="1">
      <alignment vertical="center"/>
    </xf>
    <xf numFmtId="0" fontId="51" fillId="0" borderId="60" xfId="67" applyFont="1" applyFill="1" applyBorder="1" applyAlignment="1">
      <alignment vertical="center"/>
    </xf>
    <xf numFmtId="0" fontId="51" fillId="0" borderId="61" xfId="67" applyFont="1" applyFill="1" applyBorder="1" applyAlignment="1">
      <alignment vertical="center"/>
    </xf>
    <xf numFmtId="10" fontId="54" fillId="0" borderId="62" xfId="67" applyNumberFormat="1" applyFont="1" applyFill="1" applyBorder="1" applyAlignment="1">
      <alignment vertical="center"/>
    </xf>
    <xf numFmtId="0" fontId="51" fillId="0" borderId="63" xfId="67" applyFont="1" applyFill="1" applyBorder="1" applyAlignment="1">
      <alignment horizontal="left" vertical="center"/>
    </xf>
    <xf numFmtId="0" fontId="51" fillId="0" borderId="64" xfId="67" applyFont="1" applyFill="1" applyBorder="1" applyAlignment="1">
      <alignment vertical="center"/>
    </xf>
    <xf numFmtId="10" fontId="54" fillId="0" borderId="49" xfId="67" applyNumberFormat="1" applyFont="1" applyFill="1" applyBorder="1" applyAlignment="1">
      <alignment vertical="center"/>
    </xf>
    <xf numFmtId="0" fontId="51" fillId="0" borderId="65" xfId="67" applyFont="1" applyFill="1" applyBorder="1" applyAlignment="1">
      <alignment vertical="center"/>
    </xf>
    <xf numFmtId="0" fontId="51" fillId="0" borderId="66" xfId="67" applyFont="1" applyFill="1" applyBorder="1" applyAlignment="1">
      <alignment vertical="center"/>
    </xf>
    <xf numFmtId="0" fontId="50" fillId="0" borderId="63" xfId="67" applyFont="1" applyFill="1" applyBorder="1" applyAlignment="1">
      <alignment vertical="center"/>
    </xf>
    <xf numFmtId="3" fontId="54" fillId="0" borderId="49" xfId="67" applyNumberFormat="1" applyFont="1" applyFill="1" applyBorder="1" applyAlignment="1">
      <alignment vertical="center"/>
    </xf>
    <xf numFmtId="0" fontId="50" fillId="0" borderId="64" xfId="67" applyFont="1" applyFill="1" applyBorder="1" applyAlignment="1">
      <alignment vertical="center"/>
    </xf>
    <xf numFmtId="3" fontId="50" fillId="0" borderId="49" xfId="67" applyNumberFormat="1" applyFont="1" applyFill="1" applyBorder="1" applyAlignment="1">
      <alignment vertical="center"/>
    </xf>
    <xf numFmtId="0" fontId="51" fillId="0" borderId="64" xfId="67" applyFont="1" applyFill="1" applyBorder="1" applyAlignment="1">
      <alignment horizontal="left" vertical="center"/>
    </xf>
    <xf numFmtId="0" fontId="50" fillId="0" borderId="64" xfId="67" applyFont="1" applyFill="1" applyBorder="1" applyAlignment="1">
      <alignment horizontal="left" vertical="center"/>
    </xf>
    <xf numFmtId="0" fontId="50" fillId="0" borderId="65" xfId="67" applyFont="1" applyFill="1" applyBorder="1" applyAlignment="1">
      <alignment horizontal="left" vertical="center"/>
    </xf>
    <xf numFmtId="0" fontId="51" fillId="0" borderId="64" xfId="67" applyFont="1" applyFill="1" applyBorder="1" applyAlignment="1">
      <alignment horizontal="left" vertical="center" wrapText="1"/>
    </xf>
    <xf numFmtId="168" fontId="54" fillId="0" borderId="49" xfId="67" applyNumberFormat="1" applyFont="1" applyFill="1" applyBorder="1" applyAlignment="1">
      <alignment horizontal="center" vertical="center"/>
    </xf>
    <xf numFmtId="169" fontId="50" fillId="0" borderId="49" xfId="67" applyNumberFormat="1" applyFont="1" applyFill="1" applyBorder="1" applyAlignment="1">
      <alignment vertical="center"/>
    </xf>
    <xf numFmtId="170" fontId="50" fillId="0" borderId="49" xfId="67" applyNumberFormat="1" applyFont="1" applyFill="1" applyBorder="1" applyAlignment="1">
      <alignment vertical="center"/>
    </xf>
    <xf numFmtId="0" fontId="50" fillId="0" borderId="65" xfId="67" applyFont="1" applyFill="1" applyBorder="1" applyAlignment="1">
      <alignment vertical="center"/>
    </xf>
    <xf numFmtId="0" fontId="51" fillId="0" borderId="67" xfId="67" applyFont="1" applyFill="1" applyBorder="1" applyAlignment="1">
      <alignment vertical="center"/>
    </xf>
    <xf numFmtId="4" fontId="60" fillId="27" borderId="25" xfId="2" applyNumberFormat="1" applyFont="1" applyFill="1" applyBorder="1" applyAlignment="1">
      <alignment horizontal="justify" vertical="top" wrapText="1"/>
    </xf>
    <xf numFmtId="174" fontId="60" fillId="25" borderId="25" xfId="2" applyNumberFormat="1" applyFont="1" applyFill="1" applyBorder="1" applyAlignment="1">
      <alignment horizontal="justify" vertical="top" wrapText="1"/>
    </xf>
    <xf numFmtId="0" fontId="3" fillId="0" borderId="0" xfId="2" applyFont="1" applyFill="1" applyBorder="1" applyAlignment="1">
      <alignment horizontal="left" wrapText="1"/>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xf>
    <xf numFmtId="0" fontId="29" fillId="0" borderId="40" xfId="2" applyFont="1" applyFill="1" applyBorder="1" applyAlignment="1">
      <alignment horizontal="center" vertical="center" wrapText="1"/>
    </xf>
    <xf numFmtId="0" fontId="3" fillId="0" borderId="40" xfId="2" applyFont="1" applyFill="1" applyBorder="1" applyAlignment="1">
      <alignment horizontal="center" vertical="center" wrapText="1"/>
    </xf>
    <xf numFmtId="0" fontId="29" fillId="0" borderId="49" xfId="2" applyFont="1" applyFill="1" applyBorder="1" applyAlignment="1">
      <alignment horizontal="center" vertical="center" textRotation="90" wrapText="1"/>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173" fontId="29"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3" fillId="0" borderId="49" xfId="2" applyNumberFormat="1" applyFont="1" applyFill="1" applyBorder="1" applyAlignment="1">
      <alignment horizontal="center" vertical="center" wrapText="1"/>
    </xf>
    <xf numFmtId="173" fontId="3" fillId="0" borderId="49" xfId="45" applyNumberFormat="1" applyFont="1" applyFill="1" applyBorder="1" applyAlignment="1">
      <alignment horizontal="center" vertical="center" wrapText="1"/>
    </xf>
    <xf numFmtId="0" fontId="29" fillId="0" borderId="49" xfId="45" applyFont="1" applyFill="1" applyBorder="1" applyAlignment="1">
      <alignment horizontal="left" vertical="center" wrapText="1"/>
    </xf>
    <xf numFmtId="173" fontId="29" fillId="0" borderId="49" xfId="45" applyNumberFormat="1" applyFont="1" applyFill="1" applyBorder="1" applyAlignment="1">
      <alignment horizontal="center" vertical="center" wrapText="1"/>
    </xf>
    <xf numFmtId="2" fontId="3" fillId="0" borderId="1" xfId="1" applyNumberFormat="1" applyFont="1" applyBorder="1" applyAlignment="1">
      <alignment horizontal="center" vertical="center" wrapText="1"/>
    </xf>
    <xf numFmtId="14" fontId="3" fillId="26" borderId="49" xfId="2" applyNumberFormat="1" applyFont="1" applyFill="1" applyBorder="1" applyAlignment="1">
      <alignment horizontal="center" vertical="center" wrapText="1" shrinkToFit="1"/>
    </xf>
    <xf numFmtId="14" fontId="31" fillId="26" borderId="49" xfId="3" applyNumberFormat="1" applyFont="1" applyFill="1" applyBorder="1" applyAlignment="1">
      <alignment horizontal="center" vertical="center" wrapText="1"/>
    </xf>
    <xf numFmtId="0" fontId="31" fillId="26" borderId="49" xfId="3"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9" fillId="0" borderId="0" xfId="0" applyFont="1" applyFill="1" applyAlignment="1">
      <alignment horizontal="right" vertical="center"/>
    </xf>
    <xf numFmtId="0" fontId="32"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3" fillId="0" borderId="36"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54" xfId="67" applyFont="1" applyFill="1" applyBorder="1" applyAlignment="1">
      <alignment horizontal="center" vertical="center"/>
    </xf>
    <xf numFmtId="0" fontId="53" fillId="0" borderId="55" xfId="67" applyFont="1" applyFill="1" applyBorder="1" applyAlignment="1">
      <alignment horizontal="center" vertical="center"/>
    </xf>
    <xf numFmtId="0" fontId="53" fillId="0" borderId="56" xfId="67" applyFont="1" applyFill="1" applyBorder="1" applyAlignment="1">
      <alignment horizontal="center" vertical="center"/>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7" fillId="0" borderId="0" xfId="1" applyFont="1" applyFill="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0" applyFont="1" applyFill="1" applyBorder="1" applyAlignment="1">
      <alignment horizontal="left" wrapText="1"/>
    </xf>
    <xf numFmtId="0" fontId="3" fillId="0" borderId="0" xfId="0" applyFont="1" applyFill="1" applyBorder="1" applyAlignment="1"/>
    <xf numFmtId="0" fontId="29" fillId="0" borderId="0" xfId="2" applyFont="1" applyFill="1" applyAlignment="1">
      <alignment horizontal="center" vertical="top" wrapText="1"/>
    </xf>
    <xf numFmtId="0" fontId="29" fillId="0" borderId="42" xfId="2"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49" xfId="2" applyFont="1" applyFill="1" applyBorder="1" applyAlignment="1">
      <alignment horizontal="center" vertical="center" wrapText="1"/>
    </xf>
    <xf numFmtId="0" fontId="29" fillId="0" borderId="39" xfId="2" applyNumberFormat="1" applyFont="1" applyFill="1" applyBorder="1" applyAlignment="1">
      <alignment horizontal="center" vertical="center" wrapText="1" shrinkToFit="1"/>
    </xf>
    <xf numFmtId="0" fontId="29" fillId="0" borderId="4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3" fillId="0" borderId="0" xfId="2" applyFont="1" applyFill="1" applyAlignment="1">
      <alignment horizontal="center"/>
    </xf>
    <xf numFmtId="0" fontId="29"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5" xfId="5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xf>
    <xf numFmtId="0" fontId="29" fillId="0" borderId="54" xfId="52" applyFont="1" applyFill="1" applyBorder="1" applyAlignment="1">
      <alignment horizontal="center" vertical="center"/>
    </xf>
    <xf numFmtId="0" fontId="29" fillId="0" borderId="55" xfId="52" applyFont="1" applyFill="1" applyBorder="1" applyAlignment="1">
      <alignment horizontal="center" vertical="center"/>
    </xf>
    <xf numFmtId="0" fontId="29" fillId="0" borderId="49" xfId="52" applyFont="1" applyFill="1" applyBorder="1" applyAlignment="1">
      <alignment horizontal="center" vertical="center" wrapText="1"/>
    </xf>
    <xf numFmtId="0" fontId="29" fillId="0" borderId="40" xfId="2" applyFont="1" applyFill="1" applyBorder="1" applyAlignment="1">
      <alignment horizontal="center" vertical="center" wrapText="1"/>
    </xf>
    <xf numFmtId="0" fontId="29" fillId="0" borderId="49" xfId="2" applyFont="1" applyBorder="1" applyAlignment="1">
      <alignment horizontal="center" vertical="center"/>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8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6"/>
    <cellStyle name="Вывод 2" xfId="30"/>
    <cellStyle name="Вывод 2 2" xfId="77"/>
    <cellStyle name="Вычисление 2" xfId="31"/>
    <cellStyle name="Вычисление 2 2" xfId="78"/>
    <cellStyle name="Заголовок 1 2" xfId="32"/>
    <cellStyle name="Заголовок 2 2" xfId="33"/>
    <cellStyle name="Заголовок 3 2" xfId="34"/>
    <cellStyle name="Заголовок 4 2" xfId="35"/>
    <cellStyle name="Итог 2" xfId="36"/>
    <cellStyle name="Итог 2 2" xfId="79"/>
    <cellStyle name="Контрольная ячейка 2" xfId="37"/>
    <cellStyle name="Название 2" xfId="38"/>
    <cellStyle name="Нейтральный 2" xfId="39"/>
    <cellStyle name="Обычный" xfId="0" builtinId="0"/>
    <cellStyle name="Обычный 12 2" xfId="40"/>
    <cellStyle name="Обычный 19" xfId="82"/>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0"/>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81"/>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 поток на собственный капитал, руб.</a:t>
            </a:r>
          </a:p>
        </c:rich>
      </c:tx>
      <c:layout>
        <c:manualLayout>
          <c:xMode val="edge"/>
          <c:yMode val="edge"/>
          <c:x val="0.25632437500598165"/>
          <c:y val="1.8908870959031421E-2"/>
        </c:manualLayout>
      </c:layout>
      <c:overlay val="0"/>
      <c:spPr>
        <a:noFill/>
        <a:ln w="25400">
          <a:noFill/>
        </a:ln>
      </c:spPr>
    </c:title>
    <c:autoTitleDeleted val="0"/>
    <c:plotArea>
      <c:layout>
        <c:manualLayout>
          <c:layoutTarget val="inner"/>
          <c:xMode val="edge"/>
          <c:yMode val="edge"/>
          <c:x val="7.4119076549210433E-2"/>
          <c:y val="0.10288065843621444"/>
          <c:w val="0.92466585662211809"/>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-498072577.01492107</c:v>
              </c:pt>
              <c:pt idx="2">
                <c:v>-240535909.84310636</c:v>
              </c:pt>
              <c:pt idx="3">
                <c:v>-19904049.415975321</c:v>
              </c:pt>
              <c:pt idx="4">
                <c:v>-17220884.502095774</c:v>
              </c:pt>
              <c:pt idx="5">
                <c:v>-9089866.5553098191</c:v>
              </c:pt>
              <c:pt idx="6">
                <c:v>-2435604.4849228421</c:v>
              </c:pt>
              <c:pt idx="7">
                <c:v>2593924.0068998327</c:v>
              </c:pt>
              <c:pt idx="8">
                <c:v>6315289.1630500956</c:v>
              </c:pt>
              <c:pt idx="9">
                <c:v>8989309.3605816625</c:v>
              </c:pt>
              <c:pt idx="10">
                <c:v>8007955.0005677259</c:v>
              </c:pt>
              <c:pt idx="11">
                <c:v>6934709.7980473004</c:v>
              </c:pt>
              <c:pt idx="12">
                <c:v>6005400.4578001965</c:v>
              </c:pt>
              <c:pt idx="13">
                <c:v>5200713.1298646173</c:v>
              </c:pt>
              <c:pt idx="14">
                <c:v>4490852.4664322548</c:v>
              </c:pt>
              <c:pt idx="15">
                <c:v>3861942.4589203503</c:v>
              </c:pt>
              <c:pt idx="16">
                <c:v>3321979.2901944574</c:v>
              </c:pt>
              <c:pt idx="17">
                <c:v>2858244.8806535127</c:v>
              </c:pt>
              <c:pt idx="18">
                <c:v>2459861.5532364924</c:v>
              </c:pt>
              <c:pt idx="19">
                <c:v>2117522.2599699218</c:v>
              </c:pt>
              <c:pt idx="20">
                <c:v>1823260.8931908428</c:v>
              </c:pt>
              <c:pt idx="21">
                <c:v>1570256.6417294997</c:v>
              </c:pt>
              <c:pt idx="22">
                <c:v>1279823.5276022675</c:v>
              </c:pt>
              <c:pt idx="23">
                <c:v>1024548.3145453739</c:v>
              </c:pt>
              <c:pt idx="24">
                <c:v>887463.76403559744</c:v>
              </c:pt>
              <c:pt idx="25">
                <c:v>768739.99741229683</c:v>
              </c:pt>
              <c:pt idx="26">
                <c:v>665915.82291468326</c:v>
              </c:pt>
              <c:pt idx="27">
                <c:v>576860.17187316937</c:v>
              </c:pt>
              <c:pt idx="28">
                <c:v>484213.7428750816</c:v>
              </c:pt>
              <c:pt idx="29">
                <c:v>352822.7784151634</c:v>
              </c:pt>
              <c:pt idx="30">
                <c:v>305663.95619988808</c:v>
              </c:pt>
              <c:pt idx="31">
                <c:v>264816.32083012664</c:v>
              </c:pt>
              <c:pt idx="32">
                <c:v>229434.42563049801</c:v>
              </c:pt>
              <c:pt idx="33">
                <c:v>198786.16763882057</c:v>
              </c:pt>
              <c:pt idx="34">
                <c:v>172237.58308929115</c:v>
              </c:pt>
              <c:pt idx="35">
                <c:v>149239.68348174004</c:v>
              </c:pt>
              <c:pt idx="36">
                <c:v>129317.05826914136</c:v>
              </c:pt>
              <c:pt idx="37">
                <c:v>112058.0069890828</c:v>
              </c:pt>
              <c:pt idx="38">
                <c:v>97105.995515959759</c:v>
              </c:pt>
            </c:numLit>
          </c:val>
          <c:smooth val="0"/>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-1012141207.9935865</c:v>
              </c:pt>
              <c:pt idx="2">
                <c:v>-1252677117.8366928</c:v>
              </c:pt>
              <c:pt idx="3">
                <c:v>-1272581167.2526681</c:v>
              </c:pt>
              <c:pt idx="4">
                <c:v>-1289802051.7547638</c:v>
              </c:pt>
              <c:pt idx="5">
                <c:v>-1298891918.3100736</c:v>
              </c:pt>
              <c:pt idx="6">
                <c:v>-1301327522.7949965</c:v>
              </c:pt>
              <c:pt idx="7">
                <c:v>-1298733598.7880967</c:v>
              </c:pt>
              <c:pt idx="8">
                <c:v>-1292418309.6250465</c:v>
              </c:pt>
              <c:pt idx="9">
                <c:v>-1283429000.2644649</c:v>
              </c:pt>
              <c:pt idx="10">
                <c:v>-1275421045.2638972</c:v>
              </c:pt>
              <c:pt idx="11">
                <c:v>-1268486335.4658499</c:v>
              </c:pt>
              <c:pt idx="12">
                <c:v>-1262480935.0080497</c:v>
              </c:pt>
              <c:pt idx="13">
                <c:v>-1257280221.878185</c:v>
              </c:pt>
              <c:pt idx="14">
                <c:v>-1252789369.4117527</c:v>
              </c:pt>
              <c:pt idx="15">
                <c:v>-1248927426.9528325</c:v>
              </c:pt>
              <c:pt idx="16">
                <c:v>-1245605447.6626379</c:v>
              </c:pt>
              <c:pt idx="17">
                <c:v>-1242747202.7819843</c:v>
              </c:pt>
              <c:pt idx="18">
                <c:v>-1240287341.2287478</c:v>
              </c:pt>
              <c:pt idx="19">
                <c:v>-1238169818.9687779</c:v>
              </c:pt>
              <c:pt idx="20">
                <c:v>-1236346558.075587</c:v>
              </c:pt>
              <c:pt idx="21">
                <c:v>-1234776301.4338574</c:v>
              </c:pt>
              <c:pt idx="22">
                <c:v>-1233496477.9062552</c:v>
              </c:pt>
              <c:pt idx="23">
                <c:v>-1232471929.5917099</c:v>
              </c:pt>
              <c:pt idx="24">
                <c:v>-1231584465.8276742</c:v>
              </c:pt>
              <c:pt idx="25">
                <c:v>-1230815725.8302619</c:v>
              </c:pt>
              <c:pt idx="26">
                <c:v>-1230149810.0073473</c:v>
              </c:pt>
              <c:pt idx="27">
                <c:v>-1229572949.8354743</c:v>
              </c:pt>
              <c:pt idx="28">
                <c:v>-1229088736.0925992</c:v>
              </c:pt>
              <c:pt idx="29">
                <c:v>-1228735913.314184</c:v>
              </c:pt>
              <c:pt idx="30">
                <c:v>-1228430249.3579841</c:v>
              </c:pt>
              <c:pt idx="31">
                <c:v>-1228165433.037154</c:v>
              </c:pt>
              <c:pt idx="32">
                <c:v>-1227935998.6115234</c:v>
              </c:pt>
              <c:pt idx="33">
                <c:v>-1227737212.4438846</c:v>
              </c:pt>
              <c:pt idx="34">
                <c:v>-1227564974.8607953</c:v>
              </c:pt>
              <c:pt idx="35">
                <c:v>-1227415735.1773136</c:v>
              </c:pt>
              <c:pt idx="36">
                <c:v>-1227286418.1190445</c:v>
              </c:pt>
              <c:pt idx="37">
                <c:v>-1227174360.1120555</c:v>
              </c:pt>
              <c:pt idx="38">
                <c:v>-1227077254.1165395</c:v>
              </c:pt>
            </c:numLit>
          </c:val>
          <c:smooth val="0"/>
        </c:ser>
        <c:dLbls>
          <c:showLegendKey val="0"/>
          <c:showVal val="0"/>
          <c:showCatName val="0"/>
          <c:showSerName val="0"/>
          <c:showPercent val="0"/>
          <c:showBubbleSize val="0"/>
        </c:dLbls>
        <c:smooth val="0"/>
        <c:axId val="295388016"/>
        <c:axId val="702393784"/>
      </c:lineChart>
      <c:catAx>
        <c:axId val="295388016"/>
        <c:scaling>
          <c:orientation val="minMax"/>
        </c:scaling>
        <c:delete val="0"/>
        <c:axPos val="b"/>
        <c:numFmt formatCode="General" sourceLinked="1"/>
        <c:majorTickMark val="out"/>
        <c:minorTickMark val="none"/>
        <c:tickLblPos val="nextTo"/>
        <c:txPr>
          <a:bodyPr rot="0" vert="horz"/>
          <a:lstStyle/>
          <a:p>
            <a:pPr>
              <a:defRPr/>
            </a:pPr>
            <a:endParaRPr lang="ru-RU"/>
          </a:p>
        </c:txPr>
        <c:crossAx val="702393784"/>
        <c:crosses val="autoZero"/>
        <c:auto val="1"/>
        <c:lblAlgn val="ctr"/>
        <c:lblOffset val="100"/>
        <c:noMultiLvlLbl val="0"/>
      </c:catAx>
      <c:valAx>
        <c:axId val="702393784"/>
        <c:scaling>
          <c:orientation val="minMax"/>
        </c:scaling>
        <c:delete val="0"/>
        <c:axPos val="l"/>
        <c:majorGridlines/>
        <c:numFmt formatCode="General" sourceLinked="1"/>
        <c:majorTickMark val="out"/>
        <c:minorTickMark val="none"/>
        <c:tickLblPos val="nextTo"/>
        <c:txPr>
          <a:bodyPr rot="0" vert="horz"/>
          <a:lstStyle/>
          <a:p>
            <a:pPr>
              <a:defRPr/>
            </a:pPr>
            <a:endParaRPr lang="ru-RU"/>
          </a:p>
        </c:txPr>
        <c:crossAx val="295388016"/>
        <c:crosses val="autoZero"/>
        <c:crossBetween val="between"/>
      </c:valAx>
    </c:plotArea>
    <c:legend>
      <c:legendPos val="r"/>
      <c:layout>
        <c:manualLayout>
          <c:xMode val="edge"/>
          <c:yMode val="edge"/>
          <c:x val="0.30638308729027597"/>
          <c:y val="0.898042621215558"/>
          <c:w val="0.35212789774303732"/>
          <c:h val="7.8431677521791532E-2"/>
        </c:manualLayout>
      </c:layout>
      <c:overlay val="0"/>
    </c:legend>
    <c:plotVisOnly val="1"/>
    <c:dispBlanksAs val="zero"/>
    <c:showDLblsOverMax val="0"/>
  </c:chart>
  <c:spPr>
    <a:solidFill>
      <a:schemeClr val="accent3">
        <a:lumMod val="20000"/>
        <a:lumOff val="80000"/>
      </a:schemeClr>
    </a:solidFill>
  </c:spPr>
  <c:txPr>
    <a:bodyPr/>
    <a:lstStyle/>
    <a:p>
      <a:pPr>
        <a:defRPr sz="1050" b="0" i="0" u="none" strike="noStrike" baseline="0">
          <a:solidFill>
            <a:srgbClr val="000000"/>
          </a:solidFill>
          <a:latin typeface="Arial Narrow" panose="020B0606020202030204" pitchFamily="34" charset="0"/>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63124648"/>
        <c:axId val="863125040"/>
      </c:lineChart>
      <c:catAx>
        <c:axId val="863124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3125040"/>
        <c:crosses val="autoZero"/>
        <c:auto val="1"/>
        <c:lblAlgn val="ctr"/>
        <c:lblOffset val="100"/>
        <c:noMultiLvlLbl val="0"/>
      </c:catAx>
      <c:valAx>
        <c:axId val="863125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312464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63125824"/>
        <c:axId val="863126216"/>
      </c:lineChart>
      <c:catAx>
        <c:axId val="863125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3126216"/>
        <c:crosses val="autoZero"/>
        <c:auto val="1"/>
        <c:lblAlgn val="ctr"/>
        <c:lblOffset val="100"/>
        <c:noMultiLvlLbl val="0"/>
      </c:catAx>
      <c:valAx>
        <c:axId val="863126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31258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702352040"/>
        <c:axId val="702352432"/>
      </c:lineChart>
      <c:catAx>
        <c:axId val="702352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2352432"/>
        <c:crosses val="autoZero"/>
        <c:auto val="1"/>
        <c:lblAlgn val="ctr"/>
        <c:lblOffset val="100"/>
        <c:noMultiLvlLbl val="0"/>
      </c:catAx>
      <c:valAx>
        <c:axId val="702352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35204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702353216"/>
        <c:axId val="851546120"/>
      </c:lineChart>
      <c:catAx>
        <c:axId val="702353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1546120"/>
        <c:crosses val="autoZero"/>
        <c:auto val="1"/>
        <c:lblAlgn val="ctr"/>
        <c:lblOffset val="100"/>
        <c:noMultiLvlLbl val="0"/>
      </c:catAx>
      <c:valAx>
        <c:axId val="851546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35321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851547296"/>
        <c:axId val="851547688"/>
      </c:lineChart>
      <c:catAx>
        <c:axId val="851547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1547688"/>
        <c:crosses val="autoZero"/>
        <c:auto val="1"/>
        <c:lblAlgn val="ctr"/>
        <c:lblOffset val="100"/>
        <c:noMultiLvlLbl val="0"/>
      </c:catAx>
      <c:valAx>
        <c:axId val="851547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154729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285750</xdr:colOff>
      <xdr:row>30</xdr:row>
      <xdr:rowOff>69274</xdr:rowOff>
    </xdr:from>
    <xdr:to>
      <xdr:col>9</xdr:col>
      <xdr:colOff>949902</xdr:colOff>
      <xdr:row>38</xdr:row>
      <xdr:rowOff>142876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6"/>
  <sheetViews>
    <sheetView view="pageBreakPreview" zoomScale="90" zoomScaleSheetLayoutView="90" workbookViewId="0">
      <selection activeCell="C22" sqref="C22"/>
    </sheetView>
  </sheetViews>
  <sheetFormatPr defaultColWidth="9.140625" defaultRowHeight="15" x14ac:dyDescent="0.25"/>
  <cols>
    <col min="1" max="1" width="6.140625" style="122" customWidth="1"/>
    <col min="2" max="2" width="53.5703125" style="122" customWidth="1"/>
    <col min="3" max="3" width="91.42578125" style="122" customWidth="1"/>
    <col min="4" max="4" width="12" style="122" hidden="1"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2" customFormat="1" ht="18.75" customHeight="1" x14ac:dyDescent="0.2">
      <c r="C1" s="4" t="s">
        <v>66</v>
      </c>
      <c r="F1" s="95"/>
      <c r="G1" s="95"/>
    </row>
    <row r="2" spans="1:22" s="2" customFormat="1" ht="18.75" customHeight="1" x14ac:dyDescent="0.3">
      <c r="C2" s="1" t="s">
        <v>8</v>
      </c>
      <c r="F2" s="95"/>
      <c r="G2" s="95"/>
    </row>
    <row r="3" spans="1:22" s="2" customFormat="1" ht="18.75" x14ac:dyDescent="0.3">
      <c r="A3" s="96"/>
      <c r="C3" s="1" t="s">
        <v>65</v>
      </c>
      <c r="F3" s="95"/>
      <c r="G3" s="95"/>
    </row>
    <row r="4" spans="1:22" s="2" customFormat="1" ht="18.75" x14ac:dyDescent="0.3">
      <c r="A4" s="96"/>
      <c r="F4" s="95"/>
      <c r="G4" s="95"/>
      <c r="H4" s="1"/>
    </row>
    <row r="5" spans="1:22" s="2" customFormat="1" ht="15.75" x14ac:dyDescent="0.25">
      <c r="A5" s="326" t="s">
        <v>415</v>
      </c>
      <c r="B5" s="326"/>
      <c r="C5" s="59" t="s">
        <v>602</v>
      </c>
      <c r="D5" s="57"/>
      <c r="E5" s="57"/>
      <c r="F5" s="57"/>
      <c r="G5" s="57"/>
      <c r="H5" s="57"/>
      <c r="I5" s="57"/>
      <c r="J5" s="57"/>
    </row>
    <row r="6" spans="1:22" s="2" customFormat="1" ht="18.75" x14ac:dyDescent="0.3">
      <c r="A6" s="96"/>
      <c r="F6" s="95"/>
      <c r="G6" s="95"/>
      <c r="H6" s="1"/>
    </row>
    <row r="7" spans="1:22" s="2" customFormat="1" ht="18.75" x14ac:dyDescent="0.2">
      <c r="A7" s="327" t="s">
        <v>7</v>
      </c>
      <c r="B7" s="327"/>
      <c r="C7" s="327"/>
      <c r="D7" s="97"/>
      <c r="E7" s="97"/>
      <c r="F7" s="97"/>
      <c r="G7" s="97"/>
      <c r="H7" s="97"/>
      <c r="I7" s="97"/>
      <c r="J7" s="97"/>
      <c r="K7" s="97"/>
      <c r="L7" s="97"/>
      <c r="M7" s="97"/>
      <c r="N7" s="97"/>
      <c r="O7" s="97"/>
      <c r="P7" s="97"/>
      <c r="Q7" s="97"/>
      <c r="R7" s="97"/>
      <c r="S7" s="97"/>
      <c r="T7" s="97"/>
      <c r="U7" s="97"/>
      <c r="V7" s="97"/>
    </row>
    <row r="8" spans="1:22" s="2" customFormat="1" ht="18.75" x14ac:dyDescent="0.2">
      <c r="A8" s="98"/>
      <c r="B8" s="98"/>
      <c r="C8" s="98"/>
      <c r="D8" s="98"/>
      <c r="E8" s="98"/>
      <c r="F8" s="98"/>
      <c r="G8" s="98"/>
      <c r="H8" s="98"/>
      <c r="I8" s="97"/>
      <c r="J8" s="97"/>
      <c r="K8" s="97"/>
      <c r="L8" s="97"/>
      <c r="M8" s="97"/>
      <c r="N8" s="97"/>
      <c r="O8" s="97"/>
      <c r="P8" s="97"/>
      <c r="Q8" s="97"/>
      <c r="R8" s="97"/>
      <c r="S8" s="97"/>
      <c r="T8" s="97"/>
      <c r="U8" s="97"/>
      <c r="V8" s="97"/>
    </row>
    <row r="9" spans="1:22" s="2" customFormat="1" ht="18.75" x14ac:dyDescent="0.2">
      <c r="A9" s="328" t="s">
        <v>559</v>
      </c>
      <c r="B9" s="328"/>
      <c r="C9" s="328"/>
      <c r="D9" s="99"/>
      <c r="E9" s="99"/>
      <c r="F9" s="99"/>
      <c r="G9" s="99"/>
      <c r="H9" s="99"/>
      <c r="I9" s="97"/>
      <c r="J9" s="97"/>
      <c r="K9" s="97"/>
      <c r="L9" s="97"/>
      <c r="M9" s="97"/>
      <c r="N9" s="97"/>
      <c r="O9" s="97"/>
      <c r="P9" s="97"/>
      <c r="Q9" s="97"/>
      <c r="R9" s="97"/>
      <c r="S9" s="97"/>
      <c r="T9" s="97"/>
      <c r="U9" s="97"/>
      <c r="V9" s="97"/>
    </row>
    <row r="10" spans="1:22" s="2" customFormat="1" ht="18.75" x14ac:dyDescent="0.2">
      <c r="A10" s="323" t="s">
        <v>6</v>
      </c>
      <c r="B10" s="323"/>
      <c r="C10" s="323"/>
      <c r="D10" s="100"/>
      <c r="E10" s="100"/>
      <c r="F10" s="100"/>
      <c r="G10" s="100"/>
      <c r="H10" s="100"/>
      <c r="I10" s="97"/>
      <c r="J10" s="97"/>
      <c r="K10" s="97"/>
      <c r="L10" s="97"/>
      <c r="M10" s="97"/>
      <c r="N10" s="97"/>
      <c r="O10" s="97"/>
      <c r="P10" s="97"/>
      <c r="Q10" s="97"/>
      <c r="R10" s="97"/>
      <c r="S10" s="97"/>
      <c r="T10" s="97"/>
      <c r="U10" s="97"/>
      <c r="V10" s="97"/>
    </row>
    <row r="11" spans="1:22" s="2" customFormat="1" ht="18.75" x14ac:dyDescent="0.2">
      <c r="A11" s="98"/>
      <c r="B11" s="98"/>
      <c r="C11" s="98"/>
      <c r="D11" s="98"/>
      <c r="E11" s="98"/>
      <c r="F11" s="98"/>
      <c r="G11" s="98"/>
      <c r="H11" s="98"/>
      <c r="I11" s="97"/>
      <c r="J11" s="97"/>
      <c r="K11" s="97"/>
      <c r="L11" s="97"/>
      <c r="M11" s="97"/>
      <c r="N11" s="97"/>
      <c r="O11" s="97"/>
      <c r="P11" s="97"/>
      <c r="Q11" s="97"/>
      <c r="R11" s="97"/>
      <c r="S11" s="97"/>
      <c r="T11" s="97"/>
      <c r="U11" s="97"/>
      <c r="V11" s="97"/>
    </row>
    <row r="12" spans="1:22" s="2" customFormat="1" ht="18.75" x14ac:dyDescent="0.2">
      <c r="A12" s="325" t="s">
        <v>615</v>
      </c>
      <c r="B12" s="325"/>
      <c r="C12" s="325"/>
      <c r="D12" s="99"/>
      <c r="E12" s="99"/>
      <c r="F12" s="99"/>
      <c r="G12" s="99"/>
      <c r="H12" s="99"/>
      <c r="I12" s="97"/>
      <c r="J12" s="97"/>
      <c r="K12" s="97"/>
      <c r="L12" s="97"/>
      <c r="M12" s="97"/>
      <c r="N12" s="97"/>
      <c r="O12" s="97"/>
      <c r="P12" s="97"/>
      <c r="Q12" s="97"/>
      <c r="R12" s="97"/>
      <c r="S12" s="97"/>
      <c r="T12" s="97"/>
      <c r="U12" s="97"/>
      <c r="V12" s="97"/>
    </row>
    <row r="13" spans="1:22" s="2" customFormat="1" ht="18.75" x14ac:dyDescent="0.2">
      <c r="A13" s="323" t="s">
        <v>5</v>
      </c>
      <c r="B13" s="323"/>
      <c r="C13" s="323"/>
      <c r="D13" s="100"/>
      <c r="E13" s="100"/>
      <c r="F13" s="100"/>
      <c r="G13" s="100"/>
      <c r="H13" s="100"/>
      <c r="I13" s="97"/>
      <c r="J13" s="97"/>
      <c r="K13" s="97"/>
      <c r="L13" s="97"/>
      <c r="M13" s="97"/>
      <c r="N13" s="97"/>
      <c r="O13" s="97"/>
      <c r="P13" s="97"/>
      <c r="Q13" s="97"/>
      <c r="R13" s="97"/>
      <c r="S13" s="97"/>
      <c r="T13" s="97"/>
      <c r="U13" s="97"/>
      <c r="V13" s="97"/>
    </row>
    <row r="14" spans="1:22" s="102" customFormat="1" ht="15.75" customHeight="1" x14ac:dyDescent="0.2">
      <c r="A14" s="101"/>
      <c r="B14" s="101"/>
      <c r="C14" s="101"/>
      <c r="D14" s="101"/>
      <c r="E14" s="101"/>
      <c r="F14" s="101"/>
      <c r="G14" s="101"/>
      <c r="H14" s="101"/>
      <c r="I14" s="101"/>
      <c r="J14" s="101"/>
      <c r="K14" s="101"/>
      <c r="L14" s="101"/>
      <c r="M14" s="101"/>
      <c r="N14" s="101"/>
      <c r="O14" s="101"/>
      <c r="P14" s="101"/>
      <c r="Q14" s="101"/>
      <c r="R14" s="101"/>
      <c r="S14" s="101"/>
      <c r="T14" s="101"/>
      <c r="U14" s="101"/>
      <c r="V14" s="101"/>
    </row>
    <row r="15" spans="1:22" s="103" customFormat="1" ht="54.75" customHeight="1" x14ac:dyDescent="0.2">
      <c r="A15" s="324" t="s">
        <v>593</v>
      </c>
      <c r="B15" s="324"/>
      <c r="C15" s="324"/>
      <c r="D15" s="99"/>
      <c r="E15" s="99"/>
      <c r="F15" s="99"/>
      <c r="G15" s="99"/>
      <c r="H15" s="99"/>
      <c r="I15" s="99"/>
      <c r="J15" s="99"/>
      <c r="K15" s="99"/>
      <c r="L15" s="99"/>
      <c r="M15" s="99"/>
      <c r="N15" s="99"/>
      <c r="O15" s="99"/>
      <c r="P15" s="99"/>
      <c r="Q15" s="99"/>
      <c r="R15" s="99"/>
      <c r="S15" s="99"/>
      <c r="T15" s="99"/>
      <c r="U15" s="99"/>
      <c r="V15" s="99"/>
    </row>
    <row r="16" spans="1:22" s="103" customFormat="1" ht="15" customHeight="1" x14ac:dyDescent="0.2">
      <c r="A16" s="323" t="s">
        <v>4</v>
      </c>
      <c r="B16" s="323"/>
      <c r="C16" s="323"/>
      <c r="D16" s="100"/>
      <c r="E16" s="100"/>
      <c r="F16" s="100"/>
      <c r="G16" s="100"/>
      <c r="H16" s="100"/>
      <c r="I16" s="100"/>
      <c r="J16" s="100"/>
      <c r="K16" s="100"/>
      <c r="L16" s="100"/>
      <c r="M16" s="100"/>
      <c r="N16" s="100"/>
      <c r="O16" s="100"/>
      <c r="P16" s="100"/>
      <c r="Q16" s="100"/>
      <c r="R16" s="100"/>
      <c r="S16" s="100"/>
      <c r="T16" s="100"/>
      <c r="U16" s="100"/>
      <c r="V16" s="100"/>
    </row>
    <row r="17" spans="1:22" s="103" customFormat="1" ht="15" customHeight="1" x14ac:dyDescent="0.2">
      <c r="A17" s="104"/>
      <c r="B17" s="104"/>
      <c r="C17" s="104"/>
      <c r="D17" s="104"/>
      <c r="E17" s="104"/>
      <c r="F17" s="104"/>
      <c r="G17" s="104"/>
      <c r="H17" s="104"/>
      <c r="I17" s="104"/>
      <c r="J17" s="104"/>
      <c r="K17" s="104"/>
      <c r="L17" s="104"/>
      <c r="M17" s="104"/>
      <c r="N17" s="104"/>
      <c r="O17" s="104"/>
      <c r="P17" s="104"/>
      <c r="Q17" s="104"/>
      <c r="R17" s="104"/>
      <c r="S17" s="104"/>
    </row>
    <row r="18" spans="1:22" s="103" customFormat="1" ht="15" customHeight="1" x14ac:dyDescent="0.2">
      <c r="A18" s="324" t="s">
        <v>371</v>
      </c>
      <c r="B18" s="325"/>
      <c r="C18" s="325"/>
      <c r="D18" s="105"/>
      <c r="E18" s="105"/>
      <c r="F18" s="105"/>
      <c r="G18" s="105"/>
      <c r="H18" s="105"/>
      <c r="I18" s="105"/>
      <c r="J18" s="105"/>
      <c r="K18" s="105"/>
      <c r="L18" s="105"/>
      <c r="M18" s="105"/>
      <c r="N18" s="105"/>
      <c r="O18" s="105"/>
      <c r="P18" s="105"/>
      <c r="Q18" s="105"/>
      <c r="R18" s="105"/>
      <c r="S18" s="105"/>
      <c r="T18" s="105"/>
      <c r="U18" s="105"/>
      <c r="V18" s="105"/>
    </row>
    <row r="19" spans="1:22" s="103" customFormat="1" ht="15" customHeight="1" x14ac:dyDescent="0.2">
      <c r="A19" s="100"/>
      <c r="B19" s="100"/>
      <c r="C19" s="100"/>
      <c r="D19" s="100"/>
      <c r="E19" s="100"/>
      <c r="F19" s="100"/>
      <c r="G19" s="100"/>
      <c r="H19" s="100"/>
      <c r="I19" s="104"/>
      <c r="J19" s="104"/>
      <c r="K19" s="104"/>
      <c r="L19" s="104"/>
      <c r="M19" s="104"/>
      <c r="N19" s="104"/>
      <c r="O19" s="104"/>
      <c r="P19" s="104"/>
      <c r="Q19" s="104"/>
      <c r="R19" s="104"/>
      <c r="S19" s="104"/>
    </row>
    <row r="20" spans="1:22" s="103" customFormat="1" ht="39.75" customHeight="1" x14ac:dyDescent="0.2">
      <c r="A20" s="106" t="s">
        <v>3</v>
      </c>
      <c r="B20" s="107" t="s">
        <v>64</v>
      </c>
      <c r="C20" s="108" t="s">
        <v>63</v>
      </c>
      <c r="D20" s="109"/>
      <c r="E20" s="109"/>
      <c r="F20" s="109"/>
      <c r="G20" s="109"/>
      <c r="H20" s="109"/>
      <c r="I20" s="110"/>
      <c r="J20" s="110"/>
      <c r="K20" s="110"/>
      <c r="L20" s="110"/>
      <c r="M20" s="110"/>
      <c r="N20" s="110"/>
      <c r="O20" s="110"/>
      <c r="P20" s="110"/>
      <c r="Q20" s="110"/>
      <c r="R20" s="110"/>
      <c r="S20" s="110"/>
      <c r="T20" s="111"/>
      <c r="U20" s="111"/>
      <c r="V20" s="111"/>
    </row>
    <row r="21" spans="1:22" s="103" customFormat="1" ht="16.5" customHeight="1" x14ac:dyDescent="0.2">
      <c r="A21" s="108">
        <v>1</v>
      </c>
      <c r="B21" s="107">
        <v>2</v>
      </c>
      <c r="C21" s="108">
        <v>3</v>
      </c>
      <c r="D21" s="109"/>
      <c r="E21" s="109"/>
      <c r="F21" s="109"/>
      <c r="G21" s="109"/>
      <c r="H21" s="109"/>
      <c r="I21" s="110"/>
      <c r="J21" s="110"/>
      <c r="K21" s="110"/>
      <c r="L21" s="110"/>
      <c r="M21" s="110"/>
      <c r="N21" s="110"/>
      <c r="O21" s="110"/>
      <c r="P21" s="110"/>
      <c r="Q21" s="110"/>
      <c r="R21" s="110"/>
      <c r="S21" s="110"/>
      <c r="T21" s="111"/>
      <c r="U21" s="111"/>
      <c r="V21" s="111"/>
    </row>
    <row r="22" spans="1:22" s="103" customFormat="1" ht="55.5" customHeight="1" x14ac:dyDescent="0.2">
      <c r="A22" s="112" t="s">
        <v>62</v>
      </c>
      <c r="B22" s="113" t="s">
        <v>257</v>
      </c>
      <c r="C22" s="108" t="s">
        <v>589</v>
      </c>
      <c r="D22" s="109"/>
      <c r="E22" s="109"/>
      <c r="F22" s="109"/>
      <c r="G22" s="109"/>
      <c r="H22" s="109"/>
      <c r="I22" s="110"/>
      <c r="J22" s="110"/>
      <c r="K22" s="110"/>
      <c r="L22" s="110"/>
      <c r="M22" s="110"/>
      <c r="N22" s="110"/>
      <c r="O22" s="110"/>
      <c r="P22" s="110"/>
      <c r="Q22" s="110"/>
      <c r="R22" s="110"/>
      <c r="S22" s="110"/>
      <c r="T22" s="111"/>
      <c r="U22" s="111"/>
      <c r="V22" s="111"/>
    </row>
    <row r="23" spans="1:22" s="103" customFormat="1" ht="110.25" x14ac:dyDescent="0.2">
      <c r="A23" s="112" t="s">
        <v>61</v>
      </c>
      <c r="B23" s="114" t="s">
        <v>603</v>
      </c>
      <c r="C23" s="108" t="s">
        <v>590</v>
      </c>
      <c r="D23" s="109"/>
      <c r="E23" s="109"/>
      <c r="F23" s="109"/>
      <c r="G23" s="109"/>
      <c r="H23" s="109"/>
      <c r="I23" s="110"/>
      <c r="J23" s="110"/>
      <c r="K23" s="110"/>
      <c r="L23" s="110"/>
      <c r="M23" s="110"/>
      <c r="N23" s="110"/>
      <c r="O23" s="110"/>
      <c r="P23" s="110"/>
      <c r="Q23" s="110"/>
      <c r="R23" s="110"/>
      <c r="S23" s="110"/>
      <c r="T23" s="111"/>
      <c r="U23" s="111"/>
      <c r="V23" s="111"/>
    </row>
    <row r="24" spans="1:22" s="103" customFormat="1" ht="22.5" customHeight="1" x14ac:dyDescent="0.2">
      <c r="A24" s="320"/>
      <c r="B24" s="321"/>
      <c r="C24" s="322"/>
      <c r="D24" s="109"/>
      <c r="E24" s="109"/>
      <c r="F24" s="109"/>
      <c r="G24" s="109"/>
      <c r="H24" s="109"/>
      <c r="I24" s="110"/>
      <c r="J24" s="110"/>
      <c r="K24" s="110"/>
      <c r="L24" s="110"/>
      <c r="M24" s="110"/>
      <c r="N24" s="110"/>
      <c r="O24" s="110"/>
      <c r="P24" s="110"/>
      <c r="Q24" s="110"/>
      <c r="R24" s="110"/>
      <c r="S24" s="110"/>
      <c r="T24" s="111"/>
      <c r="U24" s="111"/>
      <c r="V24" s="111"/>
    </row>
    <row r="25" spans="1:22" s="119" customFormat="1" ht="58.5" customHeight="1" x14ac:dyDescent="0.2">
      <c r="A25" s="112" t="s">
        <v>60</v>
      </c>
      <c r="B25" s="115" t="s">
        <v>320</v>
      </c>
      <c r="C25" s="108" t="s">
        <v>386</v>
      </c>
      <c r="D25" s="116"/>
      <c r="E25" s="116"/>
      <c r="F25" s="116"/>
      <c r="G25" s="116"/>
      <c r="H25" s="117"/>
      <c r="I25" s="117"/>
      <c r="J25" s="117"/>
      <c r="K25" s="117"/>
      <c r="L25" s="117"/>
      <c r="M25" s="117"/>
      <c r="N25" s="117"/>
      <c r="O25" s="117"/>
      <c r="P25" s="117"/>
      <c r="Q25" s="117"/>
      <c r="R25" s="117"/>
      <c r="S25" s="118"/>
      <c r="T25" s="118"/>
      <c r="U25" s="118"/>
      <c r="V25" s="118"/>
    </row>
    <row r="26" spans="1:22" s="119" customFormat="1" ht="42.75" customHeight="1" x14ac:dyDescent="0.2">
      <c r="A26" s="112" t="s">
        <v>59</v>
      </c>
      <c r="B26" s="115" t="s">
        <v>72</v>
      </c>
      <c r="C26" s="108" t="s">
        <v>387</v>
      </c>
      <c r="D26" s="116"/>
      <c r="E26" s="116"/>
      <c r="F26" s="116"/>
      <c r="G26" s="116"/>
      <c r="H26" s="117"/>
      <c r="I26" s="117"/>
      <c r="J26" s="117"/>
      <c r="K26" s="117"/>
      <c r="L26" s="117"/>
      <c r="M26" s="117"/>
      <c r="N26" s="117"/>
      <c r="O26" s="117"/>
      <c r="P26" s="117"/>
      <c r="Q26" s="117"/>
      <c r="R26" s="117"/>
      <c r="S26" s="118"/>
      <c r="T26" s="118"/>
      <c r="U26" s="118"/>
      <c r="V26" s="118"/>
    </row>
    <row r="27" spans="1:22" s="119" customFormat="1" ht="51.75" customHeight="1" x14ac:dyDescent="0.2">
      <c r="A27" s="112" t="s">
        <v>57</v>
      </c>
      <c r="B27" s="115" t="s">
        <v>71</v>
      </c>
      <c r="C27" s="251" t="s">
        <v>564</v>
      </c>
      <c r="D27" s="116"/>
      <c r="E27" s="116"/>
      <c r="F27" s="116"/>
      <c r="G27" s="116"/>
      <c r="H27" s="117"/>
      <c r="I27" s="117"/>
      <c r="J27" s="117"/>
      <c r="K27" s="117"/>
      <c r="L27" s="117"/>
      <c r="M27" s="117"/>
      <c r="N27" s="117"/>
      <c r="O27" s="117"/>
      <c r="P27" s="117"/>
      <c r="Q27" s="117"/>
      <c r="R27" s="117"/>
      <c r="S27" s="118"/>
      <c r="T27" s="118"/>
      <c r="U27" s="118"/>
      <c r="V27" s="118"/>
    </row>
    <row r="28" spans="1:22" s="119" customFormat="1" ht="42.75" customHeight="1" x14ac:dyDescent="0.2">
      <c r="A28" s="112" t="s">
        <v>56</v>
      </c>
      <c r="B28" s="115" t="s">
        <v>321</v>
      </c>
      <c r="C28" s="108" t="s">
        <v>523</v>
      </c>
      <c r="D28" s="116"/>
      <c r="E28" s="116"/>
      <c r="F28" s="116"/>
      <c r="G28" s="116"/>
      <c r="H28" s="117"/>
      <c r="I28" s="117"/>
      <c r="J28" s="117"/>
      <c r="K28" s="117"/>
      <c r="L28" s="117"/>
      <c r="M28" s="117"/>
      <c r="N28" s="117"/>
      <c r="O28" s="117"/>
      <c r="P28" s="117"/>
      <c r="Q28" s="117"/>
      <c r="R28" s="117"/>
      <c r="S28" s="118"/>
      <c r="T28" s="118"/>
      <c r="U28" s="118"/>
      <c r="V28" s="118"/>
    </row>
    <row r="29" spans="1:22" s="119" customFormat="1" ht="51.75" customHeight="1" x14ac:dyDescent="0.2">
      <c r="A29" s="112" t="s">
        <v>54</v>
      </c>
      <c r="B29" s="115" t="s">
        <v>322</v>
      </c>
      <c r="C29" s="108" t="s">
        <v>523</v>
      </c>
      <c r="D29" s="116"/>
      <c r="E29" s="116"/>
      <c r="F29" s="116"/>
      <c r="G29" s="116"/>
      <c r="H29" s="117"/>
      <c r="I29" s="117"/>
      <c r="J29" s="117"/>
      <c r="K29" s="117"/>
      <c r="L29" s="117"/>
      <c r="M29" s="117"/>
      <c r="N29" s="117"/>
      <c r="O29" s="117"/>
      <c r="P29" s="117"/>
      <c r="Q29" s="117"/>
      <c r="R29" s="117"/>
      <c r="S29" s="118"/>
      <c r="T29" s="118"/>
      <c r="U29" s="118"/>
      <c r="V29" s="118"/>
    </row>
    <row r="30" spans="1:22" s="119" customFormat="1" ht="51.75" customHeight="1" x14ac:dyDescent="0.2">
      <c r="A30" s="112" t="s">
        <v>52</v>
      </c>
      <c r="B30" s="115" t="s">
        <v>323</v>
      </c>
      <c r="C30" s="108" t="s">
        <v>523</v>
      </c>
      <c r="D30" s="116"/>
      <c r="E30" s="116"/>
      <c r="F30" s="116"/>
      <c r="G30" s="116"/>
      <c r="H30" s="117"/>
      <c r="I30" s="117"/>
      <c r="J30" s="117"/>
      <c r="K30" s="117"/>
      <c r="L30" s="117"/>
      <c r="M30" s="117"/>
      <c r="N30" s="117"/>
      <c r="O30" s="117"/>
      <c r="P30" s="117"/>
      <c r="Q30" s="117"/>
      <c r="R30" s="117"/>
      <c r="S30" s="118"/>
      <c r="T30" s="118"/>
      <c r="U30" s="118"/>
      <c r="V30" s="118"/>
    </row>
    <row r="31" spans="1:22" s="119" customFormat="1" ht="51.75" customHeight="1" x14ac:dyDescent="0.2">
      <c r="A31" s="112" t="s">
        <v>70</v>
      </c>
      <c r="B31" s="120" t="s">
        <v>324</v>
      </c>
      <c r="C31" s="108" t="s">
        <v>523</v>
      </c>
      <c r="D31" s="116"/>
      <c r="E31" s="116"/>
      <c r="F31" s="116"/>
      <c r="G31" s="116"/>
      <c r="H31" s="117"/>
      <c r="I31" s="117"/>
      <c r="J31" s="117"/>
      <c r="K31" s="117"/>
      <c r="L31" s="117"/>
      <c r="M31" s="117"/>
      <c r="N31" s="117"/>
      <c r="O31" s="117"/>
      <c r="P31" s="117"/>
      <c r="Q31" s="117"/>
      <c r="R31" s="117"/>
      <c r="S31" s="118"/>
      <c r="T31" s="118"/>
      <c r="U31" s="118"/>
      <c r="V31" s="118"/>
    </row>
    <row r="32" spans="1:22" s="119" customFormat="1" ht="51.75" customHeight="1" x14ac:dyDescent="0.2">
      <c r="A32" s="112" t="s">
        <v>68</v>
      </c>
      <c r="B32" s="120" t="s">
        <v>325</v>
      </c>
      <c r="C32" s="108" t="s">
        <v>591</v>
      </c>
      <c r="D32" s="116"/>
      <c r="E32" s="116"/>
      <c r="F32" s="116"/>
      <c r="G32" s="116"/>
      <c r="H32" s="117"/>
      <c r="I32" s="117"/>
      <c r="J32" s="117"/>
      <c r="K32" s="117"/>
      <c r="L32" s="117"/>
      <c r="M32" s="117"/>
      <c r="N32" s="117"/>
      <c r="O32" s="117"/>
      <c r="P32" s="117"/>
      <c r="Q32" s="117"/>
      <c r="R32" s="117"/>
      <c r="S32" s="118"/>
      <c r="T32" s="118"/>
      <c r="U32" s="118"/>
      <c r="V32" s="118"/>
    </row>
    <row r="33" spans="1:22" s="119" customFormat="1" ht="101.25" customHeight="1" x14ac:dyDescent="0.2">
      <c r="A33" s="112" t="s">
        <v>67</v>
      </c>
      <c r="B33" s="120" t="s">
        <v>326</v>
      </c>
      <c r="C33" s="108" t="s">
        <v>592</v>
      </c>
      <c r="D33" s="116"/>
      <c r="E33" s="116"/>
      <c r="F33" s="116"/>
      <c r="G33" s="116"/>
      <c r="H33" s="117"/>
      <c r="I33" s="117"/>
      <c r="J33" s="117"/>
      <c r="K33" s="117"/>
      <c r="L33" s="117"/>
      <c r="M33" s="117"/>
      <c r="N33" s="117"/>
      <c r="O33" s="117"/>
      <c r="P33" s="117"/>
      <c r="Q33" s="117"/>
      <c r="R33" s="117"/>
      <c r="S33" s="118"/>
      <c r="T33" s="118"/>
      <c r="U33" s="118"/>
      <c r="V33" s="118"/>
    </row>
    <row r="34" spans="1:22" ht="111" customHeight="1" x14ac:dyDescent="0.25">
      <c r="A34" s="112" t="s">
        <v>340</v>
      </c>
      <c r="B34" s="120" t="s">
        <v>327</v>
      </c>
      <c r="C34" s="108" t="s">
        <v>556</v>
      </c>
      <c r="D34" s="121"/>
      <c r="E34" s="121"/>
      <c r="F34" s="121"/>
      <c r="G34" s="121"/>
      <c r="H34" s="121"/>
      <c r="I34" s="121"/>
      <c r="J34" s="121"/>
      <c r="K34" s="121"/>
      <c r="L34" s="121"/>
      <c r="M34" s="121"/>
      <c r="N34" s="121"/>
      <c r="O34" s="121"/>
      <c r="P34" s="121"/>
      <c r="Q34" s="121"/>
      <c r="R34" s="121"/>
      <c r="S34" s="121"/>
      <c r="T34" s="121"/>
      <c r="U34" s="121"/>
      <c r="V34" s="121"/>
    </row>
    <row r="35" spans="1:22" ht="58.5" customHeight="1" x14ac:dyDescent="0.25">
      <c r="A35" s="112" t="s">
        <v>330</v>
      </c>
      <c r="B35" s="120" t="s">
        <v>69</v>
      </c>
      <c r="C35" s="108" t="s">
        <v>523</v>
      </c>
      <c r="D35" s="121"/>
      <c r="E35" s="121"/>
      <c r="F35" s="121"/>
      <c r="G35" s="121"/>
      <c r="H35" s="121"/>
      <c r="I35" s="121"/>
      <c r="J35" s="121"/>
      <c r="K35" s="121"/>
      <c r="L35" s="121"/>
      <c r="M35" s="121"/>
      <c r="N35" s="121"/>
      <c r="O35" s="121"/>
      <c r="P35" s="121"/>
      <c r="Q35" s="121"/>
      <c r="R35" s="121"/>
      <c r="S35" s="121"/>
      <c r="T35" s="121"/>
      <c r="U35" s="121"/>
      <c r="V35" s="121"/>
    </row>
    <row r="36" spans="1:22" ht="51.75" customHeight="1" x14ac:dyDescent="0.25">
      <c r="A36" s="112" t="s">
        <v>341</v>
      </c>
      <c r="B36" s="120" t="s">
        <v>328</v>
      </c>
      <c r="C36" s="108" t="s">
        <v>591</v>
      </c>
      <c r="D36" s="121"/>
      <c r="E36" s="121"/>
      <c r="F36" s="121"/>
      <c r="G36" s="121"/>
      <c r="H36" s="121"/>
      <c r="I36" s="121"/>
      <c r="J36" s="121"/>
      <c r="K36" s="121"/>
      <c r="L36" s="121"/>
      <c r="M36" s="121"/>
      <c r="N36" s="121"/>
      <c r="O36" s="121"/>
      <c r="P36" s="121"/>
      <c r="Q36" s="121"/>
      <c r="R36" s="121"/>
      <c r="S36" s="121"/>
      <c r="T36" s="121"/>
      <c r="U36" s="121"/>
      <c r="V36" s="121"/>
    </row>
    <row r="37" spans="1:22" ht="43.5" customHeight="1" x14ac:dyDescent="0.25">
      <c r="A37" s="112" t="s">
        <v>331</v>
      </c>
      <c r="B37" s="120" t="s">
        <v>329</v>
      </c>
      <c r="C37" s="108" t="s">
        <v>591</v>
      </c>
      <c r="D37" s="121"/>
      <c r="E37" s="121"/>
      <c r="F37" s="121"/>
      <c r="G37" s="121"/>
      <c r="H37" s="121"/>
      <c r="I37" s="121"/>
      <c r="J37" s="121"/>
      <c r="K37" s="121"/>
      <c r="L37" s="121"/>
      <c r="M37" s="121"/>
      <c r="N37" s="121"/>
      <c r="O37" s="121"/>
      <c r="P37" s="121"/>
      <c r="Q37" s="121"/>
      <c r="R37" s="121"/>
      <c r="S37" s="121"/>
      <c r="T37" s="121"/>
      <c r="U37" s="121"/>
      <c r="V37" s="121"/>
    </row>
    <row r="38" spans="1:22" ht="43.5" customHeight="1" x14ac:dyDescent="0.25">
      <c r="A38" s="112" t="s">
        <v>342</v>
      </c>
      <c r="B38" s="120" t="s">
        <v>203</v>
      </c>
      <c r="C38" s="108" t="s">
        <v>556</v>
      </c>
      <c r="D38" s="121"/>
      <c r="E38" s="121"/>
      <c r="F38" s="121"/>
      <c r="G38" s="121"/>
      <c r="H38" s="121"/>
      <c r="I38" s="121"/>
      <c r="J38" s="121"/>
      <c r="K38" s="121"/>
      <c r="L38" s="121"/>
      <c r="M38" s="121"/>
      <c r="N38" s="121"/>
      <c r="O38" s="121"/>
      <c r="P38" s="121"/>
      <c r="Q38" s="121"/>
      <c r="R38" s="121"/>
      <c r="S38" s="121"/>
      <c r="T38" s="121"/>
      <c r="U38" s="121"/>
      <c r="V38" s="121"/>
    </row>
    <row r="39" spans="1:22" ht="23.25" customHeight="1" x14ac:dyDescent="0.25">
      <c r="A39" s="320"/>
      <c r="B39" s="321"/>
      <c r="C39" s="322"/>
      <c r="D39" s="121"/>
      <c r="E39" s="121"/>
      <c r="F39" s="121"/>
      <c r="G39" s="121"/>
      <c r="H39" s="121"/>
      <c r="I39" s="121"/>
      <c r="J39" s="121"/>
      <c r="K39" s="121"/>
      <c r="L39" s="121"/>
      <c r="M39" s="121"/>
      <c r="N39" s="121"/>
      <c r="O39" s="121"/>
      <c r="P39" s="121"/>
      <c r="Q39" s="121"/>
      <c r="R39" s="121"/>
      <c r="S39" s="121"/>
      <c r="T39" s="121"/>
      <c r="U39" s="121"/>
      <c r="V39" s="121"/>
    </row>
    <row r="40" spans="1:22" ht="63" x14ac:dyDescent="0.25">
      <c r="A40" s="112" t="s">
        <v>332</v>
      </c>
      <c r="B40" s="120" t="s">
        <v>383</v>
      </c>
      <c r="C40" s="108" t="s">
        <v>583</v>
      </c>
      <c r="D40" s="121"/>
      <c r="E40" s="121"/>
      <c r="F40" s="121"/>
      <c r="G40" s="121"/>
      <c r="H40" s="121"/>
      <c r="I40" s="121"/>
      <c r="J40" s="121"/>
      <c r="K40" s="121"/>
      <c r="L40" s="121"/>
      <c r="M40" s="121"/>
      <c r="N40" s="121"/>
      <c r="O40" s="121"/>
      <c r="P40" s="121"/>
      <c r="Q40" s="121"/>
      <c r="R40" s="121"/>
      <c r="S40" s="121"/>
      <c r="T40" s="121"/>
      <c r="U40" s="121"/>
      <c r="V40" s="121"/>
    </row>
    <row r="41" spans="1:22" ht="105.75" customHeight="1" x14ac:dyDescent="0.25">
      <c r="A41" s="112" t="s">
        <v>343</v>
      </c>
      <c r="B41" s="120" t="s">
        <v>366</v>
      </c>
      <c r="C41" s="108" t="s">
        <v>594</v>
      </c>
      <c r="D41" s="121"/>
      <c r="E41" s="121"/>
      <c r="F41" s="121"/>
      <c r="G41" s="121"/>
      <c r="H41" s="121"/>
      <c r="I41" s="121"/>
      <c r="J41" s="121"/>
      <c r="K41" s="121"/>
      <c r="L41" s="121"/>
      <c r="M41" s="121"/>
      <c r="N41" s="121"/>
      <c r="O41" s="121"/>
      <c r="P41" s="121"/>
      <c r="Q41" s="121"/>
      <c r="R41" s="121"/>
      <c r="S41" s="121"/>
      <c r="T41" s="121"/>
      <c r="U41" s="121"/>
      <c r="V41" s="121"/>
    </row>
    <row r="42" spans="1:22" ht="83.25" customHeight="1" x14ac:dyDescent="0.25">
      <c r="A42" s="112" t="s">
        <v>333</v>
      </c>
      <c r="B42" s="120" t="s">
        <v>380</v>
      </c>
      <c r="C42" s="108" t="s">
        <v>594</v>
      </c>
      <c r="D42" s="121"/>
      <c r="E42" s="121"/>
      <c r="F42" s="121"/>
      <c r="G42" s="121"/>
      <c r="H42" s="121"/>
      <c r="I42" s="121"/>
      <c r="J42" s="121"/>
      <c r="K42" s="121"/>
      <c r="L42" s="121"/>
      <c r="M42" s="121"/>
      <c r="N42" s="121"/>
      <c r="O42" s="121"/>
      <c r="P42" s="121"/>
      <c r="Q42" s="121"/>
      <c r="R42" s="121"/>
      <c r="S42" s="121"/>
      <c r="T42" s="121"/>
      <c r="U42" s="121"/>
      <c r="V42" s="121"/>
    </row>
    <row r="43" spans="1:22" ht="186" customHeight="1" x14ac:dyDescent="0.25">
      <c r="A43" s="112" t="s">
        <v>346</v>
      </c>
      <c r="B43" s="120" t="s">
        <v>347</v>
      </c>
      <c r="C43" s="108" t="s">
        <v>419</v>
      </c>
      <c r="D43" s="121"/>
      <c r="E43" s="121"/>
      <c r="F43" s="121"/>
      <c r="G43" s="121"/>
      <c r="H43" s="121"/>
      <c r="I43" s="121"/>
      <c r="J43" s="121"/>
      <c r="K43" s="121"/>
      <c r="L43" s="121"/>
      <c r="M43" s="121"/>
      <c r="N43" s="121"/>
      <c r="O43" s="121"/>
      <c r="P43" s="121"/>
      <c r="Q43" s="121"/>
      <c r="R43" s="121"/>
      <c r="S43" s="121"/>
      <c r="T43" s="121"/>
      <c r="U43" s="121"/>
      <c r="V43" s="121"/>
    </row>
    <row r="44" spans="1:22" ht="111" customHeight="1" x14ac:dyDescent="0.25">
      <c r="A44" s="112" t="s">
        <v>334</v>
      </c>
      <c r="B44" s="120" t="s">
        <v>372</v>
      </c>
      <c r="C44" s="108" t="s">
        <v>420</v>
      </c>
      <c r="D44" s="121"/>
      <c r="E44" s="121"/>
      <c r="F44" s="121"/>
      <c r="G44" s="121"/>
      <c r="H44" s="121"/>
      <c r="I44" s="121"/>
      <c r="J44" s="121"/>
      <c r="K44" s="121"/>
      <c r="L44" s="121"/>
      <c r="M44" s="121"/>
      <c r="N44" s="121"/>
      <c r="O44" s="121"/>
      <c r="P44" s="121"/>
      <c r="Q44" s="121"/>
      <c r="R44" s="121"/>
      <c r="S44" s="121"/>
      <c r="T44" s="121"/>
      <c r="U44" s="121"/>
      <c r="V44" s="121"/>
    </row>
    <row r="45" spans="1:22" ht="120" customHeight="1" x14ac:dyDescent="0.25">
      <c r="A45" s="112" t="s">
        <v>367</v>
      </c>
      <c r="B45" s="120" t="s">
        <v>373</v>
      </c>
      <c r="C45" s="108" t="s">
        <v>418</v>
      </c>
      <c r="D45" s="121"/>
      <c r="E45" s="121"/>
      <c r="F45" s="121"/>
      <c r="G45" s="121"/>
      <c r="H45" s="121"/>
      <c r="I45" s="121"/>
      <c r="J45" s="121"/>
      <c r="K45" s="121"/>
      <c r="L45" s="121"/>
      <c r="M45" s="121"/>
      <c r="N45" s="121"/>
      <c r="O45" s="121"/>
      <c r="P45" s="121"/>
      <c r="Q45" s="121"/>
      <c r="R45" s="121"/>
      <c r="S45" s="121"/>
      <c r="T45" s="121"/>
      <c r="U45" s="121"/>
      <c r="V45" s="121"/>
    </row>
    <row r="46" spans="1:22" ht="101.25" customHeight="1" x14ac:dyDescent="0.25">
      <c r="A46" s="112" t="s">
        <v>335</v>
      </c>
      <c r="B46" s="120" t="s">
        <v>374</v>
      </c>
      <c r="C46" s="108" t="s">
        <v>421</v>
      </c>
      <c r="D46" s="121"/>
      <c r="E46" s="121"/>
      <c r="F46" s="121"/>
      <c r="G46" s="121"/>
      <c r="H46" s="121"/>
      <c r="I46" s="121"/>
      <c r="J46" s="121"/>
      <c r="K46" s="121"/>
      <c r="L46" s="121"/>
      <c r="M46" s="121"/>
      <c r="N46" s="121"/>
      <c r="O46" s="121"/>
      <c r="P46" s="121"/>
      <c r="Q46" s="121"/>
      <c r="R46" s="121"/>
      <c r="S46" s="121"/>
      <c r="T46" s="121"/>
      <c r="U46" s="121"/>
      <c r="V46" s="121"/>
    </row>
    <row r="47" spans="1:22" ht="18.75" customHeight="1" x14ac:dyDescent="0.25">
      <c r="A47" s="320"/>
      <c r="B47" s="321"/>
      <c r="C47" s="322"/>
      <c r="D47" s="121"/>
      <c r="E47" s="121"/>
      <c r="F47" s="121"/>
      <c r="G47" s="121"/>
      <c r="H47" s="121"/>
      <c r="I47" s="121"/>
      <c r="J47" s="121"/>
      <c r="K47" s="121"/>
      <c r="L47" s="121"/>
      <c r="M47" s="121"/>
      <c r="N47" s="121"/>
      <c r="O47" s="121"/>
      <c r="P47" s="121"/>
      <c r="Q47" s="121"/>
      <c r="R47" s="121"/>
      <c r="S47" s="121"/>
      <c r="T47" s="121"/>
      <c r="U47" s="121"/>
      <c r="V47" s="121"/>
    </row>
    <row r="48" spans="1:22" ht="75.75" customHeight="1" x14ac:dyDescent="0.25">
      <c r="A48" s="112" t="s">
        <v>368</v>
      </c>
      <c r="B48" s="120" t="s">
        <v>381</v>
      </c>
      <c r="C48" s="108" t="str">
        <f>CONCATENATE(ROUND('6.2. Паспорт фин осв ввод факт'!AB24,2)," млн.руб.")</f>
        <v>278,51 млн.руб.</v>
      </c>
      <c r="D48" s="121" t="s">
        <v>616</v>
      </c>
      <c r="E48" s="121"/>
      <c r="F48" s="121"/>
      <c r="G48" s="121"/>
      <c r="H48" s="121"/>
      <c r="I48" s="121"/>
      <c r="J48" s="121"/>
      <c r="K48" s="121"/>
      <c r="L48" s="121"/>
      <c r="M48" s="121"/>
      <c r="N48" s="121"/>
      <c r="O48" s="121"/>
      <c r="P48" s="121"/>
      <c r="Q48" s="121"/>
      <c r="R48" s="121"/>
      <c r="S48" s="121"/>
      <c r="T48" s="121"/>
      <c r="U48" s="121"/>
      <c r="V48" s="121"/>
    </row>
    <row r="49" spans="1:22" ht="71.25" customHeight="1" x14ac:dyDescent="0.25">
      <c r="A49" s="112" t="s">
        <v>336</v>
      </c>
      <c r="B49" s="120" t="s">
        <v>382</v>
      </c>
      <c r="C49" s="108" t="str">
        <f>CONCATENATE(ROUND('6.2. Паспорт фин осв ввод факт'!AB30,2)," млн.руб.")</f>
        <v>236,02 млн.руб.</v>
      </c>
      <c r="D49" s="121" t="s">
        <v>616</v>
      </c>
      <c r="E49" s="121"/>
      <c r="F49" s="121"/>
      <c r="G49" s="121"/>
      <c r="H49" s="121"/>
      <c r="I49" s="121"/>
      <c r="J49" s="121"/>
      <c r="K49" s="121"/>
      <c r="L49" s="121"/>
      <c r="M49" s="121"/>
      <c r="N49" s="121"/>
      <c r="O49" s="121"/>
      <c r="P49" s="121"/>
      <c r="Q49" s="121"/>
      <c r="R49" s="121"/>
      <c r="S49" s="121"/>
      <c r="T49" s="121"/>
      <c r="U49" s="121"/>
      <c r="V49" s="121"/>
    </row>
    <row r="50" spans="1:22" ht="75.75" hidden="1" customHeight="1" x14ac:dyDescent="0.25">
      <c r="A50" s="112" t="s">
        <v>368</v>
      </c>
      <c r="B50" s="120" t="s">
        <v>381</v>
      </c>
      <c r="C50" s="316">
        <f>'6.2. Паспорт фин осв ввод'!AG24</f>
        <v>0</v>
      </c>
      <c r="D50" s="121" t="s">
        <v>558</v>
      </c>
      <c r="E50" s="121"/>
      <c r="F50" s="121"/>
      <c r="G50" s="121"/>
      <c r="H50" s="121"/>
      <c r="I50" s="121"/>
      <c r="J50" s="121"/>
      <c r="K50" s="121"/>
      <c r="L50" s="121"/>
      <c r="M50" s="121"/>
      <c r="N50" s="121"/>
      <c r="O50" s="121"/>
      <c r="P50" s="121"/>
      <c r="Q50" s="121"/>
      <c r="R50" s="121"/>
      <c r="S50" s="121"/>
      <c r="T50" s="121"/>
      <c r="U50" s="121"/>
      <c r="V50" s="121"/>
    </row>
    <row r="51" spans="1:22" ht="71.25" hidden="1" customHeight="1" x14ac:dyDescent="0.25">
      <c r="A51" s="112" t="s">
        <v>336</v>
      </c>
      <c r="B51" s="120" t="s">
        <v>382</v>
      </c>
      <c r="C51" s="316">
        <f>'6.2. Паспорт фин осв ввод'!AG30</f>
        <v>0</v>
      </c>
      <c r="D51" s="121" t="s">
        <v>558</v>
      </c>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row r="329" spans="1:22"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row>
    <row r="330" spans="1:22"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row>
    <row r="331" spans="1:22"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row>
    <row r="332" spans="1:22"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row>
    <row r="333" spans="1:22"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row>
    <row r="334" spans="1:22"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row>
    <row r="335" spans="1:22"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row>
    <row r="336" spans="1:22"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row>
  </sheetData>
  <mergeCells count="12">
    <mergeCell ref="A15:C15"/>
    <mergeCell ref="A5:B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B20" sqref="B20"/>
      <selection pane="topRight" activeCell="F20" sqref="F20"/>
      <selection pane="bottomLeft" activeCell="B25" sqref="B25"/>
      <selection pane="bottomRight" activeCell="S29" sqref="S29"/>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7.42578125" style="17" customWidth="1"/>
    <col min="7" max="7" width="12.28515625" style="18" customWidth="1"/>
    <col min="8" max="11" width="7.85546875" style="18" customWidth="1"/>
    <col min="12" max="12" width="10.140625" style="17" customWidth="1"/>
    <col min="13" max="13" width="7.85546875" style="17" customWidth="1"/>
    <col min="14" max="14" width="11.28515625" style="17" customWidth="1"/>
    <col min="15" max="15" width="9.140625" style="17" customWidth="1"/>
    <col min="16" max="16" width="10.85546875" style="17" customWidth="1"/>
    <col min="17" max="17" width="7.85546875" style="17" customWidth="1"/>
    <col min="18" max="18" width="11.28515625" style="17" customWidth="1"/>
    <col min="19" max="27" width="7.85546875" style="17" customWidth="1"/>
    <col min="28" max="28" width="13.140625" style="17" customWidth="1"/>
    <col min="29" max="29" width="24.85546875" style="17" customWidth="1"/>
    <col min="30" max="16384" width="9.140625" style="17"/>
  </cols>
  <sheetData>
    <row r="1" spans="1:29" ht="18.75" x14ac:dyDescent="0.25">
      <c r="A1" s="18"/>
      <c r="B1" s="18"/>
      <c r="C1" s="18"/>
      <c r="D1" s="18"/>
      <c r="E1" s="18"/>
      <c r="F1" s="18"/>
      <c r="L1" s="18"/>
      <c r="M1" s="18"/>
      <c r="AC1" s="4" t="s">
        <v>66</v>
      </c>
    </row>
    <row r="2" spans="1:29" ht="18.75" x14ac:dyDescent="0.3">
      <c r="A2" s="18"/>
      <c r="B2" s="18"/>
      <c r="C2" s="18"/>
      <c r="D2" s="18"/>
      <c r="E2" s="18"/>
      <c r="F2" s="18"/>
      <c r="L2" s="18"/>
      <c r="M2" s="18"/>
      <c r="AC2" s="1" t="s">
        <v>8</v>
      </c>
    </row>
    <row r="3" spans="1:29" ht="18.75" x14ac:dyDescent="0.3">
      <c r="A3" s="18"/>
      <c r="B3" s="18"/>
      <c r="C3" s="18"/>
      <c r="D3" s="18"/>
      <c r="E3" s="18"/>
      <c r="F3" s="18"/>
      <c r="L3" s="18"/>
      <c r="M3" s="18"/>
      <c r="AC3" s="1" t="s">
        <v>65</v>
      </c>
    </row>
    <row r="4" spans="1:29" ht="18.75" customHeight="1" x14ac:dyDescent="0.25">
      <c r="A4" s="333" t="str">
        <f>'6.1. Паспорт сетевой график'!A5</f>
        <v>Год раскрытия информации: 2018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5" s="18"/>
      <c r="B5" s="18"/>
      <c r="C5" s="18"/>
      <c r="D5" s="18"/>
      <c r="E5" s="18"/>
      <c r="F5" s="18"/>
      <c r="L5" s="18"/>
      <c r="M5" s="18"/>
      <c r="AC5" s="1"/>
    </row>
    <row r="6" spans="1:29" ht="18.75" x14ac:dyDescent="0.25">
      <c r="A6" s="327" t="s">
        <v>7</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row>
    <row r="7" spans="1:29" ht="18.75" x14ac:dyDescent="0.25">
      <c r="A7" s="97"/>
      <c r="B7" s="97"/>
      <c r="C7" s="97"/>
      <c r="D7" s="97"/>
      <c r="E7" s="97"/>
      <c r="F7" s="97"/>
      <c r="G7" s="97"/>
      <c r="H7" s="97"/>
      <c r="I7" s="97"/>
      <c r="J7" s="167"/>
      <c r="K7" s="167"/>
      <c r="L7" s="167"/>
      <c r="M7" s="167"/>
      <c r="N7" s="167"/>
      <c r="O7" s="167"/>
      <c r="P7" s="167"/>
      <c r="Q7" s="167"/>
      <c r="R7" s="167"/>
      <c r="S7" s="167"/>
      <c r="T7" s="167"/>
      <c r="U7" s="167"/>
      <c r="V7" s="167"/>
      <c r="W7" s="167"/>
      <c r="X7" s="167"/>
      <c r="Y7" s="167"/>
      <c r="Z7" s="167"/>
      <c r="AA7" s="167"/>
      <c r="AB7" s="167"/>
      <c r="AC7" s="167"/>
    </row>
    <row r="8" spans="1:29" x14ac:dyDescent="0.25">
      <c r="A8" s="328" t="str">
        <f>'6.1. Паспорт сетевой график'!A9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97"/>
      <c r="B10" s="97"/>
      <c r="C10" s="97"/>
      <c r="D10" s="97"/>
      <c r="E10" s="97"/>
      <c r="F10" s="97"/>
      <c r="G10" s="97"/>
      <c r="H10" s="97"/>
      <c r="I10" s="97"/>
      <c r="J10" s="167"/>
      <c r="K10" s="167"/>
      <c r="L10" s="167"/>
      <c r="M10" s="167"/>
      <c r="N10" s="167"/>
      <c r="O10" s="167"/>
      <c r="P10" s="167"/>
      <c r="Q10" s="167"/>
      <c r="R10" s="167"/>
      <c r="S10" s="167"/>
      <c r="T10" s="167"/>
      <c r="U10" s="167"/>
      <c r="V10" s="167"/>
      <c r="W10" s="167"/>
      <c r="X10" s="167"/>
      <c r="Y10" s="167"/>
      <c r="Z10" s="167"/>
      <c r="AA10" s="167"/>
      <c r="AB10" s="167"/>
      <c r="AC10" s="167"/>
    </row>
    <row r="11" spans="1:29" x14ac:dyDescent="0.25">
      <c r="A11" s="328" t="str">
        <f>'6.1. Паспорт сетевой график'!A12</f>
        <v>F_149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34"/>
      <c r="B13" s="134"/>
      <c r="C13" s="134"/>
      <c r="D13" s="134"/>
      <c r="E13" s="134"/>
      <c r="F13" s="134"/>
      <c r="G13" s="134"/>
      <c r="H13" s="134"/>
      <c r="I13" s="134"/>
      <c r="J13" s="32"/>
      <c r="K13" s="32"/>
      <c r="L13" s="32"/>
      <c r="M13" s="32"/>
      <c r="N13" s="32"/>
      <c r="O13" s="32"/>
      <c r="P13" s="32"/>
      <c r="Q13" s="32"/>
      <c r="R13" s="32"/>
      <c r="S13" s="32"/>
      <c r="T13" s="32"/>
      <c r="U13" s="32"/>
      <c r="V13" s="32"/>
      <c r="W13" s="32"/>
      <c r="X13" s="32"/>
      <c r="Y13" s="32"/>
      <c r="Z13" s="32"/>
      <c r="AA13" s="32"/>
      <c r="AB13" s="32"/>
      <c r="AC13" s="32"/>
    </row>
    <row r="14" spans="1:29" ht="36" customHeight="1" x14ac:dyDescent="0.25">
      <c r="A14" s="329" t="str">
        <f>'6.1. Паспорт сетевой график'!A15</f>
        <v>Реконструкция ПС 110 кВ О-10 "Зеленоградск" (инв.№ ОРУ 110/35/15 кВ - 5149951) с заменой трансформатора 110/35/15 кВ 16 МВА и на 110/15кВ 25 МВА</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7" spans="1:32" x14ac:dyDescent="0.25">
      <c r="A17" s="18"/>
      <c r="L17" s="18"/>
      <c r="M17" s="18"/>
      <c r="N17" s="18"/>
      <c r="O17" s="18"/>
      <c r="P17" s="18"/>
      <c r="Q17" s="18"/>
      <c r="R17" s="18"/>
      <c r="S17" s="18"/>
      <c r="T17" s="18"/>
      <c r="U17" s="18"/>
      <c r="V17" s="18"/>
      <c r="W17" s="18"/>
      <c r="X17" s="18"/>
      <c r="Y17" s="18"/>
      <c r="Z17" s="18"/>
      <c r="AA17" s="18"/>
      <c r="AB17" s="18"/>
    </row>
    <row r="18" spans="1:32" x14ac:dyDescent="0.25">
      <c r="A18" s="394" t="s">
        <v>356</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19" spans="1:32" x14ac:dyDescent="0.25">
      <c r="A19" s="18"/>
      <c r="B19" s="18"/>
      <c r="C19" s="18"/>
      <c r="D19" s="18"/>
      <c r="E19" s="18"/>
      <c r="F19" s="18"/>
      <c r="L19" s="18"/>
      <c r="M19" s="18"/>
      <c r="N19" s="18"/>
      <c r="O19" s="18"/>
      <c r="P19" s="18"/>
      <c r="Q19" s="18"/>
      <c r="R19" s="18"/>
      <c r="S19" s="18"/>
      <c r="T19" s="18"/>
      <c r="U19" s="18"/>
      <c r="V19" s="18"/>
      <c r="W19" s="18"/>
      <c r="X19" s="18"/>
      <c r="Y19" s="18"/>
      <c r="Z19" s="18"/>
      <c r="AA19" s="18"/>
      <c r="AB19" s="18"/>
    </row>
    <row r="20" spans="1:32" ht="33" customHeight="1" x14ac:dyDescent="0.25">
      <c r="A20" s="395" t="s">
        <v>181</v>
      </c>
      <c r="B20" s="395" t="s">
        <v>180</v>
      </c>
      <c r="C20" s="398" t="s">
        <v>179</v>
      </c>
      <c r="D20" s="398"/>
      <c r="E20" s="399" t="s">
        <v>178</v>
      </c>
      <c r="F20" s="399"/>
      <c r="G20" s="395" t="s">
        <v>461</v>
      </c>
      <c r="H20" s="400">
        <v>2016</v>
      </c>
      <c r="I20" s="401"/>
      <c r="J20" s="401"/>
      <c r="K20" s="401"/>
      <c r="L20" s="400">
        <v>2017</v>
      </c>
      <c r="M20" s="401"/>
      <c r="N20" s="401"/>
      <c r="O20" s="401"/>
      <c r="P20" s="400">
        <v>2018</v>
      </c>
      <c r="Q20" s="401"/>
      <c r="R20" s="401"/>
      <c r="S20" s="401"/>
      <c r="T20" s="400">
        <v>2019</v>
      </c>
      <c r="U20" s="401"/>
      <c r="V20" s="401"/>
      <c r="W20" s="401"/>
      <c r="X20" s="400">
        <v>2020</v>
      </c>
      <c r="Y20" s="401"/>
      <c r="Z20" s="401"/>
      <c r="AA20" s="401"/>
      <c r="AB20" s="402" t="s">
        <v>177</v>
      </c>
      <c r="AC20" s="402"/>
      <c r="AD20" s="31"/>
      <c r="AE20" s="31"/>
      <c r="AF20" s="31"/>
    </row>
    <row r="21" spans="1:32" ht="99.75" customHeight="1" x14ac:dyDescent="0.25">
      <c r="A21" s="396"/>
      <c r="B21" s="396"/>
      <c r="C21" s="398"/>
      <c r="D21" s="398"/>
      <c r="E21" s="399"/>
      <c r="F21" s="399"/>
      <c r="G21" s="396"/>
      <c r="H21" s="398" t="s">
        <v>2</v>
      </c>
      <c r="I21" s="398"/>
      <c r="J21" s="398" t="s">
        <v>9</v>
      </c>
      <c r="K21" s="398"/>
      <c r="L21" s="398" t="s">
        <v>2</v>
      </c>
      <c r="M21" s="398"/>
      <c r="N21" s="398" t="s">
        <v>9</v>
      </c>
      <c r="O21" s="398"/>
      <c r="P21" s="398" t="s">
        <v>2</v>
      </c>
      <c r="Q21" s="398"/>
      <c r="R21" s="398" t="s">
        <v>9</v>
      </c>
      <c r="S21" s="398"/>
      <c r="T21" s="398" t="s">
        <v>2</v>
      </c>
      <c r="U21" s="398"/>
      <c r="V21" s="398" t="s">
        <v>9</v>
      </c>
      <c r="W21" s="398"/>
      <c r="X21" s="398" t="s">
        <v>2</v>
      </c>
      <c r="Y21" s="398"/>
      <c r="Z21" s="398" t="s">
        <v>9</v>
      </c>
      <c r="AA21" s="398"/>
      <c r="AB21" s="402"/>
      <c r="AC21" s="402"/>
    </row>
    <row r="22" spans="1:32" ht="89.25" customHeight="1" x14ac:dyDescent="0.25">
      <c r="A22" s="397"/>
      <c r="B22" s="397"/>
      <c r="C22" s="194" t="s">
        <v>2</v>
      </c>
      <c r="D22" s="194" t="s">
        <v>176</v>
      </c>
      <c r="E22" s="30" t="s">
        <v>416</v>
      </c>
      <c r="F22" s="30" t="s">
        <v>522</v>
      </c>
      <c r="G22" s="397"/>
      <c r="H22" s="29" t="s">
        <v>337</v>
      </c>
      <c r="I22" s="29" t="s">
        <v>338</v>
      </c>
      <c r="J22" s="29" t="s">
        <v>337</v>
      </c>
      <c r="K22" s="29" t="s">
        <v>338</v>
      </c>
      <c r="L22" s="29" t="s">
        <v>337</v>
      </c>
      <c r="M22" s="29" t="s">
        <v>338</v>
      </c>
      <c r="N22" s="29" t="s">
        <v>337</v>
      </c>
      <c r="O22" s="29" t="s">
        <v>338</v>
      </c>
      <c r="P22" s="29" t="s">
        <v>337</v>
      </c>
      <c r="Q22" s="29" t="s">
        <v>338</v>
      </c>
      <c r="R22" s="29" t="s">
        <v>337</v>
      </c>
      <c r="S22" s="29" t="s">
        <v>338</v>
      </c>
      <c r="T22" s="29" t="s">
        <v>337</v>
      </c>
      <c r="U22" s="29" t="s">
        <v>338</v>
      </c>
      <c r="V22" s="29" t="s">
        <v>337</v>
      </c>
      <c r="W22" s="29" t="s">
        <v>338</v>
      </c>
      <c r="X22" s="29" t="s">
        <v>337</v>
      </c>
      <c r="Y22" s="29" t="s">
        <v>338</v>
      </c>
      <c r="Z22" s="29" t="s">
        <v>337</v>
      </c>
      <c r="AA22" s="29" t="s">
        <v>338</v>
      </c>
      <c r="AB22" s="194" t="s">
        <v>2</v>
      </c>
      <c r="AC22" s="244" t="s">
        <v>9</v>
      </c>
    </row>
    <row r="23" spans="1:32"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20</v>
      </c>
      <c r="U23" s="189">
        <v>21</v>
      </c>
      <c r="V23" s="189">
        <v>22</v>
      </c>
      <c r="W23" s="189">
        <v>23</v>
      </c>
      <c r="X23" s="189">
        <v>24</v>
      </c>
      <c r="Y23" s="189">
        <v>25</v>
      </c>
      <c r="Z23" s="189">
        <v>26</v>
      </c>
      <c r="AA23" s="189">
        <v>27</v>
      </c>
      <c r="AB23" s="189">
        <v>28</v>
      </c>
      <c r="AC23" s="189">
        <v>29</v>
      </c>
    </row>
    <row r="24" spans="1:32" ht="47.25" customHeight="1" x14ac:dyDescent="0.25">
      <c r="A24" s="27">
        <v>1</v>
      </c>
      <c r="B24" s="26" t="s">
        <v>175</v>
      </c>
      <c r="C24" s="70">
        <f t="shared" ref="C24" si="0">SUM(C25:C29)</f>
        <v>278.50848094647404</v>
      </c>
      <c r="D24" s="70">
        <v>0</v>
      </c>
      <c r="E24" s="70">
        <f t="shared" ref="E24" si="1">SUM(E25:E29)</f>
        <v>278.50848094647404</v>
      </c>
      <c r="F24" s="70">
        <f t="shared" ref="F24" si="2">SUM(F25:F29)</f>
        <v>278.50848094647404</v>
      </c>
      <c r="G24" s="70">
        <f t="shared" ref="G24" si="3">SUM(G25:G29)</f>
        <v>0</v>
      </c>
      <c r="H24" s="70">
        <f t="shared" ref="H24:N24" si="4">SUM(H25:H29)</f>
        <v>0</v>
      </c>
      <c r="I24" s="70">
        <f t="shared" si="4"/>
        <v>0</v>
      </c>
      <c r="J24" s="70">
        <f t="shared" si="4"/>
        <v>0</v>
      </c>
      <c r="K24" s="70">
        <f t="shared" si="4"/>
        <v>0</v>
      </c>
      <c r="L24" s="70">
        <f t="shared" si="4"/>
        <v>232.55553675299998</v>
      </c>
      <c r="M24" s="70">
        <f t="shared" si="4"/>
        <v>0</v>
      </c>
      <c r="N24" s="70">
        <f t="shared" si="4"/>
        <v>232.55553675299998</v>
      </c>
      <c r="O24" s="70">
        <f t="shared" ref="O24:Y24" si="5">SUM(O25:O29)</f>
        <v>0</v>
      </c>
      <c r="P24" s="70">
        <f t="shared" si="5"/>
        <v>45.952944193474053</v>
      </c>
      <c r="Q24" s="70">
        <f t="shared" si="5"/>
        <v>0</v>
      </c>
      <c r="R24" s="70">
        <f t="shared" si="5"/>
        <v>8.8933651200000003</v>
      </c>
      <c r="S24" s="70">
        <f t="shared" si="5"/>
        <v>8.8933651200000003</v>
      </c>
      <c r="T24" s="70">
        <f t="shared" si="5"/>
        <v>0</v>
      </c>
      <c r="U24" s="70">
        <f t="shared" si="5"/>
        <v>0</v>
      </c>
      <c r="V24" s="70">
        <f t="shared" si="5"/>
        <v>0</v>
      </c>
      <c r="W24" s="70">
        <f t="shared" si="5"/>
        <v>0</v>
      </c>
      <c r="X24" s="70">
        <f t="shared" si="5"/>
        <v>0</v>
      </c>
      <c r="Y24" s="70">
        <f t="shared" si="5"/>
        <v>0</v>
      </c>
      <c r="Z24" s="70">
        <f t="shared" ref="Z24:AA24" si="6">SUM(Z25:Z29)</f>
        <v>0</v>
      </c>
      <c r="AA24" s="70">
        <f t="shared" si="6"/>
        <v>0</v>
      </c>
      <c r="AB24" s="70">
        <f t="shared" ref="AB24:AB64" si="7">H24+L24+P24+T24+X24</f>
        <v>278.50848094647404</v>
      </c>
      <c r="AC24" s="70">
        <f>J24+N24+R24+V24+Z24</f>
        <v>241.44890187299998</v>
      </c>
    </row>
    <row r="25" spans="1:32" ht="24" customHeight="1" x14ac:dyDescent="0.25">
      <c r="A25" s="25" t="s">
        <v>174</v>
      </c>
      <c r="B25" s="6" t="s">
        <v>173</v>
      </c>
      <c r="C25" s="70">
        <f>AB25</f>
        <v>0</v>
      </c>
      <c r="D25" s="70">
        <v>0</v>
      </c>
      <c r="E25" s="70">
        <f>C25</f>
        <v>0</v>
      </c>
      <c r="F25" s="70">
        <f t="shared" ref="F25:F63" si="8">E25-H25</f>
        <v>0</v>
      </c>
      <c r="G25" s="71">
        <v>0</v>
      </c>
      <c r="H25" s="71">
        <v>0</v>
      </c>
      <c r="I25" s="71">
        <v>0</v>
      </c>
      <c r="J25" s="246">
        <v>0</v>
      </c>
      <c r="K25" s="71">
        <v>0</v>
      </c>
      <c r="L25" s="246">
        <v>0</v>
      </c>
      <c r="M25" s="71">
        <v>0</v>
      </c>
      <c r="N25" s="71">
        <v>0</v>
      </c>
      <c r="O25" s="71">
        <v>0</v>
      </c>
      <c r="P25" s="71">
        <v>0</v>
      </c>
      <c r="Q25" s="71">
        <v>0</v>
      </c>
      <c r="R25" s="71">
        <v>0</v>
      </c>
      <c r="S25" s="71">
        <v>0</v>
      </c>
      <c r="T25" s="71">
        <v>0</v>
      </c>
      <c r="U25" s="71">
        <v>0</v>
      </c>
      <c r="V25" s="71">
        <v>0</v>
      </c>
      <c r="W25" s="71">
        <v>0</v>
      </c>
      <c r="X25" s="71">
        <v>0</v>
      </c>
      <c r="Y25" s="71">
        <v>0</v>
      </c>
      <c r="Z25" s="71">
        <v>0</v>
      </c>
      <c r="AA25" s="71">
        <v>0</v>
      </c>
      <c r="AB25" s="70">
        <f t="shared" si="7"/>
        <v>0</v>
      </c>
      <c r="AC25" s="70">
        <f t="shared" ref="AC25:AC64" si="9">J25+N25+R25+V25+Z25</f>
        <v>0</v>
      </c>
    </row>
    <row r="26" spans="1:32" x14ac:dyDescent="0.25">
      <c r="A26" s="25" t="s">
        <v>172</v>
      </c>
      <c r="B26" s="6" t="s">
        <v>171</v>
      </c>
      <c r="C26" s="70">
        <f>AB26</f>
        <v>0</v>
      </c>
      <c r="D26" s="70">
        <v>0</v>
      </c>
      <c r="E26" s="70">
        <f>C26</f>
        <v>0</v>
      </c>
      <c r="F26" s="70">
        <f t="shared" si="8"/>
        <v>0</v>
      </c>
      <c r="G26" s="71">
        <v>0</v>
      </c>
      <c r="H26" s="71">
        <v>0</v>
      </c>
      <c r="I26" s="71">
        <v>0</v>
      </c>
      <c r="J26" s="246">
        <v>0</v>
      </c>
      <c r="K26" s="71">
        <v>0</v>
      </c>
      <c r="L26" s="246">
        <v>0</v>
      </c>
      <c r="M26" s="71">
        <v>0</v>
      </c>
      <c r="N26" s="71">
        <v>0</v>
      </c>
      <c r="O26" s="71">
        <v>0</v>
      </c>
      <c r="P26" s="71">
        <v>0</v>
      </c>
      <c r="Q26" s="71">
        <v>0</v>
      </c>
      <c r="R26" s="71">
        <v>0</v>
      </c>
      <c r="S26" s="71">
        <v>0</v>
      </c>
      <c r="T26" s="71">
        <v>0</v>
      </c>
      <c r="U26" s="71">
        <v>0</v>
      </c>
      <c r="V26" s="71">
        <v>0</v>
      </c>
      <c r="W26" s="71">
        <v>0</v>
      </c>
      <c r="X26" s="71">
        <v>0</v>
      </c>
      <c r="Y26" s="71">
        <v>0</v>
      </c>
      <c r="Z26" s="71">
        <v>0</v>
      </c>
      <c r="AA26" s="71">
        <v>0</v>
      </c>
      <c r="AB26" s="70">
        <f t="shared" si="7"/>
        <v>0</v>
      </c>
      <c r="AC26" s="70">
        <f t="shared" si="9"/>
        <v>0</v>
      </c>
    </row>
    <row r="27" spans="1:32" ht="31.5" x14ac:dyDescent="0.25">
      <c r="A27" s="25" t="s">
        <v>170</v>
      </c>
      <c r="B27" s="6" t="s">
        <v>318</v>
      </c>
      <c r="C27" s="70">
        <f>AB27</f>
        <v>0</v>
      </c>
      <c r="D27" s="70">
        <v>0</v>
      </c>
      <c r="E27" s="70">
        <f>C27</f>
        <v>0</v>
      </c>
      <c r="F27" s="70">
        <f t="shared" si="8"/>
        <v>0</v>
      </c>
      <c r="G27" s="71">
        <v>0</v>
      </c>
      <c r="H27" s="71">
        <v>0</v>
      </c>
      <c r="I27" s="71">
        <v>0</v>
      </c>
      <c r="J27" s="246">
        <v>0</v>
      </c>
      <c r="K27" s="71">
        <v>0</v>
      </c>
      <c r="L27" s="246">
        <v>0</v>
      </c>
      <c r="M27" s="71">
        <v>0</v>
      </c>
      <c r="N27" s="71">
        <v>0</v>
      </c>
      <c r="O27" s="71">
        <v>0</v>
      </c>
      <c r="P27" s="71">
        <v>0</v>
      </c>
      <c r="Q27" s="71">
        <v>0</v>
      </c>
      <c r="R27" s="71">
        <v>0</v>
      </c>
      <c r="S27" s="71">
        <v>0</v>
      </c>
      <c r="T27" s="71">
        <v>0</v>
      </c>
      <c r="U27" s="71">
        <v>0</v>
      </c>
      <c r="V27" s="71">
        <v>0</v>
      </c>
      <c r="W27" s="71">
        <v>0</v>
      </c>
      <c r="X27" s="71">
        <v>0</v>
      </c>
      <c r="Y27" s="71">
        <v>0</v>
      </c>
      <c r="Z27" s="71">
        <v>0</v>
      </c>
      <c r="AA27" s="71">
        <v>0</v>
      </c>
      <c r="AB27" s="70">
        <f t="shared" si="7"/>
        <v>0</v>
      </c>
      <c r="AC27" s="70">
        <f t="shared" si="9"/>
        <v>0</v>
      </c>
    </row>
    <row r="28" spans="1:32" x14ac:dyDescent="0.25">
      <c r="A28" s="25" t="s">
        <v>169</v>
      </c>
      <c r="B28" s="6" t="s">
        <v>417</v>
      </c>
      <c r="C28" s="70">
        <f>AB28</f>
        <v>0</v>
      </c>
      <c r="D28" s="70">
        <v>0</v>
      </c>
      <c r="E28" s="70">
        <f>C28</f>
        <v>0</v>
      </c>
      <c r="F28" s="70">
        <f t="shared" si="8"/>
        <v>0</v>
      </c>
      <c r="G28" s="71">
        <v>0</v>
      </c>
      <c r="H28" s="71">
        <v>0</v>
      </c>
      <c r="I28" s="71">
        <v>0</v>
      </c>
      <c r="J28" s="246">
        <v>0</v>
      </c>
      <c r="K28" s="71">
        <v>0</v>
      </c>
      <c r="L28" s="246">
        <v>0</v>
      </c>
      <c r="M28" s="71">
        <v>0</v>
      </c>
      <c r="N28" s="71">
        <v>0</v>
      </c>
      <c r="O28" s="71">
        <v>0</v>
      </c>
      <c r="P28" s="71">
        <v>0</v>
      </c>
      <c r="Q28" s="71">
        <v>0</v>
      </c>
      <c r="R28" s="71">
        <v>0</v>
      </c>
      <c r="S28" s="71">
        <v>0</v>
      </c>
      <c r="T28" s="71">
        <v>0</v>
      </c>
      <c r="U28" s="71">
        <v>0</v>
      </c>
      <c r="V28" s="71">
        <v>0</v>
      </c>
      <c r="W28" s="71">
        <v>0</v>
      </c>
      <c r="X28" s="71">
        <v>0</v>
      </c>
      <c r="Y28" s="71">
        <v>0</v>
      </c>
      <c r="Z28" s="71">
        <v>0</v>
      </c>
      <c r="AA28" s="71">
        <v>0</v>
      </c>
      <c r="AB28" s="70">
        <f t="shared" si="7"/>
        <v>0</v>
      </c>
      <c r="AC28" s="70">
        <f t="shared" si="9"/>
        <v>0</v>
      </c>
    </row>
    <row r="29" spans="1:32" x14ac:dyDescent="0.25">
      <c r="A29" s="25" t="s">
        <v>168</v>
      </c>
      <c r="B29" s="28" t="s">
        <v>167</v>
      </c>
      <c r="C29" s="70">
        <f>AB29</f>
        <v>278.50848094647404</v>
      </c>
      <c r="D29" s="70">
        <v>0</v>
      </c>
      <c r="E29" s="70">
        <f>C29</f>
        <v>278.50848094647404</v>
      </c>
      <c r="F29" s="70">
        <f t="shared" si="8"/>
        <v>278.50848094647404</v>
      </c>
      <c r="G29" s="72">
        <v>0</v>
      </c>
      <c r="H29" s="71">
        <v>0</v>
      </c>
      <c r="I29" s="71">
        <v>0</v>
      </c>
      <c r="J29" s="247">
        <v>0</v>
      </c>
      <c r="K29" s="71">
        <v>0</v>
      </c>
      <c r="L29" s="247">
        <v>232.55553675299998</v>
      </c>
      <c r="M29" s="71">
        <v>0</v>
      </c>
      <c r="N29" s="71">
        <v>232.55553675299998</v>
      </c>
      <c r="O29" s="71">
        <v>0</v>
      </c>
      <c r="P29" s="247">
        <v>45.952944193474053</v>
      </c>
      <c r="Q29" s="71">
        <v>0</v>
      </c>
      <c r="R29" s="72">
        <v>8.8933651200000003</v>
      </c>
      <c r="S29" s="247">
        <v>8.8933651200000003</v>
      </c>
      <c r="T29" s="71">
        <v>0</v>
      </c>
      <c r="U29" s="71">
        <v>0</v>
      </c>
      <c r="V29" s="72">
        <v>0</v>
      </c>
      <c r="W29" s="71">
        <v>0</v>
      </c>
      <c r="X29" s="71">
        <v>0</v>
      </c>
      <c r="Y29" s="71">
        <v>0</v>
      </c>
      <c r="Z29" s="71">
        <v>0</v>
      </c>
      <c r="AA29" s="71">
        <v>0</v>
      </c>
      <c r="AB29" s="70">
        <f t="shared" si="7"/>
        <v>278.50848094647404</v>
      </c>
      <c r="AC29" s="70">
        <f t="shared" si="9"/>
        <v>241.44890187299998</v>
      </c>
    </row>
    <row r="30" spans="1:32" s="63" customFormat="1" ht="47.25" x14ac:dyDescent="0.25">
      <c r="A30" s="27" t="s">
        <v>61</v>
      </c>
      <c r="B30" s="26" t="s">
        <v>166</v>
      </c>
      <c r="C30" s="70">
        <v>236.02413639531653</v>
      </c>
      <c r="D30" s="70">
        <v>0</v>
      </c>
      <c r="E30" s="70">
        <f>SUM(E31:E34)</f>
        <v>236.02413639531653</v>
      </c>
      <c r="F30" s="70">
        <f t="shared" si="8"/>
        <v>236.02413639531653</v>
      </c>
      <c r="G30" s="70">
        <v>0</v>
      </c>
      <c r="H30" s="70">
        <v>0</v>
      </c>
      <c r="I30" s="71">
        <v>0</v>
      </c>
      <c r="J30" s="245">
        <v>0</v>
      </c>
      <c r="K30" s="70">
        <v>0</v>
      </c>
      <c r="L30" s="245">
        <v>197.08096334999999</v>
      </c>
      <c r="M30" s="70">
        <v>0</v>
      </c>
      <c r="N30" s="70">
        <v>197.08096334999999</v>
      </c>
      <c r="O30" s="70">
        <v>0</v>
      </c>
      <c r="P30" s="70">
        <v>38.943173045316996</v>
      </c>
      <c r="Q30" s="70">
        <v>0</v>
      </c>
      <c r="R30" s="70">
        <f>SUM(R31:R34)</f>
        <v>8.3487800677966106</v>
      </c>
      <c r="S30" s="70">
        <f>SUM(S31:S34)</f>
        <v>8.3487800677966106</v>
      </c>
      <c r="T30" s="70">
        <v>0</v>
      </c>
      <c r="U30" s="70">
        <v>0</v>
      </c>
      <c r="V30" s="70">
        <v>0</v>
      </c>
      <c r="W30" s="70">
        <v>0</v>
      </c>
      <c r="X30" s="70">
        <v>0</v>
      </c>
      <c r="Y30" s="70">
        <v>0</v>
      </c>
      <c r="Z30" s="70">
        <v>0</v>
      </c>
      <c r="AA30" s="70">
        <v>0</v>
      </c>
      <c r="AB30" s="70">
        <f t="shared" si="7"/>
        <v>236.02413639531699</v>
      </c>
      <c r="AC30" s="70">
        <f t="shared" si="9"/>
        <v>205.4297434177966</v>
      </c>
    </row>
    <row r="31" spans="1:32" x14ac:dyDescent="0.25">
      <c r="A31" s="27" t="s">
        <v>165</v>
      </c>
      <c r="B31" s="6" t="s">
        <v>164</v>
      </c>
      <c r="C31" s="70">
        <v>10.137657465063567</v>
      </c>
      <c r="D31" s="70">
        <v>0</v>
      </c>
      <c r="E31" s="70">
        <f>C31</f>
        <v>10.137657465063567</v>
      </c>
      <c r="F31" s="70">
        <f t="shared" si="8"/>
        <v>10.137657465063567</v>
      </c>
      <c r="G31" s="71">
        <v>0</v>
      </c>
      <c r="H31" s="71">
        <v>0</v>
      </c>
      <c r="I31" s="71">
        <v>0</v>
      </c>
      <c r="J31" s="246">
        <v>0</v>
      </c>
      <c r="K31" s="71">
        <v>0</v>
      </c>
      <c r="L31" s="246">
        <v>0</v>
      </c>
      <c r="M31" s="71">
        <v>0</v>
      </c>
      <c r="N31" s="71">
        <v>0</v>
      </c>
      <c r="O31" s="71">
        <v>0</v>
      </c>
      <c r="P31" s="71">
        <v>0</v>
      </c>
      <c r="Q31" s="71">
        <v>0</v>
      </c>
      <c r="R31" s="71">
        <v>0</v>
      </c>
      <c r="S31" s="71">
        <v>0</v>
      </c>
      <c r="T31" s="71">
        <v>0</v>
      </c>
      <c r="U31" s="71">
        <v>0</v>
      </c>
      <c r="V31" s="71">
        <v>0</v>
      </c>
      <c r="W31" s="71">
        <v>0</v>
      </c>
      <c r="X31" s="71">
        <v>0</v>
      </c>
      <c r="Y31" s="71">
        <v>0</v>
      </c>
      <c r="Z31" s="71">
        <v>0</v>
      </c>
      <c r="AA31" s="71">
        <v>0</v>
      </c>
      <c r="AB31" s="70">
        <f t="shared" si="7"/>
        <v>0</v>
      </c>
      <c r="AC31" s="70">
        <f t="shared" si="9"/>
        <v>0</v>
      </c>
    </row>
    <row r="32" spans="1:32" ht="31.5" x14ac:dyDescent="0.25">
      <c r="A32" s="27" t="s">
        <v>163</v>
      </c>
      <c r="B32" s="6" t="s">
        <v>162</v>
      </c>
      <c r="C32" s="70">
        <v>30.85508404709195</v>
      </c>
      <c r="D32" s="70">
        <v>0</v>
      </c>
      <c r="E32" s="70">
        <f>C32</f>
        <v>30.85508404709195</v>
      </c>
      <c r="F32" s="70">
        <f t="shared" si="8"/>
        <v>30.85508404709195</v>
      </c>
      <c r="G32" s="71">
        <v>0</v>
      </c>
      <c r="H32" s="71">
        <v>0</v>
      </c>
      <c r="I32" s="71">
        <v>0</v>
      </c>
      <c r="J32" s="246">
        <v>0</v>
      </c>
      <c r="K32" s="71">
        <v>0</v>
      </c>
      <c r="L32" s="246">
        <v>0</v>
      </c>
      <c r="M32" s="71">
        <v>0</v>
      </c>
      <c r="N32" s="71">
        <v>0</v>
      </c>
      <c r="O32" s="71">
        <v>0</v>
      </c>
      <c r="P32" s="71">
        <v>0</v>
      </c>
      <c r="Q32" s="71">
        <v>0</v>
      </c>
      <c r="R32" s="71">
        <v>0.417883</v>
      </c>
      <c r="S32" s="71">
        <v>0.417883</v>
      </c>
      <c r="T32" s="71">
        <v>0</v>
      </c>
      <c r="U32" s="71">
        <v>0</v>
      </c>
      <c r="V32" s="71">
        <v>0</v>
      </c>
      <c r="W32" s="71">
        <v>0</v>
      </c>
      <c r="X32" s="71">
        <v>0</v>
      </c>
      <c r="Y32" s="71">
        <v>0</v>
      </c>
      <c r="Z32" s="71">
        <v>0</v>
      </c>
      <c r="AA32" s="71">
        <v>0</v>
      </c>
      <c r="AB32" s="70">
        <f t="shared" si="7"/>
        <v>0</v>
      </c>
      <c r="AC32" s="70">
        <f t="shared" si="9"/>
        <v>0.417883</v>
      </c>
    </row>
    <row r="33" spans="1:29" x14ac:dyDescent="0.25">
      <c r="A33" s="27" t="s">
        <v>161</v>
      </c>
      <c r="B33" s="6" t="s">
        <v>160</v>
      </c>
      <c r="C33" s="70">
        <v>170.01193764909394</v>
      </c>
      <c r="D33" s="70">
        <v>0</v>
      </c>
      <c r="E33" s="70">
        <f>C33</f>
        <v>170.01193764909394</v>
      </c>
      <c r="F33" s="70">
        <f t="shared" si="8"/>
        <v>170.01193764909394</v>
      </c>
      <c r="G33" s="71">
        <v>0</v>
      </c>
      <c r="H33" s="71">
        <v>0</v>
      </c>
      <c r="I33" s="71">
        <v>0</v>
      </c>
      <c r="J33" s="71">
        <v>0</v>
      </c>
      <c r="K33" s="71">
        <v>0</v>
      </c>
      <c r="L33" s="246">
        <v>0</v>
      </c>
      <c r="M33" s="71">
        <v>0</v>
      </c>
      <c r="N33" s="71">
        <v>0</v>
      </c>
      <c r="O33" s="71">
        <v>0</v>
      </c>
      <c r="P33" s="71">
        <v>0</v>
      </c>
      <c r="Q33" s="71">
        <v>0</v>
      </c>
      <c r="R33" s="71">
        <v>0</v>
      </c>
      <c r="S33" s="71">
        <v>0</v>
      </c>
      <c r="T33" s="71">
        <v>0</v>
      </c>
      <c r="U33" s="71">
        <v>0</v>
      </c>
      <c r="V33" s="71">
        <v>0</v>
      </c>
      <c r="W33" s="71">
        <v>0</v>
      </c>
      <c r="X33" s="71">
        <v>0</v>
      </c>
      <c r="Y33" s="71">
        <v>0</v>
      </c>
      <c r="Z33" s="71">
        <v>0</v>
      </c>
      <c r="AA33" s="71">
        <v>0</v>
      </c>
      <c r="AB33" s="70">
        <f t="shared" si="7"/>
        <v>0</v>
      </c>
      <c r="AC33" s="70">
        <f t="shared" si="9"/>
        <v>0</v>
      </c>
    </row>
    <row r="34" spans="1:29" x14ac:dyDescent="0.25">
      <c r="A34" s="27" t="s">
        <v>159</v>
      </c>
      <c r="B34" s="6" t="s">
        <v>158</v>
      </c>
      <c r="C34" s="70">
        <v>25.019457234067101</v>
      </c>
      <c r="D34" s="70">
        <v>0</v>
      </c>
      <c r="E34" s="70">
        <f>C34</f>
        <v>25.019457234067101</v>
      </c>
      <c r="F34" s="70">
        <f t="shared" si="8"/>
        <v>25.019457234067101</v>
      </c>
      <c r="G34" s="71">
        <v>0</v>
      </c>
      <c r="H34" s="71">
        <v>0</v>
      </c>
      <c r="I34" s="71">
        <v>0</v>
      </c>
      <c r="J34" s="71">
        <v>0</v>
      </c>
      <c r="K34" s="71">
        <v>0</v>
      </c>
      <c r="L34" s="246">
        <v>0</v>
      </c>
      <c r="M34" s="71">
        <v>0</v>
      </c>
      <c r="N34" s="71">
        <v>0</v>
      </c>
      <c r="O34" s="71">
        <v>0</v>
      </c>
      <c r="P34" s="71">
        <v>0</v>
      </c>
      <c r="Q34" s="71">
        <v>0</v>
      </c>
      <c r="R34" s="71">
        <v>7.93089706779661</v>
      </c>
      <c r="S34" s="71">
        <v>7.93089706779661</v>
      </c>
      <c r="T34" s="71">
        <v>0</v>
      </c>
      <c r="U34" s="71">
        <v>0</v>
      </c>
      <c r="V34" s="71">
        <v>0</v>
      </c>
      <c r="W34" s="71">
        <v>0</v>
      </c>
      <c r="X34" s="71">
        <v>0</v>
      </c>
      <c r="Y34" s="71">
        <v>0</v>
      </c>
      <c r="Z34" s="71">
        <v>0</v>
      </c>
      <c r="AA34" s="71">
        <v>0</v>
      </c>
      <c r="AB34" s="70">
        <f t="shared" si="7"/>
        <v>0</v>
      </c>
      <c r="AC34" s="70">
        <f t="shared" si="9"/>
        <v>7.93089706779661</v>
      </c>
    </row>
    <row r="35" spans="1:29" s="63" customFormat="1" ht="31.5" x14ac:dyDescent="0.25">
      <c r="A35" s="27" t="s">
        <v>60</v>
      </c>
      <c r="B35" s="26" t="s">
        <v>157</v>
      </c>
      <c r="C35" s="70">
        <v>0</v>
      </c>
      <c r="D35" s="70">
        <v>0</v>
      </c>
      <c r="E35" s="70">
        <v>0</v>
      </c>
      <c r="F35" s="70">
        <f t="shared" si="8"/>
        <v>0</v>
      </c>
      <c r="G35" s="70">
        <v>0</v>
      </c>
      <c r="H35" s="70">
        <v>0</v>
      </c>
      <c r="I35" s="70">
        <v>0</v>
      </c>
      <c r="J35" s="70">
        <v>0</v>
      </c>
      <c r="K35" s="70">
        <v>0</v>
      </c>
      <c r="L35" s="70">
        <v>0</v>
      </c>
      <c r="M35" s="70">
        <v>0</v>
      </c>
      <c r="N35" s="70">
        <v>0</v>
      </c>
      <c r="O35" s="70">
        <v>0</v>
      </c>
      <c r="P35" s="70">
        <v>0</v>
      </c>
      <c r="Q35" s="70">
        <v>0</v>
      </c>
      <c r="R35" s="70">
        <v>0</v>
      </c>
      <c r="S35" s="70">
        <v>0</v>
      </c>
      <c r="T35" s="70">
        <v>0</v>
      </c>
      <c r="U35" s="70">
        <v>0</v>
      </c>
      <c r="V35" s="70">
        <v>0</v>
      </c>
      <c r="W35" s="70">
        <v>0</v>
      </c>
      <c r="X35" s="70">
        <v>0</v>
      </c>
      <c r="Y35" s="70">
        <v>0</v>
      </c>
      <c r="Z35" s="70">
        <v>0</v>
      </c>
      <c r="AA35" s="70">
        <v>0</v>
      </c>
      <c r="AB35" s="70">
        <f t="shared" si="7"/>
        <v>0</v>
      </c>
      <c r="AC35" s="70">
        <f t="shared" si="9"/>
        <v>0</v>
      </c>
    </row>
    <row r="36" spans="1:29" ht="31.5" x14ac:dyDescent="0.25">
      <c r="A36" s="25" t="s">
        <v>156</v>
      </c>
      <c r="B36" s="168" t="s">
        <v>155</v>
      </c>
      <c r="C36" s="169">
        <f t="shared" ref="C36:C41" si="10">C44</f>
        <v>0</v>
      </c>
      <c r="D36" s="169">
        <v>0</v>
      </c>
      <c r="E36" s="169">
        <v>0</v>
      </c>
      <c r="F36" s="70">
        <f t="shared" si="8"/>
        <v>0</v>
      </c>
      <c r="G36" s="170">
        <v>0</v>
      </c>
      <c r="H36" s="71">
        <v>0</v>
      </c>
      <c r="I36" s="71">
        <v>0</v>
      </c>
      <c r="J36" s="170">
        <v>0</v>
      </c>
      <c r="K36" s="71">
        <v>0</v>
      </c>
      <c r="L36" s="170">
        <v>0</v>
      </c>
      <c r="M36" s="71">
        <v>0</v>
      </c>
      <c r="N36" s="246">
        <v>0</v>
      </c>
      <c r="O36" s="71">
        <v>0</v>
      </c>
      <c r="P36" s="170">
        <v>0</v>
      </c>
      <c r="Q36" s="71">
        <v>0</v>
      </c>
      <c r="R36" s="170">
        <v>0</v>
      </c>
      <c r="S36" s="71">
        <v>0</v>
      </c>
      <c r="T36" s="71">
        <v>0</v>
      </c>
      <c r="U36" s="71">
        <v>0</v>
      </c>
      <c r="V36" s="170">
        <v>0</v>
      </c>
      <c r="W36" s="71">
        <v>0</v>
      </c>
      <c r="X36" s="71">
        <v>0</v>
      </c>
      <c r="Y36" s="71">
        <v>0</v>
      </c>
      <c r="Z36" s="71">
        <v>0</v>
      </c>
      <c r="AA36" s="71">
        <v>0</v>
      </c>
      <c r="AB36" s="70">
        <f t="shared" si="7"/>
        <v>0</v>
      </c>
      <c r="AC36" s="70">
        <f t="shared" si="9"/>
        <v>0</v>
      </c>
    </row>
    <row r="37" spans="1:29" x14ac:dyDescent="0.25">
      <c r="A37" s="25" t="s">
        <v>154</v>
      </c>
      <c r="B37" s="168" t="s">
        <v>144</v>
      </c>
      <c r="C37" s="169">
        <f t="shared" si="10"/>
        <v>25</v>
      </c>
      <c r="D37" s="169">
        <v>0</v>
      </c>
      <c r="E37" s="70">
        <f>C37</f>
        <v>25</v>
      </c>
      <c r="F37" s="70">
        <f t="shared" si="8"/>
        <v>25</v>
      </c>
      <c r="G37" s="170">
        <v>0</v>
      </c>
      <c r="H37" s="71">
        <v>0</v>
      </c>
      <c r="I37" s="71">
        <v>0</v>
      </c>
      <c r="J37" s="170">
        <v>0</v>
      </c>
      <c r="K37" s="71">
        <v>0</v>
      </c>
      <c r="L37" s="170">
        <v>0</v>
      </c>
      <c r="M37" s="71">
        <v>0</v>
      </c>
      <c r="N37" s="246">
        <v>0</v>
      </c>
      <c r="O37" s="71">
        <v>0</v>
      </c>
      <c r="P37" s="170">
        <f>C37</f>
        <v>25</v>
      </c>
      <c r="Q37" s="71">
        <v>0</v>
      </c>
      <c r="R37" s="170">
        <v>0</v>
      </c>
      <c r="S37" s="71">
        <v>0</v>
      </c>
      <c r="T37" s="71">
        <v>0</v>
      </c>
      <c r="U37" s="71">
        <v>0</v>
      </c>
      <c r="V37" s="170">
        <v>0</v>
      </c>
      <c r="W37" s="71">
        <v>0</v>
      </c>
      <c r="X37" s="71">
        <v>0</v>
      </c>
      <c r="Y37" s="71">
        <v>0</v>
      </c>
      <c r="Z37" s="71">
        <v>0</v>
      </c>
      <c r="AA37" s="71">
        <v>0</v>
      </c>
      <c r="AB37" s="70">
        <f t="shared" si="7"/>
        <v>25</v>
      </c>
      <c r="AC37" s="70">
        <f t="shared" si="9"/>
        <v>0</v>
      </c>
    </row>
    <row r="38" spans="1:29" x14ac:dyDescent="0.25">
      <c r="A38" s="25" t="s">
        <v>153</v>
      </c>
      <c r="B38" s="168" t="s">
        <v>142</v>
      </c>
      <c r="C38" s="169">
        <f t="shared" si="10"/>
        <v>0</v>
      </c>
      <c r="D38" s="169">
        <v>0</v>
      </c>
      <c r="E38" s="169">
        <v>0</v>
      </c>
      <c r="F38" s="70">
        <f t="shared" si="8"/>
        <v>0</v>
      </c>
      <c r="G38" s="170">
        <v>0</v>
      </c>
      <c r="H38" s="71">
        <v>0</v>
      </c>
      <c r="I38" s="71">
        <v>0</v>
      </c>
      <c r="J38" s="170">
        <v>0</v>
      </c>
      <c r="K38" s="71">
        <v>0</v>
      </c>
      <c r="L38" s="170">
        <v>0</v>
      </c>
      <c r="M38" s="71">
        <v>0</v>
      </c>
      <c r="N38" s="246">
        <v>0</v>
      </c>
      <c r="O38" s="71">
        <v>0</v>
      </c>
      <c r="P38" s="170">
        <v>0</v>
      </c>
      <c r="Q38" s="71">
        <v>0</v>
      </c>
      <c r="R38" s="170">
        <v>0</v>
      </c>
      <c r="S38" s="71">
        <v>0</v>
      </c>
      <c r="T38" s="71">
        <v>0</v>
      </c>
      <c r="U38" s="71">
        <v>0</v>
      </c>
      <c r="V38" s="170">
        <v>0</v>
      </c>
      <c r="W38" s="71">
        <v>0</v>
      </c>
      <c r="X38" s="71">
        <v>0</v>
      </c>
      <c r="Y38" s="71">
        <v>0</v>
      </c>
      <c r="Z38" s="71">
        <v>0</v>
      </c>
      <c r="AA38" s="71">
        <v>0</v>
      </c>
      <c r="AB38" s="70">
        <f t="shared" si="7"/>
        <v>0</v>
      </c>
      <c r="AC38" s="70">
        <f t="shared" si="9"/>
        <v>0</v>
      </c>
    </row>
    <row r="39" spans="1:29" ht="31.5" x14ac:dyDescent="0.25">
      <c r="A39" s="25" t="s">
        <v>152</v>
      </c>
      <c r="B39" s="6" t="s">
        <v>140</v>
      </c>
      <c r="C39" s="169">
        <f t="shared" si="10"/>
        <v>0</v>
      </c>
      <c r="D39" s="169">
        <v>0</v>
      </c>
      <c r="E39" s="70">
        <v>0</v>
      </c>
      <c r="F39" s="70">
        <f t="shared" si="8"/>
        <v>0</v>
      </c>
      <c r="G39" s="71">
        <v>0</v>
      </c>
      <c r="H39" s="71">
        <v>0</v>
      </c>
      <c r="I39" s="71">
        <v>0</v>
      </c>
      <c r="J39" s="71">
        <v>0</v>
      </c>
      <c r="K39" s="71">
        <v>0</v>
      </c>
      <c r="L39" s="71">
        <v>0</v>
      </c>
      <c r="M39" s="71">
        <v>0</v>
      </c>
      <c r="N39" s="246">
        <v>0</v>
      </c>
      <c r="O39" s="71">
        <v>0</v>
      </c>
      <c r="P39" s="71">
        <v>0</v>
      </c>
      <c r="Q39" s="71">
        <v>0</v>
      </c>
      <c r="R39" s="71">
        <v>0</v>
      </c>
      <c r="S39" s="71">
        <v>0</v>
      </c>
      <c r="T39" s="71">
        <v>0</v>
      </c>
      <c r="U39" s="71">
        <v>0</v>
      </c>
      <c r="V39" s="71">
        <v>0</v>
      </c>
      <c r="W39" s="71">
        <v>0</v>
      </c>
      <c r="X39" s="71">
        <v>0</v>
      </c>
      <c r="Y39" s="71">
        <v>0</v>
      </c>
      <c r="Z39" s="71">
        <v>0</v>
      </c>
      <c r="AA39" s="71">
        <v>0</v>
      </c>
      <c r="AB39" s="70">
        <f t="shared" si="7"/>
        <v>0</v>
      </c>
      <c r="AC39" s="70">
        <f t="shared" si="9"/>
        <v>0</v>
      </c>
    </row>
    <row r="40" spans="1:29" ht="31.5" x14ac:dyDescent="0.25">
      <c r="A40" s="25" t="s">
        <v>151</v>
      </c>
      <c r="B40" s="6" t="s">
        <v>138</v>
      </c>
      <c r="C40" s="169">
        <f t="shared" si="10"/>
        <v>0</v>
      </c>
      <c r="D40" s="169">
        <v>0</v>
      </c>
      <c r="E40" s="70">
        <v>0</v>
      </c>
      <c r="F40" s="70">
        <f t="shared" si="8"/>
        <v>0</v>
      </c>
      <c r="G40" s="71">
        <v>0</v>
      </c>
      <c r="H40" s="71">
        <v>0</v>
      </c>
      <c r="I40" s="71">
        <v>0</v>
      </c>
      <c r="J40" s="71">
        <v>0</v>
      </c>
      <c r="K40" s="71">
        <v>0</v>
      </c>
      <c r="L40" s="71">
        <v>0</v>
      </c>
      <c r="M40" s="71">
        <v>0</v>
      </c>
      <c r="N40" s="246">
        <v>0</v>
      </c>
      <c r="O40" s="71">
        <v>0</v>
      </c>
      <c r="P40" s="71">
        <v>0</v>
      </c>
      <c r="Q40" s="71">
        <v>0</v>
      </c>
      <c r="R40" s="71">
        <v>0</v>
      </c>
      <c r="S40" s="71">
        <v>0</v>
      </c>
      <c r="T40" s="71">
        <v>0</v>
      </c>
      <c r="U40" s="71">
        <v>0</v>
      </c>
      <c r="V40" s="71">
        <v>0</v>
      </c>
      <c r="W40" s="71">
        <v>0</v>
      </c>
      <c r="X40" s="71">
        <v>0</v>
      </c>
      <c r="Y40" s="71">
        <v>0</v>
      </c>
      <c r="Z40" s="71">
        <v>0</v>
      </c>
      <c r="AA40" s="71">
        <v>0</v>
      </c>
      <c r="AB40" s="70">
        <f t="shared" si="7"/>
        <v>0</v>
      </c>
      <c r="AC40" s="70">
        <f t="shared" si="9"/>
        <v>0</v>
      </c>
    </row>
    <row r="41" spans="1:29" x14ac:dyDescent="0.25">
      <c r="A41" s="25" t="s">
        <v>150</v>
      </c>
      <c r="B41" s="6" t="s">
        <v>136</v>
      </c>
      <c r="C41" s="169">
        <f t="shared" si="10"/>
        <v>0.65</v>
      </c>
      <c r="D41" s="169">
        <v>0</v>
      </c>
      <c r="E41" s="70">
        <f>C41</f>
        <v>0.65</v>
      </c>
      <c r="F41" s="70">
        <f t="shared" si="8"/>
        <v>0.65</v>
      </c>
      <c r="G41" s="71">
        <v>0</v>
      </c>
      <c r="H41" s="71">
        <v>0</v>
      </c>
      <c r="I41" s="71">
        <v>0</v>
      </c>
      <c r="J41" s="71">
        <v>0</v>
      </c>
      <c r="K41" s="71">
        <v>0</v>
      </c>
      <c r="L41" s="71">
        <v>0</v>
      </c>
      <c r="M41" s="71">
        <v>0</v>
      </c>
      <c r="N41" s="246">
        <v>0</v>
      </c>
      <c r="O41" s="71">
        <v>0</v>
      </c>
      <c r="P41" s="71">
        <f>C41</f>
        <v>0.65</v>
      </c>
      <c r="Q41" s="71">
        <v>0</v>
      </c>
      <c r="R41" s="71">
        <v>0</v>
      </c>
      <c r="S41" s="71">
        <v>0</v>
      </c>
      <c r="T41" s="71">
        <v>0</v>
      </c>
      <c r="U41" s="71">
        <v>0</v>
      </c>
      <c r="V41" s="71">
        <v>0</v>
      </c>
      <c r="W41" s="71">
        <v>0</v>
      </c>
      <c r="X41" s="71">
        <v>0</v>
      </c>
      <c r="Y41" s="71">
        <v>0</v>
      </c>
      <c r="Z41" s="71">
        <v>0</v>
      </c>
      <c r="AA41" s="71">
        <v>0</v>
      </c>
      <c r="AB41" s="70">
        <f t="shared" si="7"/>
        <v>0.65</v>
      </c>
      <c r="AC41" s="70">
        <f t="shared" si="9"/>
        <v>0</v>
      </c>
    </row>
    <row r="42" spans="1:29" ht="18.75" x14ac:dyDescent="0.25">
      <c r="A42" s="25" t="s">
        <v>149</v>
      </c>
      <c r="B42" s="253" t="s">
        <v>565</v>
      </c>
      <c r="C42" s="169">
        <f>C50</f>
        <v>21</v>
      </c>
      <c r="D42" s="169">
        <v>0</v>
      </c>
      <c r="E42" s="70">
        <f>C42</f>
        <v>21</v>
      </c>
      <c r="F42" s="70">
        <f t="shared" si="8"/>
        <v>21</v>
      </c>
      <c r="G42" s="170">
        <v>0</v>
      </c>
      <c r="H42" s="71">
        <v>0</v>
      </c>
      <c r="I42" s="71">
        <v>0</v>
      </c>
      <c r="J42" s="170">
        <v>0</v>
      </c>
      <c r="K42" s="71">
        <v>0</v>
      </c>
      <c r="L42" s="170">
        <v>0</v>
      </c>
      <c r="M42" s="71">
        <v>0</v>
      </c>
      <c r="N42" s="246">
        <v>0</v>
      </c>
      <c r="O42" s="71">
        <v>0</v>
      </c>
      <c r="P42" s="71">
        <f>C42</f>
        <v>21</v>
      </c>
      <c r="Q42" s="71">
        <v>0</v>
      </c>
      <c r="R42" s="170">
        <v>0</v>
      </c>
      <c r="S42" s="71">
        <v>0</v>
      </c>
      <c r="T42" s="71">
        <v>0</v>
      </c>
      <c r="U42" s="71">
        <v>0</v>
      </c>
      <c r="V42" s="170">
        <v>0</v>
      </c>
      <c r="W42" s="71">
        <v>0</v>
      </c>
      <c r="X42" s="71">
        <v>0</v>
      </c>
      <c r="Y42" s="71">
        <v>0</v>
      </c>
      <c r="Z42" s="71">
        <v>0</v>
      </c>
      <c r="AA42" s="71">
        <v>0</v>
      </c>
      <c r="AB42" s="70">
        <f t="shared" si="7"/>
        <v>21</v>
      </c>
      <c r="AC42" s="70">
        <f t="shared" si="9"/>
        <v>0</v>
      </c>
    </row>
    <row r="43" spans="1:29" x14ac:dyDescent="0.25">
      <c r="A43" s="27" t="s">
        <v>59</v>
      </c>
      <c r="B43" s="26" t="s">
        <v>148</v>
      </c>
      <c r="C43" s="70">
        <v>0</v>
      </c>
      <c r="D43" s="70">
        <v>0</v>
      </c>
      <c r="E43" s="70">
        <v>0</v>
      </c>
      <c r="F43" s="70">
        <f t="shared" si="8"/>
        <v>0</v>
      </c>
      <c r="G43" s="70">
        <v>0</v>
      </c>
      <c r="H43" s="70">
        <v>0</v>
      </c>
      <c r="I43" s="70">
        <v>0</v>
      </c>
      <c r="J43" s="70">
        <v>0</v>
      </c>
      <c r="K43" s="70">
        <v>0</v>
      </c>
      <c r="L43" s="70">
        <v>0</v>
      </c>
      <c r="M43" s="70">
        <v>0</v>
      </c>
      <c r="N43" s="245">
        <v>0</v>
      </c>
      <c r="O43" s="70">
        <v>0</v>
      </c>
      <c r="P43" s="70">
        <v>0</v>
      </c>
      <c r="Q43" s="70">
        <v>0</v>
      </c>
      <c r="R43" s="70">
        <v>0</v>
      </c>
      <c r="S43" s="70">
        <v>0</v>
      </c>
      <c r="T43" s="70">
        <v>0</v>
      </c>
      <c r="U43" s="70">
        <v>0</v>
      </c>
      <c r="V43" s="70">
        <v>0</v>
      </c>
      <c r="W43" s="70">
        <v>0</v>
      </c>
      <c r="X43" s="70">
        <v>0</v>
      </c>
      <c r="Y43" s="70">
        <v>0</v>
      </c>
      <c r="Z43" s="70">
        <v>0</v>
      </c>
      <c r="AA43" s="70">
        <v>0</v>
      </c>
      <c r="AB43" s="70">
        <f t="shared" si="7"/>
        <v>0</v>
      </c>
      <c r="AC43" s="70">
        <f t="shared" si="9"/>
        <v>0</v>
      </c>
    </row>
    <row r="44" spans="1:29" x14ac:dyDescent="0.25">
      <c r="A44" s="25" t="s">
        <v>147</v>
      </c>
      <c r="B44" s="6" t="s">
        <v>146</v>
      </c>
      <c r="C44" s="70">
        <v>0</v>
      </c>
      <c r="D44" s="70">
        <v>0</v>
      </c>
      <c r="E44" s="70">
        <f>C44</f>
        <v>0</v>
      </c>
      <c r="F44" s="70">
        <f t="shared" si="8"/>
        <v>0</v>
      </c>
      <c r="G44" s="71">
        <v>0</v>
      </c>
      <c r="H44" s="71">
        <v>0</v>
      </c>
      <c r="I44" s="71">
        <v>0</v>
      </c>
      <c r="J44" s="71">
        <v>0</v>
      </c>
      <c r="K44" s="71">
        <v>0</v>
      </c>
      <c r="L44" s="71">
        <v>0</v>
      </c>
      <c r="M44" s="71">
        <v>0</v>
      </c>
      <c r="N44" s="246">
        <v>0</v>
      </c>
      <c r="O44" s="71">
        <v>0</v>
      </c>
      <c r="P44" s="71">
        <v>0</v>
      </c>
      <c r="Q44" s="71">
        <v>0</v>
      </c>
      <c r="R44" s="71">
        <v>0</v>
      </c>
      <c r="S44" s="71">
        <v>0</v>
      </c>
      <c r="T44" s="71">
        <v>0</v>
      </c>
      <c r="U44" s="71">
        <v>0</v>
      </c>
      <c r="V44" s="71">
        <v>0</v>
      </c>
      <c r="W44" s="71">
        <v>0</v>
      </c>
      <c r="X44" s="71">
        <v>0</v>
      </c>
      <c r="Y44" s="71">
        <v>0</v>
      </c>
      <c r="Z44" s="71">
        <v>0</v>
      </c>
      <c r="AA44" s="71">
        <v>0</v>
      </c>
      <c r="AB44" s="70">
        <f t="shared" si="7"/>
        <v>0</v>
      </c>
      <c r="AC44" s="70">
        <f t="shared" si="9"/>
        <v>0</v>
      </c>
    </row>
    <row r="45" spans="1:29" x14ac:dyDescent="0.25">
      <c r="A45" s="25" t="s">
        <v>145</v>
      </c>
      <c r="B45" s="6" t="s">
        <v>144</v>
      </c>
      <c r="C45" s="70">
        <f>C54</f>
        <v>25</v>
      </c>
      <c r="D45" s="70">
        <v>0</v>
      </c>
      <c r="E45" s="70">
        <f>C45</f>
        <v>25</v>
      </c>
      <c r="F45" s="70">
        <f t="shared" si="8"/>
        <v>25</v>
      </c>
      <c r="G45" s="71">
        <v>0</v>
      </c>
      <c r="H45" s="71">
        <v>0</v>
      </c>
      <c r="I45" s="71">
        <v>0</v>
      </c>
      <c r="J45" s="71">
        <v>0</v>
      </c>
      <c r="K45" s="71">
        <v>0</v>
      </c>
      <c r="L45" s="71">
        <v>0</v>
      </c>
      <c r="M45" s="71">
        <v>0</v>
      </c>
      <c r="N45" s="246">
        <v>0</v>
      </c>
      <c r="O45" s="71">
        <v>0</v>
      </c>
      <c r="P45" s="71">
        <f>C45</f>
        <v>25</v>
      </c>
      <c r="Q45" s="71">
        <v>0</v>
      </c>
      <c r="R45" s="71">
        <v>0</v>
      </c>
      <c r="S45" s="71">
        <v>0</v>
      </c>
      <c r="T45" s="71">
        <v>0</v>
      </c>
      <c r="U45" s="71">
        <v>0</v>
      </c>
      <c r="V45" s="71">
        <v>0</v>
      </c>
      <c r="W45" s="71">
        <v>0</v>
      </c>
      <c r="X45" s="71">
        <v>0</v>
      </c>
      <c r="Y45" s="71">
        <v>0</v>
      </c>
      <c r="Z45" s="71">
        <v>0</v>
      </c>
      <c r="AA45" s="71">
        <v>0</v>
      </c>
      <c r="AB45" s="70">
        <f t="shared" si="7"/>
        <v>25</v>
      </c>
      <c r="AC45" s="70">
        <f t="shared" si="9"/>
        <v>0</v>
      </c>
    </row>
    <row r="46" spans="1:29" x14ac:dyDescent="0.25">
      <c r="A46" s="25" t="s">
        <v>143</v>
      </c>
      <c r="B46" s="6" t="s">
        <v>142</v>
      </c>
      <c r="C46" s="70">
        <v>0</v>
      </c>
      <c r="D46" s="70">
        <v>0</v>
      </c>
      <c r="E46" s="70">
        <v>0</v>
      </c>
      <c r="F46" s="70">
        <f t="shared" si="8"/>
        <v>0</v>
      </c>
      <c r="G46" s="71">
        <v>0</v>
      </c>
      <c r="H46" s="71">
        <v>0</v>
      </c>
      <c r="I46" s="71">
        <v>0</v>
      </c>
      <c r="J46" s="71">
        <v>0</v>
      </c>
      <c r="K46" s="71">
        <v>0</v>
      </c>
      <c r="L46" s="71">
        <v>0</v>
      </c>
      <c r="M46" s="71">
        <v>0</v>
      </c>
      <c r="N46" s="246">
        <v>0</v>
      </c>
      <c r="O46" s="71">
        <v>0</v>
      </c>
      <c r="P46" s="71">
        <v>0</v>
      </c>
      <c r="Q46" s="71">
        <v>0</v>
      </c>
      <c r="R46" s="71">
        <v>0</v>
      </c>
      <c r="S46" s="71">
        <v>0</v>
      </c>
      <c r="T46" s="71">
        <v>0</v>
      </c>
      <c r="U46" s="71">
        <v>0</v>
      </c>
      <c r="V46" s="71">
        <v>0</v>
      </c>
      <c r="W46" s="71">
        <v>0</v>
      </c>
      <c r="X46" s="71">
        <v>0</v>
      </c>
      <c r="Y46" s="71">
        <v>0</v>
      </c>
      <c r="Z46" s="71">
        <v>0</v>
      </c>
      <c r="AA46" s="71">
        <v>0</v>
      </c>
      <c r="AB46" s="70">
        <f t="shared" si="7"/>
        <v>0</v>
      </c>
      <c r="AC46" s="70">
        <f t="shared" si="9"/>
        <v>0</v>
      </c>
    </row>
    <row r="47" spans="1:29" ht="31.5" x14ac:dyDescent="0.25">
      <c r="A47" s="25" t="s">
        <v>141</v>
      </c>
      <c r="B47" s="6" t="s">
        <v>140</v>
      </c>
      <c r="C47" s="70">
        <v>0</v>
      </c>
      <c r="D47" s="70">
        <v>0</v>
      </c>
      <c r="E47" s="70">
        <v>0</v>
      </c>
      <c r="F47" s="70">
        <f t="shared" si="8"/>
        <v>0</v>
      </c>
      <c r="G47" s="71">
        <v>0</v>
      </c>
      <c r="H47" s="71">
        <v>0</v>
      </c>
      <c r="I47" s="71">
        <v>0</v>
      </c>
      <c r="J47" s="71">
        <v>0</v>
      </c>
      <c r="K47" s="71">
        <v>0</v>
      </c>
      <c r="L47" s="71">
        <v>0</v>
      </c>
      <c r="M47" s="71">
        <v>0</v>
      </c>
      <c r="N47" s="246">
        <v>0</v>
      </c>
      <c r="O47" s="71">
        <v>0</v>
      </c>
      <c r="P47" s="71">
        <v>0</v>
      </c>
      <c r="Q47" s="71">
        <v>0</v>
      </c>
      <c r="R47" s="71">
        <v>0</v>
      </c>
      <c r="S47" s="71">
        <v>0</v>
      </c>
      <c r="T47" s="71">
        <v>0</v>
      </c>
      <c r="U47" s="71">
        <v>0</v>
      </c>
      <c r="V47" s="71">
        <v>0</v>
      </c>
      <c r="W47" s="71">
        <v>0</v>
      </c>
      <c r="X47" s="71">
        <v>0</v>
      </c>
      <c r="Y47" s="71">
        <v>0</v>
      </c>
      <c r="Z47" s="71">
        <v>0</v>
      </c>
      <c r="AA47" s="71">
        <v>0</v>
      </c>
      <c r="AB47" s="70">
        <f t="shared" si="7"/>
        <v>0</v>
      </c>
      <c r="AC47" s="70">
        <f t="shared" si="9"/>
        <v>0</v>
      </c>
    </row>
    <row r="48" spans="1:29" ht="31.5" x14ac:dyDescent="0.25">
      <c r="A48" s="25" t="s">
        <v>139</v>
      </c>
      <c r="B48" s="6" t="s">
        <v>138</v>
      </c>
      <c r="C48" s="70">
        <v>0</v>
      </c>
      <c r="D48" s="70">
        <v>0</v>
      </c>
      <c r="E48" s="70">
        <v>0</v>
      </c>
      <c r="F48" s="70">
        <f t="shared" si="8"/>
        <v>0</v>
      </c>
      <c r="G48" s="71">
        <v>0</v>
      </c>
      <c r="H48" s="71">
        <v>0</v>
      </c>
      <c r="I48" s="71">
        <v>0</v>
      </c>
      <c r="J48" s="71">
        <v>0</v>
      </c>
      <c r="K48" s="71">
        <v>0</v>
      </c>
      <c r="L48" s="71">
        <v>0</v>
      </c>
      <c r="M48" s="71">
        <v>0</v>
      </c>
      <c r="N48" s="246">
        <v>0</v>
      </c>
      <c r="O48" s="71">
        <v>0</v>
      </c>
      <c r="P48" s="71">
        <v>0</v>
      </c>
      <c r="Q48" s="71">
        <v>0</v>
      </c>
      <c r="R48" s="71">
        <v>0</v>
      </c>
      <c r="S48" s="71">
        <v>0</v>
      </c>
      <c r="T48" s="71">
        <v>0</v>
      </c>
      <c r="U48" s="71">
        <v>0</v>
      </c>
      <c r="V48" s="71">
        <v>0</v>
      </c>
      <c r="W48" s="71">
        <v>0</v>
      </c>
      <c r="X48" s="71">
        <v>0</v>
      </c>
      <c r="Y48" s="71">
        <v>0</v>
      </c>
      <c r="Z48" s="71">
        <v>0</v>
      </c>
      <c r="AA48" s="71">
        <v>0</v>
      </c>
      <c r="AB48" s="70">
        <f t="shared" si="7"/>
        <v>0</v>
      </c>
      <c r="AC48" s="70">
        <f t="shared" si="9"/>
        <v>0</v>
      </c>
    </row>
    <row r="49" spans="1:29" x14ac:dyDescent="0.25">
      <c r="A49" s="25" t="s">
        <v>137</v>
      </c>
      <c r="B49" s="6" t="s">
        <v>136</v>
      </c>
      <c r="C49" s="70">
        <f>C56</f>
        <v>0.65</v>
      </c>
      <c r="D49" s="70">
        <v>0</v>
      </c>
      <c r="E49" s="70">
        <f>C49</f>
        <v>0.65</v>
      </c>
      <c r="F49" s="70">
        <f t="shared" si="8"/>
        <v>0.65</v>
      </c>
      <c r="G49" s="71">
        <v>0</v>
      </c>
      <c r="H49" s="71">
        <v>0</v>
      </c>
      <c r="I49" s="71">
        <v>0</v>
      </c>
      <c r="J49" s="71">
        <v>0</v>
      </c>
      <c r="K49" s="71">
        <v>0</v>
      </c>
      <c r="L49" s="71">
        <v>0</v>
      </c>
      <c r="M49" s="71">
        <v>0</v>
      </c>
      <c r="N49" s="246">
        <v>0</v>
      </c>
      <c r="O49" s="71">
        <v>0</v>
      </c>
      <c r="P49" s="71">
        <f>C49</f>
        <v>0.65</v>
      </c>
      <c r="Q49" s="71">
        <v>0</v>
      </c>
      <c r="R49" s="71">
        <v>0</v>
      </c>
      <c r="S49" s="71">
        <v>0</v>
      </c>
      <c r="T49" s="71">
        <v>0</v>
      </c>
      <c r="U49" s="71">
        <v>0</v>
      </c>
      <c r="V49" s="71">
        <v>0</v>
      </c>
      <c r="W49" s="71">
        <v>0</v>
      </c>
      <c r="X49" s="71">
        <v>0</v>
      </c>
      <c r="Y49" s="71">
        <v>0</v>
      </c>
      <c r="Z49" s="71">
        <v>0</v>
      </c>
      <c r="AA49" s="71">
        <v>0</v>
      </c>
      <c r="AB49" s="70">
        <f t="shared" si="7"/>
        <v>0.65</v>
      </c>
      <c r="AC49" s="70">
        <f t="shared" si="9"/>
        <v>0</v>
      </c>
    </row>
    <row r="50" spans="1:29" ht="18.75" x14ac:dyDescent="0.25">
      <c r="A50" s="25" t="s">
        <v>135</v>
      </c>
      <c r="B50" s="253" t="s">
        <v>565</v>
      </c>
      <c r="C50" s="169">
        <f>C57</f>
        <v>21</v>
      </c>
      <c r="D50" s="169">
        <v>0</v>
      </c>
      <c r="E50" s="70">
        <f>C50</f>
        <v>21</v>
      </c>
      <c r="F50" s="70">
        <f t="shared" si="8"/>
        <v>21</v>
      </c>
      <c r="G50" s="170">
        <v>0</v>
      </c>
      <c r="H50" s="71">
        <v>0</v>
      </c>
      <c r="I50" s="71">
        <v>0</v>
      </c>
      <c r="J50" s="170">
        <v>0</v>
      </c>
      <c r="K50" s="71">
        <v>0</v>
      </c>
      <c r="L50" s="170">
        <v>0</v>
      </c>
      <c r="M50" s="71">
        <v>0</v>
      </c>
      <c r="N50" s="246">
        <v>0</v>
      </c>
      <c r="O50" s="71">
        <v>0</v>
      </c>
      <c r="P50" s="71">
        <f>C50</f>
        <v>21</v>
      </c>
      <c r="Q50" s="71">
        <v>0</v>
      </c>
      <c r="R50" s="170">
        <v>0</v>
      </c>
      <c r="S50" s="71">
        <v>0</v>
      </c>
      <c r="T50" s="71">
        <v>0</v>
      </c>
      <c r="U50" s="71">
        <v>0</v>
      </c>
      <c r="V50" s="170">
        <v>0</v>
      </c>
      <c r="W50" s="71">
        <v>0</v>
      </c>
      <c r="X50" s="71">
        <v>0</v>
      </c>
      <c r="Y50" s="71">
        <v>0</v>
      </c>
      <c r="Z50" s="71">
        <v>0</v>
      </c>
      <c r="AA50" s="71">
        <v>0</v>
      </c>
      <c r="AB50" s="70">
        <f t="shared" si="7"/>
        <v>21</v>
      </c>
      <c r="AC50" s="70">
        <f t="shared" si="9"/>
        <v>0</v>
      </c>
    </row>
    <row r="51" spans="1:29" ht="35.25" customHeight="1" x14ac:dyDescent="0.25">
      <c r="A51" s="27" t="s">
        <v>57</v>
      </c>
      <c r="B51" s="26" t="s">
        <v>134</v>
      </c>
      <c r="C51" s="70">
        <v>0</v>
      </c>
      <c r="D51" s="70">
        <v>0</v>
      </c>
      <c r="E51" s="70">
        <v>0</v>
      </c>
      <c r="F51" s="70">
        <f t="shared" si="8"/>
        <v>0</v>
      </c>
      <c r="G51" s="70">
        <v>0</v>
      </c>
      <c r="H51" s="70">
        <v>0</v>
      </c>
      <c r="I51" s="70">
        <v>0</v>
      </c>
      <c r="J51" s="70">
        <v>0</v>
      </c>
      <c r="K51" s="70">
        <v>0</v>
      </c>
      <c r="L51" s="70">
        <v>0</v>
      </c>
      <c r="M51" s="70">
        <v>0</v>
      </c>
      <c r="N51" s="245">
        <v>0</v>
      </c>
      <c r="O51" s="70">
        <v>0</v>
      </c>
      <c r="P51" s="70">
        <v>0</v>
      </c>
      <c r="Q51" s="70">
        <v>0</v>
      </c>
      <c r="R51" s="70">
        <v>0</v>
      </c>
      <c r="S51" s="70">
        <v>0</v>
      </c>
      <c r="T51" s="70">
        <v>0</v>
      </c>
      <c r="U51" s="70">
        <v>0</v>
      </c>
      <c r="V51" s="70">
        <v>0</v>
      </c>
      <c r="W51" s="70">
        <v>0</v>
      </c>
      <c r="X51" s="70">
        <v>0</v>
      </c>
      <c r="Y51" s="70">
        <v>0</v>
      </c>
      <c r="Z51" s="70">
        <v>0</v>
      </c>
      <c r="AA51" s="70">
        <v>0</v>
      </c>
      <c r="AB51" s="70">
        <f t="shared" si="7"/>
        <v>0</v>
      </c>
      <c r="AC51" s="70">
        <f t="shared" si="9"/>
        <v>0</v>
      </c>
    </row>
    <row r="52" spans="1:29" x14ac:dyDescent="0.25">
      <c r="A52" s="25" t="s">
        <v>133</v>
      </c>
      <c r="B52" s="6" t="s">
        <v>132</v>
      </c>
      <c r="C52" s="70">
        <f>C30</f>
        <v>236.02413639531653</v>
      </c>
      <c r="D52" s="70">
        <v>0</v>
      </c>
      <c r="E52" s="70">
        <f t="shared" ref="E52:E57" si="11">C52</f>
        <v>236.02413639531653</v>
      </c>
      <c r="F52" s="70">
        <f t="shared" si="8"/>
        <v>236.02413639531653</v>
      </c>
      <c r="G52" s="71">
        <v>0</v>
      </c>
      <c r="H52" s="71">
        <v>0</v>
      </c>
      <c r="I52" s="71">
        <v>0</v>
      </c>
      <c r="J52" s="71">
        <v>0</v>
      </c>
      <c r="K52" s="71">
        <v>0</v>
      </c>
      <c r="L52" s="71">
        <v>0</v>
      </c>
      <c r="M52" s="71">
        <v>0</v>
      </c>
      <c r="N52" s="246">
        <v>0</v>
      </c>
      <c r="O52" s="71">
        <v>0</v>
      </c>
      <c r="P52" s="71">
        <f>C52</f>
        <v>236.02413639531653</v>
      </c>
      <c r="Q52" s="71">
        <v>0</v>
      </c>
      <c r="R52" s="71">
        <v>0</v>
      </c>
      <c r="S52" s="71">
        <v>0</v>
      </c>
      <c r="T52" s="71">
        <v>0</v>
      </c>
      <c r="U52" s="71">
        <v>0</v>
      </c>
      <c r="V52" s="71">
        <v>0</v>
      </c>
      <c r="W52" s="71">
        <v>0</v>
      </c>
      <c r="X52" s="71">
        <v>0</v>
      </c>
      <c r="Y52" s="71">
        <v>0</v>
      </c>
      <c r="Z52" s="71">
        <v>0</v>
      </c>
      <c r="AA52" s="71">
        <v>0</v>
      </c>
      <c r="AB52" s="70">
        <f t="shared" si="7"/>
        <v>236.02413639531653</v>
      </c>
      <c r="AC52" s="70">
        <f t="shared" si="9"/>
        <v>0</v>
      </c>
    </row>
    <row r="53" spans="1:29" x14ac:dyDescent="0.25">
      <c r="A53" s="25" t="s">
        <v>131</v>
      </c>
      <c r="B53" s="6" t="s">
        <v>125</v>
      </c>
      <c r="C53" s="70">
        <v>0</v>
      </c>
      <c r="D53" s="70">
        <v>0</v>
      </c>
      <c r="E53" s="70">
        <f t="shared" si="11"/>
        <v>0</v>
      </c>
      <c r="F53" s="70">
        <f t="shared" si="8"/>
        <v>0</v>
      </c>
      <c r="G53" s="71">
        <v>0</v>
      </c>
      <c r="H53" s="71">
        <v>0</v>
      </c>
      <c r="I53" s="71">
        <v>0</v>
      </c>
      <c r="J53" s="71">
        <v>0</v>
      </c>
      <c r="K53" s="71">
        <v>0</v>
      </c>
      <c r="L53" s="71">
        <v>0</v>
      </c>
      <c r="M53" s="71">
        <v>0</v>
      </c>
      <c r="N53" s="246">
        <v>0</v>
      </c>
      <c r="O53" s="71">
        <v>0</v>
      </c>
      <c r="P53" s="71">
        <v>0</v>
      </c>
      <c r="Q53" s="71">
        <v>0</v>
      </c>
      <c r="R53" s="71">
        <v>0</v>
      </c>
      <c r="S53" s="71">
        <v>0</v>
      </c>
      <c r="T53" s="71">
        <v>0</v>
      </c>
      <c r="U53" s="71">
        <v>0</v>
      </c>
      <c r="V53" s="71">
        <v>0</v>
      </c>
      <c r="W53" s="71">
        <v>0</v>
      </c>
      <c r="X53" s="71">
        <v>0</v>
      </c>
      <c r="Y53" s="71">
        <v>0</v>
      </c>
      <c r="Z53" s="71">
        <v>0</v>
      </c>
      <c r="AA53" s="71">
        <v>0</v>
      </c>
      <c r="AB53" s="70">
        <f t="shared" si="7"/>
        <v>0</v>
      </c>
      <c r="AC53" s="70">
        <f t="shared" si="9"/>
        <v>0</v>
      </c>
    </row>
    <row r="54" spans="1:29" x14ac:dyDescent="0.25">
      <c r="A54" s="25" t="s">
        <v>130</v>
      </c>
      <c r="B54" s="168" t="s">
        <v>124</v>
      </c>
      <c r="C54" s="169">
        <v>25</v>
      </c>
      <c r="D54" s="169">
        <v>0</v>
      </c>
      <c r="E54" s="70">
        <f t="shared" si="11"/>
        <v>25</v>
      </c>
      <c r="F54" s="70">
        <f t="shared" si="8"/>
        <v>25</v>
      </c>
      <c r="G54" s="170">
        <v>0</v>
      </c>
      <c r="H54" s="71">
        <v>0</v>
      </c>
      <c r="I54" s="71">
        <v>0</v>
      </c>
      <c r="J54" s="170">
        <v>0</v>
      </c>
      <c r="K54" s="71">
        <v>0</v>
      </c>
      <c r="L54" s="170">
        <v>0</v>
      </c>
      <c r="M54" s="71">
        <v>0</v>
      </c>
      <c r="N54" s="246">
        <v>0</v>
      </c>
      <c r="O54" s="71">
        <v>0</v>
      </c>
      <c r="P54" s="170">
        <f>C54</f>
        <v>25</v>
      </c>
      <c r="Q54" s="71">
        <v>0</v>
      </c>
      <c r="R54" s="170">
        <v>0</v>
      </c>
      <c r="S54" s="71">
        <v>0</v>
      </c>
      <c r="T54" s="71">
        <v>0</v>
      </c>
      <c r="U54" s="71">
        <v>0</v>
      </c>
      <c r="V54" s="170">
        <v>0</v>
      </c>
      <c r="W54" s="71">
        <v>0</v>
      </c>
      <c r="X54" s="71">
        <v>0</v>
      </c>
      <c r="Y54" s="71">
        <v>0</v>
      </c>
      <c r="Z54" s="71">
        <v>0</v>
      </c>
      <c r="AA54" s="71">
        <v>0</v>
      </c>
      <c r="AB54" s="70">
        <f t="shared" si="7"/>
        <v>25</v>
      </c>
      <c r="AC54" s="70">
        <f t="shared" si="9"/>
        <v>0</v>
      </c>
    </row>
    <row r="55" spans="1:29" x14ac:dyDescent="0.25">
      <c r="A55" s="25" t="s">
        <v>129</v>
      </c>
      <c r="B55" s="168" t="s">
        <v>123</v>
      </c>
      <c r="C55" s="169">
        <v>0</v>
      </c>
      <c r="D55" s="169">
        <v>0</v>
      </c>
      <c r="E55" s="70">
        <f t="shared" si="11"/>
        <v>0</v>
      </c>
      <c r="F55" s="70">
        <f t="shared" si="8"/>
        <v>0</v>
      </c>
      <c r="G55" s="170">
        <v>0</v>
      </c>
      <c r="H55" s="71">
        <v>0</v>
      </c>
      <c r="I55" s="71">
        <v>0</v>
      </c>
      <c r="J55" s="170">
        <v>0</v>
      </c>
      <c r="K55" s="71">
        <v>0</v>
      </c>
      <c r="L55" s="170">
        <v>0</v>
      </c>
      <c r="M55" s="71">
        <v>0</v>
      </c>
      <c r="N55" s="246">
        <v>0</v>
      </c>
      <c r="O55" s="71">
        <v>0</v>
      </c>
      <c r="P55" s="170">
        <v>0</v>
      </c>
      <c r="Q55" s="71">
        <v>0</v>
      </c>
      <c r="R55" s="170">
        <v>0</v>
      </c>
      <c r="S55" s="71">
        <v>0</v>
      </c>
      <c r="T55" s="71">
        <v>0</v>
      </c>
      <c r="U55" s="71">
        <v>0</v>
      </c>
      <c r="V55" s="170">
        <v>0</v>
      </c>
      <c r="W55" s="71">
        <v>0</v>
      </c>
      <c r="X55" s="71">
        <v>0</v>
      </c>
      <c r="Y55" s="71">
        <v>0</v>
      </c>
      <c r="Z55" s="71">
        <v>0</v>
      </c>
      <c r="AA55" s="71">
        <v>0</v>
      </c>
      <c r="AB55" s="70">
        <f t="shared" si="7"/>
        <v>0</v>
      </c>
      <c r="AC55" s="70">
        <f t="shared" si="9"/>
        <v>0</v>
      </c>
    </row>
    <row r="56" spans="1:29" x14ac:dyDescent="0.25">
      <c r="A56" s="25" t="s">
        <v>128</v>
      </c>
      <c r="B56" s="168" t="s">
        <v>122</v>
      </c>
      <c r="C56" s="169">
        <v>0.65</v>
      </c>
      <c r="D56" s="169">
        <v>0</v>
      </c>
      <c r="E56" s="70">
        <f t="shared" si="11"/>
        <v>0.65</v>
      </c>
      <c r="F56" s="70">
        <f t="shared" si="8"/>
        <v>0.65</v>
      </c>
      <c r="G56" s="170">
        <v>0</v>
      </c>
      <c r="H56" s="71">
        <v>0</v>
      </c>
      <c r="I56" s="71">
        <v>0</v>
      </c>
      <c r="J56" s="170">
        <v>0</v>
      </c>
      <c r="K56" s="71">
        <v>0</v>
      </c>
      <c r="L56" s="170">
        <v>0</v>
      </c>
      <c r="M56" s="71">
        <v>0</v>
      </c>
      <c r="N56" s="246">
        <v>0</v>
      </c>
      <c r="O56" s="71">
        <v>0</v>
      </c>
      <c r="P56" s="170">
        <f>P49</f>
        <v>0.65</v>
      </c>
      <c r="Q56" s="71">
        <v>0</v>
      </c>
      <c r="R56" s="170">
        <v>0</v>
      </c>
      <c r="S56" s="71">
        <v>0</v>
      </c>
      <c r="T56" s="71">
        <v>0</v>
      </c>
      <c r="U56" s="71">
        <v>0</v>
      </c>
      <c r="V56" s="170">
        <v>0</v>
      </c>
      <c r="W56" s="71">
        <v>0</v>
      </c>
      <c r="X56" s="71">
        <v>0</v>
      </c>
      <c r="Y56" s="71">
        <v>0</v>
      </c>
      <c r="Z56" s="71">
        <v>0</v>
      </c>
      <c r="AA56" s="71">
        <v>0</v>
      </c>
      <c r="AB56" s="70">
        <f t="shared" si="7"/>
        <v>0.65</v>
      </c>
      <c r="AC56" s="70">
        <f t="shared" si="9"/>
        <v>0</v>
      </c>
    </row>
    <row r="57" spans="1:29" ht="18.75" x14ac:dyDescent="0.25">
      <c r="A57" s="25" t="s">
        <v>127</v>
      </c>
      <c r="B57" s="253" t="s">
        <v>565</v>
      </c>
      <c r="C57" s="169">
        <v>21</v>
      </c>
      <c r="D57" s="169">
        <v>0</v>
      </c>
      <c r="E57" s="70">
        <f t="shared" si="11"/>
        <v>21</v>
      </c>
      <c r="F57" s="70">
        <f t="shared" si="8"/>
        <v>21</v>
      </c>
      <c r="G57" s="170">
        <v>0</v>
      </c>
      <c r="H57" s="71">
        <v>0</v>
      </c>
      <c r="I57" s="71">
        <v>0</v>
      </c>
      <c r="J57" s="170">
        <v>0</v>
      </c>
      <c r="K57" s="71">
        <v>0</v>
      </c>
      <c r="L57" s="170">
        <v>0</v>
      </c>
      <c r="M57" s="71">
        <v>0</v>
      </c>
      <c r="N57" s="246">
        <v>0</v>
      </c>
      <c r="O57" s="71">
        <v>0</v>
      </c>
      <c r="P57" s="71">
        <f>C57</f>
        <v>21</v>
      </c>
      <c r="Q57" s="71">
        <v>0</v>
      </c>
      <c r="R57" s="170">
        <v>0</v>
      </c>
      <c r="S57" s="71">
        <v>0</v>
      </c>
      <c r="T57" s="71">
        <v>0</v>
      </c>
      <c r="U57" s="71">
        <v>0</v>
      </c>
      <c r="V57" s="170">
        <v>0</v>
      </c>
      <c r="W57" s="71">
        <v>0</v>
      </c>
      <c r="X57" s="71">
        <v>0</v>
      </c>
      <c r="Y57" s="71">
        <v>0</v>
      </c>
      <c r="Z57" s="71">
        <v>0</v>
      </c>
      <c r="AA57" s="71">
        <v>0</v>
      </c>
      <c r="AB57" s="70">
        <f t="shared" si="7"/>
        <v>21</v>
      </c>
      <c r="AC57" s="70">
        <f t="shared" si="9"/>
        <v>0</v>
      </c>
    </row>
    <row r="58" spans="1:29" ht="36.75" customHeight="1" x14ac:dyDescent="0.25">
      <c r="A58" s="27" t="s">
        <v>56</v>
      </c>
      <c r="B58" s="171" t="s">
        <v>201</v>
      </c>
      <c r="C58" s="70">
        <v>0</v>
      </c>
      <c r="D58" s="70">
        <v>0</v>
      </c>
      <c r="E58" s="70">
        <v>0</v>
      </c>
      <c r="F58" s="70">
        <f t="shared" si="8"/>
        <v>0</v>
      </c>
      <c r="G58" s="70">
        <v>0</v>
      </c>
      <c r="H58" s="70">
        <v>0</v>
      </c>
      <c r="I58" s="70">
        <v>0</v>
      </c>
      <c r="J58" s="70">
        <v>0</v>
      </c>
      <c r="K58" s="70">
        <v>0</v>
      </c>
      <c r="L58" s="70">
        <v>0</v>
      </c>
      <c r="M58" s="70">
        <v>0</v>
      </c>
      <c r="N58" s="245">
        <v>0</v>
      </c>
      <c r="O58" s="70">
        <v>0</v>
      </c>
      <c r="P58" s="70">
        <v>0</v>
      </c>
      <c r="Q58" s="70">
        <v>0</v>
      </c>
      <c r="R58" s="70">
        <v>0</v>
      </c>
      <c r="S58" s="70">
        <v>0</v>
      </c>
      <c r="T58" s="70">
        <v>0</v>
      </c>
      <c r="U58" s="70">
        <v>0</v>
      </c>
      <c r="V58" s="70">
        <v>0</v>
      </c>
      <c r="W58" s="70">
        <v>0</v>
      </c>
      <c r="X58" s="70">
        <v>0</v>
      </c>
      <c r="Y58" s="70">
        <v>0</v>
      </c>
      <c r="Z58" s="70">
        <v>0</v>
      </c>
      <c r="AA58" s="70">
        <v>0</v>
      </c>
      <c r="AB58" s="70">
        <f t="shared" si="7"/>
        <v>0</v>
      </c>
      <c r="AC58" s="70">
        <f t="shared" si="9"/>
        <v>0</v>
      </c>
    </row>
    <row r="59" spans="1:29" x14ac:dyDescent="0.25">
      <c r="A59" s="27" t="s">
        <v>54</v>
      </c>
      <c r="B59" s="26" t="s">
        <v>126</v>
      </c>
      <c r="C59" s="70">
        <v>0</v>
      </c>
      <c r="D59" s="70">
        <v>0</v>
      </c>
      <c r="E59" s="70">
        <v>0</v>
      </c>
      <c r="F59" s="70">
        <f t="shared" si="8"/>
        <v>0</v>
      </c>
      <c r="G59" s="70">
        <v>0</v>
      </c>
      <c r="H59" s="70">
        <v>0</v>
      </c>
      <c r="I59" s="70">
        <v>0</v>
      </c>
      <c r="J59" s="70">
        <v>0</v>
      </c>
      <c r="K59" s="70">
        <v>0</v>
      </c>
      <c r="L59" s="70">
        <v>0</v>
      </c>
      <c r="M59" s="70">
        <v>0</v>
      </c>
      <c r="N59" s="245">
        <v>0</v>
      </c>
      <c r="O59" s="70">
        <v>0</v>
      </c>
      <c r="P59" s="70">
        <v>0</v>
      </c>
      <c r="Q59" s="70">
        <v>0</v>
      </c>
      <c r="R59" s="70">
        <v>0</v>
      </c>
      <c r="S59" s="70">
        <v>0</v>
      </c>
      <c r="T59" s="70">
        <v>0</v>
      </c>
      <c r="U59" s="70">
        <v>0</v>
      </c>
      <c r="V59" s="70">
        <v>0</v>
      </c>
      <c r="W59" s="70">
        <v>0</v>
      </c>
      <c r="X59" s="70">
        <v>0</v>
      </c>
      <c r="Y59" s="70">
        <v>0</v>
      </c>
      <c r="Z59" s="70">
        <v>0</v>
      </c>
      <c r="AA59" s="70">
        <v>0</v>
      </c>
      <c r="AB59" s="70">
        <f t="shared" si="7"/>
        <v>0</v>
      </c>
      <c r="AC59" s="70">
        <f t="shared" si="9"/>
        <v>0</v>
      </c>
    </row>
    <row r="60" spans="1:29" x14ac:dyDescent="0.25">
      <c r="A60" s="25" t="s">
        <v>195</v>
      </c>
      <c r="B60" s="172" t="s">
        <v>146</v>
      </c>
      <c r="C60" s="173">
        <v>0</v>
      </c>
      <c r="D60" s="173">
        <v>0</v>
      </c>
      <c r="E60" s="173">
        <v>0</v>
      </c>
      <c r="F60" s="70">
        <f t="shared" si="8"/>
        <v>0</v>
      </c>
      <c r="G60" s="174">
        <v>0</v>
      </c>
      <c r="H60" s="71">
        <v>0</v>
      </c>
      <c r="I60" s="71">
        <v>0</v>
      </c>
      <c r="J60" s="174">
        <v>0</v>
      </c>
      <c r="K60" s="71">
        <v>0</v>
      </c>
      <c r="L60" s="174">
        <v>0</v>
      </c>
      <c r="M60" s="71">
        <v>0</v>
      </c>
      <c r="N60" s="246">
        <v>0</v>
      </c>
      <c r="O60" s="71">
        <v>0</v>
      </c>
      <c r="P60" s="248">
        <v>0</v>
      </c>
      <c r="Q60" s="71">
        <v>0</v>
      </c>
      <c r="R60" s="174">
        <v>0</v>
      </c>
      <c r="S60" s="71">
        <v>0</v>
      </c>
      <c r="T60" s="71">
        <v>0</v>
      </c>
      <c r="U60" s="71">
        <v>0</v>
      </c>
      <c r="V60" s="174">
        <v>0</v>
      </c>
      <c r="W60" s="71">
        <v>0</v>
      </c>
      <c r="X60" s="71">
        <v>0</v>
      </c>
      <c r="Y60" s="71">
        <v>0</v>
      </c>
      <c r="Z60" s="71">
        <v>0</v>
      </c>
      <c r="AA60" s="71">
        <v>0</v>
      </c>
      <c r="AB60" s="70">
        <f t="shared" si="7"/>
        <v>0</v>
      </c>
      <c r="AC60" s="70">
        <f t="shared" si="9"/>
        <v>0</v>
      </c>
    </row>
    <row r="61" spans="1:29" x14ac:dyDescent="0.25">
      <c r="A61" s="25" t="s">
        <v>196</v>
      </c>
      <c r="B61" s="172" t="s">
        <v>144</v>
      </c>
      <c r="C61" s="173">
        <v>16</v>
      </c>
      <c r="D61" s="173">
        <v>0</v>
      </c>
      <c r="E61" s="70">
        <f>C61</f>
        <v>16</v>
      </c>
      <c r="F61" s="70">
        <f t="shared" si="8"/>
        <v>16</v>
      </c>
      <c r="G61" s="174">
        <v>0</v>
      </c>
      <c r="H61" s="71">
        <v>0</v>
      </c>
      <c r="I61" s="71">
        <v>0</v>
      </c>
      <c r="J61" s="174">
        <v>0</v>
      </c>
      <c r="K61" s="71">
        <v>0</v>
      </c>
      <c r="L61" s="174">
        <v>0</v>
      </c>
      <c r="M61" s="71">
        <v>0</v>
      </c>
      <c r="N61" s="246">
        <v>0</v>
      </c>
      <c r="O61" s="71">
        <v>0</v>
      </c>
      <c r="P61" s="248">
        <v>16</v>
      </c>
      <c r="Q61" s="71">
        <v>0</v>
      </c>
      <c r="R61" s="174">
        <v>0</v>
      </c>
      <c r="S61" s="71">
        <v>0</v>
      </c>
      <c r="T61" s="71">
        <v>0</v>
      </c>
      <c r="U61" s="71">
        <v>0</v>
      </c>
      <c r="V61" s="174">
        <v>0</v>
      </c>
      <c r="W61" s="71">
        <v>0</v>
      </c>
      <c r="X61" s="71">
        <v>0</v>
      </c>
      <c r="Y61" s="71">
        <v>0</v>
      </c>
      <c r="Z61" s="71">
        <v>0</v>
      </c>
      <c r="AA61" s="71">
        <v>0</v>
      </c>
      <c r="AB61" s="70">
        <f t="shared" si="7"/>
        <v>16</v>
      </c>
      <c r="AC61" s="70">
        <f t="shared" si="9"/>
        <v>0</v>
      </c>
    </row>
    <row r="62" spans="1:29" x14ac:dyDescent="0.25">
      <c r="A62" s="25" t="s">
        <v>197</v>
      </c>
      <c r="B62" s="172" t="s">
        <v>142</v>
      </c>
      <c r="C62" s="173">
        <v>0</v>
      </c>
      <c r="D62" s="173">
        <v>0</v>
      </c>
      <c r="E62" s="173">
        <v>0</v>
      </c>
      <c r="F62" s="70">
        <f t="shared" si="8"/>
        <v>0</v>
      </c>
      <c r="G62" s="174">
        <v>0</v>
      </c>
      <c r="H62" s="71">
        <v>0</v>
      </c>
      <c r="I62" s="71">
        <v>0</v>
      </c>
      <c r="J62" s="174">
        <v>0</v>
      </c>
      <c r="K62" s="71">
        <v>0</v>
      </c>
      <c r="L62" s="174">
        <v>0</v>
      </c>
      <c r="M62" s="71">
        <v>0</v>
      </c>
      <c r="N62" s="246">
        <v>0</v>
      </c>
      <c r="O62" s="71">
        <v>0</v>
      </c>
      <c r="P62" s="248">
        <v>0</v>
      </c>
      <c r="Q62" s="71">
        <v>0</v>
      </c>
      <c r="R62" s="174">
        <v>0</v>
      </c>
      <c r="S62" s="71">
        <v>0</v>
      </c>
      <c r="T62" s="71">
        <v>0</v>
      </c>
      <c r="U62" s="71">
        <v>0</v>
      </c>
      <c r="V62" s="174">
        <v>0</v>
      </c>
      <c r="W62" s="71">
        <v>0</v>
      </c>
      <c r="X62" s="71">
        <v>0</v>
      </c>
      <c r="Y62" s="71">
        <v>0</v>
      </c>
      <c r="Z62" s="71">
        <v>0</v>
      </c>
      <c r="AA62" s="71">
        <v>0</v>
      </c>
      <c r="AB62" s="70">
        <f t="shared" si="7"/>
        <v>0</v>
      </c>
      <c r="AC62" s="70">
        <f t="shared" si="9"/>
        <v>0</v>
      </c>
    </row>
    <row r="63" spans="1:29" x14ac:dyDescent="0.25">
      <c r="A63" s="25" t="s">
        <v>198</v>
      </c>
      <c r="B63" s="172" t="s">
        <v>200</v>
      </c>
      <c r="C63" s="173">
        <v>0</v>
      </c>
      <c r="D63" s="173">
        <v>0</v>
      </c>
      <c r="E63" s="173">
        <v>0</v>
      </c>
      <c r="F63" s="70">
        <f t="shared" si="8"/>
        <v>0</v>
      </c>
      <c r="G63" s="174">
        <v>0</v>
      </c>
      <c r="H63" s="71">
        <v>0</v>
      </c>
      <c r="I63" s="71">
        <v>0</v>
      </c>
      <c r="J63" s="174">
        <v>0</v>
      </c>
      <c r="K63" s="71">
        <v>0</v>
      </c>
      <c r="L63" s="174">
        <v>0</v>
      </c>
      <c r="M63" s="71">
        <v>0</v>
      </c>
      <c r="N63" s="246">
        <v>0</v>
      </c>
      <c r="O63" s="71">
        <v>0</v>
      </c>
      <c r="P63" s="248">
        <v>0</v>
      </c>
      <c r="Q63" s="71">
        <v>0</v>
      </c>
      <c r="R63" s="174">
        <v>0</v>
      </c>
      <c r="S63" s="71">
        <v>0</v>
      </c>
      <c r="T63" s="71">
        <v>0</v>
      </c>
      <c r="U63" s="71">
        <v>0</v>
      </c>
      <c r="V63" s="174">
        <v>0</v>
      </c>
      <c r="W63" s="71">
        <v>0</v>
      </c>
      <c r="X63" s="71">
        <v>0</v>
      </c>
      <c r="Y63" s="71">
        <v>0</v>
      </c>
      <c r="Z63" s="71">
        <v>0</v>
      </c>
      <c r="AA63" s="71">
        <v>0</v>
      </c>
      <c r="AB63" s="70">
        <f t="shared" si="7"/>
        <v>0</v>
      </c>
      <c r="AC63" s="70">
        <f t="shared" si="9"/>
        <v>0</v>
      </c>
    </row>
    <row r="64" spans="1:29" ht="18.75" x14ac:dyDescent="0.25">
      <c r="A64" s="25" t="s">
        <v>199</v>
      </c>
      <c r="B64" s="253" t="s">
        <v>565</v>
      </c>
      <c r="C64" s="169">
        <v>0</v>
      </c>
      <c r="D64" s="169">
        <v>0</v>
      </c>
      <c r="E64" s="70">
        <v>0</v>
      </c>
      <c r="F64" s="70">
        <v>0</v>
      </c>
      <c r="G64" s="170">
        <v>0</v>
      </c>
      <c r="H64" s="71">
        <v>0</v>
      </c>
      <c r="I64" s="71">
        <v>0</v>
      </c>
      <c r="J64" s="170">
        <v>0</v>
      </c>
      <c r="K64" s="71">
        <v>0</v>
      </c>
      <c r="L64" s="170">
        <v>0</v>
      </c>
      <c r="M64" s="71">
        <v>0</v>
      </c>
      <c r="N64" s="246">
        <v>0</v>
      </c>
      <c r="O64" s="71">
        <v>0</v>
      </c>
      <c r="P64" s="170">
        <v>0</v>
      </c>
      <c r="Q64" s="71">
        <v>0</v>
      </c>
      <c r="R64" s="170">
        <v>0</v>
      </c>
      <c r="S64" s="71">
        <v>0</v>
      </c>
      <c r="T64" s="71">
        <v>0</v>
      </c>
      <c r="U64" s="71">
        <v>0</v>
      </c>
      <c r="V64" s="170">
        <v>0</v>
      </c>
      <c r="W64" s="71">
        <v>0</v>
      </c>
      <c r="X64" s="71">
        <v>0</v>
      </c>
      <c r="Y64" s="71">
        <v>0</v>
      </c>
      <c r="Z64" s="71">
        <v>0</v>
      </c>
      <c r="AA64" s="71">
        <v>0</v>
      </c>
      <c r="AB64" s="70">
        <f t="shared" si="7"/>
        <v>0</v>
      </c>
      <c r="AC64" s="70">
        <f t="shared" si="9"/>
        <v>0</v>
      </c>
    </row>
    <row r="65" spans="1:28" x14ac:dyDescent="0.25">
      <c r="A65" s="23"/>
      <c r="B65" s="24"/>
      <c r="C65" s="24"/>
      <c r="D65" s="24"/>
      <c r="E65" s="24"/>
      <c r="F65" s="24"/>
      <c r="G65" s="24"/>
      <c r="H65" s="24"/>
      <c r="I65" s="24"/>
      <c r="J65" s="24"/>
      <c r="K65" s="24"/>
      <c r="L65" s="23"/>
      <c r="M65" s="23"/>
      <c r="N65" s="18"/>
      <c r="O65" s="18"/>
      <c r="P65" s="18"/>
      <c r="Q65" s="18"/>
      <c r="R65" s="18"/>
      <c r="S65" s="18"/>
      <c r="T65" s="18"/>
      <c r="U65" s="18"/>
      <c r="V65" s="18"/>
      <c r="W65" s="18"/>
      <c r="X65" s="18"/>
      <c r="Y65" s="18"/>
      <c r="Z65" s="18"/>
      <c r="AA65" s="18"/>
      <c r="AB65" s="18"/>
    </row>
    <row r="66" spans="1:28" ht="54" customHeight="1" x14ac:dyDescent="0.25">
      <c r="A66" s="18"/>
      <c r="B66" s="403"/>
      <c r="C66" s="403"/>
      <c r="D66" s="403"/>
      <c r="E66" s="403"/>
      <c r="F66" s="403"/>
      <c r="G66" s="403"/>
      <c r="H66" s="403"/>
      <c r="I66" s="403"/>
      <c r="J66" s="192"/>
      <c r="K66" s="192"/>
      <c r="L66" s="22"/>
      <c r="M66" s="22"/>
      <c r="N66" s="22"/>
      <c r="O66" s="22"/>
      <c r="P66" s="22"/>
      <c r="Q66" s="22"/>
      <c r="R66" s="22"/>
      <c r="S66" s="22"/>
      <c r="T66" s="22"/>
      <c r="U66" s="22"/>
      <c r="V66" s="22"/>
      <c r="W66" s="22"/>
      <c r="X66" s="22"/>
      <c r="Y66" s="22"/>
      <c r="Z66" s="22"/>
      <c r="AA66" s="22"/>
      <c r="AB66" s="22"/>
    </row>
    <row r="67" spans="1:28" x14ac:dyDescent="0.25">
      <c r="A67" s="18"/>
      <c r="B67" s="18"/>
      <c r="C67" s="18"/>
      <c r="D67" s="18"/>
      <c r="E67" s="18"/>
      <c r="F67" s="18"/>
      <c r="L67" s="18"/>
      <c r="M67" s="18"/>
      <c r="N67" s="18"/>
      <c r="O67" s="18"/>
      <c r="P67" s="18"/>
      <c r="Q67" s="18"/>
      <c r="R67" s="18"/>
      <c r="S67" s="18"/>
      <c r="T67" s="18"/>
      <c r="U67" s="18"/>
      <c r="V67" s="18"/>
      <c r="W67" s="18"/>
      <c r="X67" s="18"/>
      <c r="Y67" s="18"/>
      <c r="Z67" s="18"/>
      <c r="AA67" s="18"/>
      <c r="AB67" s="18"/>
    </row>
    <row r="68" spans="1:28" ht="50.25" customHeight="1" x14ac:dyDescent="0.25">
      <c r="A68" s="18"/>
      <c r="B68" s="405"/>
      <c r="C68" s="405"/>
      <c r="D68" s="405"/>
      <c r="E68" s="405"/>
      <c r="F68" s="405"/>
      <c r="G68" s="405"/>
      <c r="H68" s="405"/>
      <c r="I68" s="405"/>
      <c r="J68" s="193"/>
      <c r="K68" s="193"/>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8" ht="36.75" customHeight="1" x14ac:dyDescent="0.25">
      <c r="A70" s="18"/>
      <c r="B70" s="403"/>
      <c r="C70" s="403"/>
      <c r="D70" s="403"/>
      <c r="E70" s="403"/>
      <c r="F70" s="403"/>
      <c r="G70" s="403"/>
      <c r="H70" s="403"/>
      <c r="I70" s="403"/>
      <c r="J70" s="192"/>
      <c r="K70" s="192"/>
      <c r="L70" s="18"/>
      <c r="M70" s="18"/>
      <c r="N70" s="18"/>
      <c r="O70" s="18"/>
      <c r="P70" s="18"/>
      <c r="Q70" s="18"/>
      <c r="R70" s="18"/>
      <c r="S70" s="18"/>
      <c r="T70" s="18"/>
      <c r="U70" s="18"/>
      <c r="V70" s="18"/>
      <c r="W70" s="18"/>
      <c r="X70" s="18"/>
      <c r="Y70" s="18"/>
      <c r="Z70" s="18"/>
      <c r="AA70" s="18"/>
      <c r="AB70" s="18"/>
    </row>
    <row r="71" spans="1:28" x14ac:dyDescent="0.25">
      <c r="A71" s="18"/>
      <c r="B71" s="21"/>
      <c r="C71" s="21"/>
      <c r="D71" s="21"/>
      <c r="E71" s="21"/>
      <c r="F71" s="21"/>
      <c r="L71" s="18"/>
      <c r="M71" s="18"/>
      <c r="N71" s="20"/>
      <c r="O71" s="18"/>
      <c r="P71" s="18"/>
      <c r="Q71" s="18"/>
      <c r="R71" s="18"/>
      <c r="S71" s="18"/>
      <c r="T71" s="18"/>
      <c r="U71" s="18"/>
      <c r="V71" s="18"/>
      <c r="W71" s="18"/>
      <c r="X71" s="18"/>
      <c r="Y71" s="18"/>
      <c r="Z71" s="18"/>
      <c r="AA71" s="18"/>
      <c r="AB71" s="18"/>
    </row>
    <row r="72" spans="1:28" ht="51" customHeight="1" x14ac:dyDescent="0.25">
      <c r="A72" s="18"/>
      <c r="B72" s="403"/>
      <c r="C72" s="403"/>
      <c r="D72" s="403"/>
      <c r="E72" s="403"/>
      <c r="F72" s="403"/>
      <c r="G72" s="403"/>
      <c r="H72" s="403"/>
      <c r="I72" s="403"/>
      <c r="J72" s="192"/>
      <c r="K72" s="192"/>
      <c r="L72" s="18"/>
      <c r="M72" s="18"/>
      <c r="N72" s="20"/>
      <c r="O72" s="18"/>
      <c r="P72" s="18"/>
      <c r="Q72" s="18"/>
      <c r="R72" s="18"/>
      <c r="S72" s="18"/>
      <c r="T72" s="18"/>
      <c r="U72" s="18"/>
      <c r="V72" s="18"/>
      <c r="W72" s="18"/>
      <c r="X72" s="18"/>
      <c r="Y72" s="18"/>
      <c r="Z72" s="18"/>
      <c r="AA72" s="18"/>
      <c r="AB72" s="18"/>
    </row>
    <row r="73" spans="1:28" ht="32.25" customHeight="1" x14ac:dyDescent="0.25">
      <c r="A73" s="18"/>
      <c r="B73" s="405"/>
      <c r="C73" s="405"/>
      <c r="D73" s="405"/>
      <c r="E73" s="405"/>
      <c r="F73" s="405"/>
      <c r="G73" s="405"/>
      <c r="H73" s="405"/>
      <c r="I73" s="405"/>
      <c r="J73" s="193"/>
      <c r="K73" s="193"/>
      <c r="L73" s="18"/>
      <c r="M73" s="18"/>
      <c r="N73" s="18"/>
      <c r="O73" s="18"/>
      <c r="P73" s="18"/>
      <c r="Q73" s="18"/>
      <c r="R73" s="18"/>
      <c r="S73" s="18"/>
      <c r="T73" s="18"/>
      <c r="U73" s="18"/>
      <c r="V73" s="18"/>
      <c r="W73" s="18"/>
      <c r="X73" s="18"/>
      <c r="Y73" s="18"/>
      <c r="Z73" s="18"/>
      <c r="AA73" s="18"/>
      <c r="AB73" s="18"/>
    </row>
    <row r="74" spans="1:28" ht="51.75" customHeight="1" x14ac:dyDescent="0.25">
      <c r="A74" s="18"/>
      <c r="B74" s="403"/>
      <c r="C74" s="403"/>
      <c r="D74" s="403"/>
      <c r="E74" s="403"/>
      <c r="F74" s="403"/>
      <c r="G74" s="403"/>
      <c r="H74" s="403"/>
      <c r="I74" s="403"/>
      <c r="J74" s="192"/>
      <c r="K74" s="192"/>
      <c r="L74" s="18"/>
      <c r="M74" s="18"/>
      <c r="N74" s="18"/>
      <c r="O74" s="18"/>
      <c r="P74" s="18"/>
      <c r="Q74" s="18"/>
      <c r="R74" s="18"/>
      <c r="S74" s="18"/>
      <c r="T74" s="18"/>
      <c r="U74" s="18"/>
      <c r="V74" s="18"/>
      <c r="W74" s="18"/>
      <c r="X74" s="18"/>
      <c r="Y74" s="18"/>
      <c r="Z74" s="18"/>
      <c r="AA74" s="18"/>
      <c r="AB74" s="18"/>
    </row>
    <row r="75" spans="1:28" ht="21.75" customHeight="1" x14ac:dyDescent="0.25">
      <c r="A75" s="18"/>
      <c r="B75" s="406"/>
      <c r="C75" s="406"/>
      <c r="D75" s="406"/>
      <c r="E75" s="406"/>
      <c r="F75" s="406"/>
      <c r="G75" s="406"/>
      <c r="H75" s="406"/>
      <c r="I75" s="406"/>
      <c r="J75" s="190"/>
      <c r="K75" s="190"/>
      <c r="L75" s="19"/>
      <c r="M75" s="19"/>
      <c r="N75" s="18"/>
      <c r="O75" s="18"/>
      <c r="P75" s="18"/>
      <c r="Q75" s="18"/>
      <c r="R75" s="18"/>
      <c r="S75" s="18"/>
      <c r="T75" s="18"/>
      <c r="U75" s="18"/>
      <c r="V75" s="18"/>
      <c r="W75" s="18"/>
      <c r="X75" s="18"/>
      <c r="Y75" s="18"/>
      <c r="Z75" s="18"/>
      <c r="AA75" s="18"/>
      <c r="AB75" s="18"/>
    </row>
    <row r="76" spans="1:28" ht="23.25" customHeight="1" x14ac:dyDescent="0.25">
      <c r="A76" s="18"/>
      <c r="B76" s="19"/>
      <c r="C76" s="19"/>
      <c r="D76" s="19"/>
      <c r="E76" s="19"/>
      <c r="F76" s="19"/>
      <c r="L76" s="18"/>
      <c r="M76" s="18"/>
      <c r="N76" s="18"/>
      <c r="O76" s="18"/>
      <c r="P76" s="18"/>
      <c r="Q76" s="18"/>
      <c r="R76" s="18"/>
      <c r="S76" s="18"/>
      <c r="T76" s="18"/>
      <c r="U76" s="18"/>
      <c r="V76" s="18"/>
      <c r="W76" s="18"/>
      <c r="X76" s="18"/>
      <c r="Y76" s="18"/>
      <c r="Z76" s="18"/>
      <c r="AA76" s="18"/>
      <c r="AB76" s="18"/>
    </row>
    <row r="77" spans="1:28" ht="18.75" customHeight="1" x14ac:dyDescent="0.25">
      <c r="A77" s="18"/>
      <c r="B77" s="404"/>
      <c r="C77" s="404"/>
      <c r="D77" s="404"/>
      <c r="E77" s="404"/>
      <c r="F77" s="404"/>
      <c r="G77" s="404"/>
      <c r="H77" s="404"/>
      <c r="I77" s="404"/>
      <c r="J77" s="191"/>
      <c r="K77" s="191"/>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L79" s="18"/>
      <c r="M79" s="18"/>
      <c r="N79" s="18"/>
      <c r="O79" s="18"/>
      <c r="P79" s="18"/>
      <c r="Q79" s="18"/>
      <c r="R79" s="18"/>
      <c r="S79" s="18"/>
      <c r="T79" s="18"/>
      <c r="U79" s="18"/>
      <c r="V79" s="18"/>
      <c r="W79" s="18"/>
      <c r="X79" s="18"/>
      <c r="Y79" s="18"/>
      <c r="Z79" s="18"/>
      <c r="AA79" s="18"/>
      <c r="AB79" s="18"/>
    </row>
    <row r="80" spans="1:28"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H25:I32 E24:G64 C24:C64 H24:M24 K24:M32 AB24:AB64 H33:M64 O24:Y64">
    <cfRule type="cellIs" dxfId="45" priority="8" operator="notEqual">
      <formula>0</formula>
    </cfRule>
  </conditionalFormatting>
  <conditionalFormatting sqref="J24:J32">
    <cfRule type="cellIs" dxfId="44" priority="6" operator="notEqual">
      <formula>0</formula>
    </cfRule>
  </conditionalFormatting>
  <conditionalFormatting sqref="D24:D64">
    <cfRule type="cellIs" dxfId="43" priority="5" operator="notEqual">
      <formula>0</formula>
    </cfRule>
  </conditionalFormatting>
  <conditionalFormatting sqref="Z24:AA64">
    <cfRule type="cellIs" dxfId="42" priority="4" operator="notEqual">
      <formula>0</formula>
    </cfRule>
  </conditionalFormatting>
  <conditionalFormatting sqref="AC24:AC64">
    <cfRule type="cellIs" dxfId="41" priority="3" operator="notEqual">
      <formula>0</formula>
    </cfRule>
  </conditionalFormatting>
  <conditionalFormatting sqref="N36:N64">
    <cfRule type="cellIs" dxfId="40" priority="2" operator="notEqual">
      <formula>0</formula>
    </cfRule>
  </conditionalFormatting>
  <conditionalFormatting sqref="N24:N35">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10" width="12" style="18" hidden="1" customWidth="1"/>
    <col min="11" max="11" width="12" style="18" customWidth="1"/>
    <col min="12" max="19" width="9.28515625" style="17" customWidth="1"/>
    <col min="20" max="21" width="8" style="17" customWidth="1"/>
    <col min="22" max="23" width="8.5703125" style="17" customWidth="1"/>
    <col min="24" max="25" width="8" style="17" customWidth="1"/>
    <col min="26" max="27" width="8.5703125" style="17" customWidth="1"/>
    <col min="28" max="29" width="8" style="17" customWidth="1"/>
    <col min="30" max="31" width="8.5703125" style="17" customWidth="1"/>
    <col min="32" max="32" width="13.140625" style="17" customWidth="1"/>
    <col min="33" max="33" width="24.85546875" style="17" customWidth="1"/>
    <col min="34" max="16384" width="9.140625" style="17"/>
  </cols>
  <sheetData>
    <row r="1" spans="1:33" ht="18.75" x14ac:dyDescent="0.25">
      <c r="A1" s="18"/>
      <c r="B1" s="18"/>
      <c r="C1" s="18"/>
      <c r="D1" s="18"/>
      <c r="E1" s="18"/>
      <c r="F1" s="18"/>
      <c r="AG1" s="4" t="s">
        <v>66</v>
      </c>
    </row>
    <row r="2" spans="1:33" ht="18.75" x14ac:dyDescent="0.3">
      <c r="A2" s="18"/>
      <c r="B2" s="18"/>
      <c r="C2" s="18"/>
      <c r="D2" s="18"/>
      <c r="E2" s="18"/>
      <c r="F2" s="18"/>
      <c r="AG2" s="1" t="s">
        <v>8</v>
      </c>
    </row>
    <row r="3" spans="1:33" ht="18.75" x14ac:dyDescent="0.3">
      <c r="A3" s="18"/>
      <c r="B3" s="18"/>
      <c r="C3" s="18"/>
      <c r="D3" s="18"/>
      <c r="E3" s="18"/>
      <c r="F3" s="18"/>
      <c r="AG3" s="1" t="s">
        <v>65</v>
      </c>
    </row>
    <row r="4" spans="1:33" ht="18.75" customHeight="1" x14ac:dyDescent="0.25">
      <c r="A4" s="333" t="str">
        <f>'6.1. Паспорт сетевой график'!A5:K5</f>
        <v>Год раскрытия информации: 2018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row>
    <row r="5" spans="1:33" ht="18.75" x14ac:dyDescent="0.3">
      <c r="A5" s="18"/>
      <c r="B5" s="18"/>
      <c r="C5" s="18"/>
      <c r="D5" s="18"/>
      <c r="E5" s="18"/>
      <c r="F5" s="18"/>
      <c r="AG5" s="1"/>
    </row>
    <row r="6" spans="1:33" ht="18.75" x14ac:dyDescent="0.25">
      <c r="A6" s="327" t="s">
        <v>7</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row>
    <row r="7" spans="1:33" ht="18.75" x14ac:dyDescent="0.25">
      <c r="A7" s="97"/>
      <c r="B7" s="97"/>
      <c r="C7" s="97"/>
      <c r="D7" s="97"/>
      <c r="E7" s="97"/>
      <c r="F7" s="97"/>
      <c r="G7" s="97"/>
      <c r="H7" s="97"/>
      <c r="I7" s="97"/>
      <c r="J7" s="97"/>
      <c r="K7" s="97"/>
      <c r="L7" s="167"/>
      <c r="M7" s="167"/>
      <c r="N7" s="167"/>
      <c r="O7" s="167"/>
      <c r="P7" s="167"/>
      <c r="Q7" s="167"/>
      <c r="R7" s="167"/>
      <c r="S7" s="167"/>
      <c r="T7" s="167"/>
      <c r="U7" s="167"/>
      <c r="V7" s="167"/>
      <c r="W7" s="167"/>
      <c r="X7" s="167"/>
      <c r="Y7" s="167"/>
      <c r="Z7" s="167"/>
      <c r="AA7" s="167"/>
      <c r="AB7" s="167"/>
      <c r="AC7" s="167"/>
      <c r="AD7" s="167"/>
      <c r="AE7" s="167"/>
      <c r="AF7" s="167"/>
      <c r="AG7" s="167"/>
    </row>
    <row r="8" spans="1:33" x14ac:dyDescent="0.25">
      <c r="A8" s="328" t="str">
        <f>'6.1. Паспорт сетевой график'!A9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row>
    <row r="9" spans="1:33" ht="18.75" customHeight="1"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row>
    <row r="10" spans="1:33" ht="18.75" x14ac:dyDescent="0.25">
      <c r="A10" s="97"/>
      <c r="B10" s="97"/>
      <c r="C10" s="97"/>
      <c r="D10" s="97"/>
      <c r="E10" s="97"/>
      <c r="F10" s="97"/>
      <c r="G10" s="97"/>
      <c r="H10" s="97"/>
      <c r="I10" s="97"/>
      <c r="J10" s="97"/>
      <c r="K10" s="97"/>
      <c r="L10" s="167"/>
      <c r="M10" s="167"/>
      <c r="N10" s="167"/>
      <c r="O10" s="167"/>
      <c r="P10" s="167"/>
      <c r="Q10" s="167"/>
      <c r="R10" s="167"/>
      <c r="S10" s="167"/>
      <c r="T10" s="167"/>
      <c r="U10" s="167"/>
      <c r="V10" s="167"/>
      <c r="W10" s="167"/>
      <c r="X10" s="167"/>
      <c r="Y10" s="167"/>
      <c r="Z10" s="167"/>
      <c r="AA10" s="167"/>
      <c r="AB10" s="167"/>
      <c r="AC10" s="167"/>
      <c r="AD10" s="167"/>
      <c r="AE10" s="167"/>
      <c r="AF10" s="167"/>
      <c r="AG10" s="167"/>
    </row>
    <row r="11" spans="1:33" x14ac:dyDescent="0.25">
      <c r="A11" s="328" t="str">
        <f>'6.1. Паспорт сетевой график'!A12</f>
        <v>F_149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row>
    <row r="12" spans="1:33"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row>
    <row r="13" spans="1:33" ht="16.5" customHeight="1" x14ac:dyDescent="0.3">
      <c r="A13" s="134"/>
      <c r="B13" s="134"/>
      <c r="C13" s="134"/>
      <c r="D13" s="134"/>
      <c r="E13" s="134"/>
      <c r="F13" s="134"/>
      <c r="G13" s="134"/>
      <c r="H13" s="134"/>
      <c r="I13" s="134"/>
      <c r="J13" s="134"/>
      <c r="K13" s="134"/>
      <c r="L13" s="32"/>
      <c r="M13" s="32"/>
      <c r="N13" s="32"/>
      <c r="O13" s="32"/>
      <c r="P13" s="32"/>
      <c r="Q13" s="32"/>
      <c r="R13" s="32"/>
      <c r="S13" s="32"/>
      <c r="T13" s="32"/>
      <c r="U13" s="32"/>
      <c r="V13" s="32"/>
      <c r="W13" s="32"/>
      <c r="X13" s="32"/>
      <c r="Y13" s="32"/>
      <c r="Z13" s="32"/>
      <c r="AA13" s="32"/>
      <c r="AB13" s="32"/>
      <c r="AC13" s="32"/>
      <c r="AD13" s="32"/>
      <c r="AE13" s="32"/>
      <c r="AF13" s="32"/>
      <c r="AG13" s="32"/>
    </row>
    <row r="14" spans="1:33" ht="36" customHeight="1" x14ac:dyDescent="0.25">
      <c r="A14" s="329" t="str">
        <f>'6.1. Паспорт сетевой график'!A15</f>
        <v>Реконструкция ПС 110 кВ О-10 "Зеленоградск" (инв.№ ОРУ 110/35/15 кВ - 5149951) с заменой трансформатора 110/35/15 кВ 16 МВА и на 110/15кВ 25 МВА</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row>
    <row r="15" spans="1:33" ht="15.75" customHeight="1"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row>
    <row r="16" spans="1:33"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row>
    <row r="17" spans="1:36" x14ac:dyDescent="0.25">
      <c r="A17" s="18"/>
      <c r="L17" s="18"/>
      <c r="M17" s="18"/>
      <c r="N17" s="18"/>
      <c r="O17" s="18"/>
      <c r="P17" s="18"/>
      <c r="Q17" s="18"/>
      <c r="R17" s="18"/>
      <c r="S17" s="18"/>
      <c r="T17" s="18"/>
      <c r="U17" s="18"/>
      <c r="V17" s="18"/>
      <c r="W17" s="18"/>
      <c r="X17" s="18"/>
      <c r="Y17" s="18"/>
      <c r="Z17" s="18"/>
      <c r="AA17" s="18"/>
      <c r="AB17" s="18"/>
      <c r="AC17" s="18"/>
      <c r="AD17" s="18"/>
      <c r="AE17" s="18"/>
      <c r="AF17" s="18"/>
    </row>
    <row r="18" spans="1:36" x14ac:dyDescent="0.25">
      <c r="A18" s="394" t="s">
        <v>356</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x14ac:dyDescent="0.25">
      <c r="A19" s="18"/>
      <c r="B19" s="18"/>
      <c r="C19" s="18"/>
      <c r="D19" s="18"/>
      <c r="E19" s="18"/>
      <c r="F19" s="18"/>
      <c r="L19" s="18"/>
      <c r="M19" s="18"/>
      <c r="N19" s="18"/>
      <c r="O19" s="18"/>
      <c r="P19" s="18"/>
      <c r="Q19" s="18"/>
      <c r="R19" s="18"/>
      <c r="S19" s="18"/>
      <c r="T19" s="18"/>
      <c r="U19" s="18"/>
      <c r="V19" s="18"/>
      <c r="W19" s="18"/>
      <c r="X19" s="18"/>
      <c r="Y19" s="18"/>
      <c r="Z19" s="18"/>
      <c r="AA19" s="18"/>
      <c r="AB19" s="18"/>
      <c r="AC19" s="18"/>
      <c r="AD19" s="18"/>
      <c r="AE19" s="18"/>
      <c r="AF19" s="18"/>
    </row>
    <row r="20" spans="1:36" ht="33" customHeight="1" x14ac:dyDescent="0.25">
      <c r="A20" s="410" t="s">
        <v>181</v>
      </c>
      <c r="B20" s="410" t="s">
        <v>180</v>
      </c>
      <c r="C20" s="388" t="s">
        <v>179</v>
      </c>
      <c r="D20" s="388"/>
      <c r="E20" s="411" t="s">
        <v>178</v>
      </c>
      <c r="F20" s="411"/>
      <c r="G20" s="410" t="s">
        <v>461</v>
      </c>
      <c r="H20" s="410" t="s">
        <v>604</v>
      </c>
      <c r="I20" s="410" t="s">
        <v>605</v>
      </c>
      <c r="J20" s="410" t="s">
        <v>606</v>
      </c>
      <c r="K20" s="410" t="s">
        <v>607</v>
      </c>
      <c r="L20" s="407">
        <v>2019</v>
      </c>
      <c r="M20" s="408"/>
      <c r="N20" s="408"/>
      <c r="O20" s="408"/>
      <c r="P20" s="407">
        <v>2020</v>
      </c>
      <c r="Q20" s="408"/>
      <c r="R20" s="408"/>
      <c r="S20" s="408"/>
      <c r="T20" s="407">
        <v>2021</v>
      </c>
      <c r="U20" s="408"/>
      <c r="V20" s="408"/>
      <c r="W20" s="408"/>
      <c r="X20" s="407">
        <v>2022</v>
      </c>
      <c r="Y20" s="408"/>
      <c r="Z20" s="408"/>
      <c r="AA20" s="408"/>
      <c r="AB20" s="407">
        <v>2023</v>
      </c>
      <c r="AC20" s="408"/>
      <c r="AD20" s="408"/>
      <c r="AE20" s="408"/>
      <c r="AF20" s="409" t="s">
        <v>177</v>
      </c>
      <c r="AG20" s="409"/>
      <c r="AH20" s="31"/>
      <c r="AI20" s="31"/>
      <c r="AJ20" s="31"/>
    </row>
    <row r="21" spans="1:36" ht="99.75" customHeight="1" x14ac:dyDescent="0.25">
      <c r="A21" s="396"/>
      <c r="B21" s="396"/>
      <c r="C21" s="388"/>
      <c r="D21" s="388"/>
      <c r="E21" s="411"/>
      <c r="F21" s="411"/>
      <c r="G21" s="396"/>
      <c r="H21" s="396"/>
      <c r="I21" s="396"/>
      <c r="J21" s="396"/>
      <c r="K21" s="396"/>
      <c r="L21" s="388" t="s">
        <v>608</v>
      </c>
      <c r="M21" s="388"/>
      <c r="N21" s="388" t="s">
        <v>609</v>
      </c>
      <c r="O21" s="388"/>
      <c r="P21" s="388" t="s">
        <v>608</v>
      </c>
      <c r="Q21" s="388"/>
      <c r="R21" s="388" t="s">
        <v>609</v>
      </c>
      <c r="S21" s="388"/>
      <c r="T21" s="388" t="s">
        <v>2</v>
      </c>
      <c r="U21" s="388"/>
      <c r="V21" s="388" t="s">
        <v>176</v>
      </c>
      <c r="W21" s="388"/>
      <c r="X21" s="388" t="s">
        <v>2</v>
      </c>
      <c r="Y21" s="388"/>
      <c r="Z21" s="388" t="s">
        <v>176</v>
      </c>
      <c r="AA21" s="388"/>
      <c r="AB21" s="388" t="s">
        <v>2</v>
      </c>
      <c r="AC21" s="388"/>
      <c r="AD21" s="388" t="s">
        <v>176</v>
      </c>
      <c r="AE21" s="388"/>
      <c r="AF21" s="409"/>
      <c r="AG21" s="409"/>
    </row>
    <row r="22" spans="1:36" ht="89.25" customHeight="1" x14ac:dyDescent="0.25">
      <c r="A22" s="397"/>
      <c r="B22" s="397"/>
      <c r="C22" s="303" t="s">
        <v>2</v>
      </c>
      <c r="D22" s="303" t="s">
        <v>176</v>
      </c>
      <c r="E22" s="304" t="s">
        <v>610</v>
      </c>
      <c r="F22" s="304" t="s">
        <v>610</v>
      </c>
      <c r="G22" s="397"/>
      <c r="H22" s="397"/>
      <c r="I22" s="397"/>
      <c r="J22" s="397"/>
      <c r="K22" s="397"/>
      <c r="L22" s="305" t="s">
        <v>337</v>
      </c>
      <c r="M22" s="305" t="s">
        <v>338</v>
      </c>
      <c r="N22" s="305" t="s">
        <v>337</v>
      </c>
      <c r="O22" s="305" t="s">
        <v>338</v>
      </c>
      <c r="P22" s="305" t="s">
        <v>337</v>
      </c>
      <c r="Q22" s="305" t="s">
        <v>338</v>
      </c>
      <c r="R22" s="305" t="s">
        <v>337</v>
      </c>
      <c r="S22" s="305" t="s">
        <v>338</v>
      </c>
      <c r="T22" s="305" t="s">
        <v>337</v>
      </c>
      <c r="U22" s="305" t="s">
        <v>338</v>
      </c>
      <c r="V22" s="305" t="s">
        <v>337</v>
      </c>
      <c r="W22" s="305" t="s">
        <v>338</v>
      </c>
      <c r="X22" s="305" t="s">
        <v>337</v>
      </c>
      <c r="Y22" s="305" t="s">
        <v>338</v>
      </c>
      <c r="Z22" s="305" t="s">
        <v>337</v>
      </c>
      <c r="AA22" s="305" t="s">
        <v>338</v>
      </c>
      <c r="AB22" s="305" t="s">
        <v>337</v>
      </c>
      <c r="AC22" s="305" t="s">
        <v>338</v>
      </c>
      <c r="AD22" s="305" t="s">
        <v>337</v>
      </c>
      <c r="AE22" s="305" t="s">
        <v>338</v>
      </c>
      <c r="AF22" s="303" t="s">
        <v>608</v>
      </c>
      <c r="AG22" s="303" t="s">
        <v>611</v>
      </c>
    </row>
    <row r="23" spans="1:36" ht="19.5" customHeight="1" x14ac:dyDescent="0.25">
      <c r="A23" s="306">
        <v>1</v>
      </c>
      <c r="B23" s="306">
        <v>2</v>
      </c>
      <c r="C23" s="306">
        <v>3</v>
      </c>
      <c r="D23" s="306">
        <v>4</v>
      </c>
      <c r="E23" s="306">
        <v>5</v>
      </c>
      <c r="F23" s="306">
        <v>6</v>
      </c>
      <c r="G23" s="306"/>
      <c r="H23" s="306"/>
      <c r="I23" s="306"/>
      <c r="J23" s="306">
        <v>16</v>
      </c>
      <c r="K23" s="306">
        <v>7</v>
      </c>
      <c r="L23" s="306">
        <v>8</v>
      </c>
      <c r="M23" s="306">
        <v>9</v>
      </c>
      <c r="N23" s="306">
        <v>10</v>
      </c>
      <c r="O23" s="306">
        <v>11</v>
      </c>
      <c r="P23" s="306">
        <v>12</v>
      </c>
      <c r="Q23" s="306">
        <v>13</v>
      </c>
      <c r="R23" s="306">
        <v>14</v>
      </c>
      <c r="S23" s="306">
        <v>15</v>
      </c>
      <c r="T23" s="306">
        <v>16</v>
      </c>
      <c r="U23" s="306">
        <v>17</v>
      </c>
      <c r="V23" s="306">
        <v>18</v>
      </c>
      <c r="W23" s="306">
        <v>19</v>
      </c>
      <c r="X23" s="306">
        <v>20</v>
      </c>
      <c r="Y23" s="306">
        <v>21</v>
      </c>
      <c r="Z23" s="306">
        <v>22</v>
      </c>
      <c r="AA23" s="306">
        <v>23</v>
      </c>
      <c r="AB23" s="306">
        <v>24</v>
      </c>
      <c r="AC23" s="306">
        <v>25</v>
      </c>
      <c r="AD23" s="306">
        <v>26</v>
      </c>
      <c r="AE23" s="306">
        <v>27</v>
      </c>
      <c r="AF23" s="306">
        <v>28</v>
      </c>
      <c r="AG23" s="306">
        <v>29</v>
      </c>
    </row>
    <row r="24" spans="1:36" ht="47.25" customHeight="1" x14ac:dyDescent="0.25">
      <c r="A24" s="307">
        <v>1</v>
      </c>
      <c r="B24" s="308" t="s">
        <v>175</v>
      </c>
      <c r="C24" s="309">
        <f>'6.2. Паспорт фин осв ввод факт'!C24</f>
        <v>278.50848094647404</v>
      </c>
      <c r="D24" s="309">
        <f>C24</f>
        <v>278.50848094647404</v>
      </c>
      <c r="E24" s="309">
        <f>D24-G24-H24-I24</f>
        <v>45.952944193474053</v>
      </c>
      <c r="F24" s="309">
        <f>E24</f>
        <v>45.952944193474053</v>
      </c>
      <c r="G24" s="309">
        <f>'6.2. Паспорт фин осв ввод факт'!G24</f>
        <v>0</v>
      </c>
      <c r="H24" s="309">
        <f>'6.2. Паспорт фин осв ввод факт'!J24</f>
        <v>0</v>
      </c>
      <c r="I24" s="309">
        <f>'6.2. Паспорт фин осв ввод факт'!N24</f>
        <v>232.55553675299998</v>
      </c>
      <c r="J24" s="309">
        <f>'6.2. Паспорт фин осв ввод факт'!P24</f>
        <v>45.952944193474053</v>
      </c>
      <c r="K24" s="309">
        <f>J24</f>
        <v>45.952944193474053</v>
      </c>
      <c r="L24" s="309">
        <f>'6.2. Паспорт фин осв ввод факт'!T24</f>
        <v>0</v>
      </c>
      <c r="M24" s="309">
        <f t="shared" ref="M24:AC24" si="0">SUM(M25:M29)</f>
        <v>0</v>
      </c>
      <c r="N24" s="309">
        <f t="shared" si="0"/>
        <v>0</v>
      </c>
      <c r="O24" s="309">
        <f t="shared" si="0"/>
        <v>0</v>
      </c>
      <c r="P24" s="309">
        <f>'6.2. Паспорт фин осв ввод факт'!X24</f>
        <v>0</v>
      </c>
      <c r="Q24" s="309">
        <f t="shared" si="0"/>
        <v>0</v>
      </c>
      <c r="R24" s="309">
        <f t="shared" si="0"/>
        <v>0</v>
      </c>
      <c r="S24" s="309">
        <f t="shared" si="0"/>
        <v>0</v>
      </c>
      <c r="T24" s="309">
        <f t="shared" si="0"/>
        <v>0</v>
      </c>
      <c r="U24" s="309">
        <f t="shared" si="0"/>
        <v>0</v>
      </c>
      <c r="V24" s="309" t="s">
        <v>612</v>
      </c>
      <c r="W24" s="309" t="s">
        <v>612</v>
      </c>
      <c r="X24" s="309">
        <f t="shared" si="0"/>
        <v>0</v>
      </c>
      <c r="Y24" s="309">
        <f t="shared" si="0"/>
        <v>0</v>
      </c>
      <c r="Z24" s="309" t="s">
        <v>612</v>
      </c>
      <c r="AA24" s="309" t="s">
        <v>612</v>
      </c>
      <c r="AB24" s="309">
        <f t="shared" si="0"/>
        <v>0</v>
      </c>
      <c r="AC24" s="309">
        <f t="shared" si="0"/>
        <v>0</v>
      </c>
      <c r="AD24" s="309" t="s">
        <v>612</v>
      </c>
      <c r="AE24" s="309" t="s">
        <v>612</v>
      </c>
      <c r="AF24" s="309">
        <f t="shared" ref="AF24:AF64" si="1">J24+L24+P24</f>
        <v>45.952944193474053</v>
      </c>
      <c r="AG24" s="309">
        <f>N24+R24+T24+X24+AB24</f>
        <v>0</v>
      </c>
    </row>
    <row r="25" spans="1:36" ht="24" customHeight="1" x14ac:dyDescent="0.25">
      <c r="A25" s="310" t="s">
        <v>174</v>
      </c>
      <c r="B25" s="311" t="s">
        <v>173</v>
      </c>
      <c r="C25" s="309">
        <f>'6.2. Паспорт фин осв ввод факт'!C25</f>
        <v>0</v>
      </c>
      <c r="D25" s="309">
        <f t="shared" ref="D25:D64" si="2">C25</f>
        <v>0</v>
      </c>
      <c r="E25" s="309">
        <f t="shared" ref="E25:E64" si="3">D25-G25-H25-I25</f>
        <v>0</v>
      </c>
      <c r="F25" s="309">
        <f t="shared" ref="F25:F64" si="4">E25</f>
        <v>0</v>
      </c>
      <c r="G25" s="312">
        <f>'6.2. Паспорт фин осв ввод факт'!G25</f>
        <v>0</v>
      </c>
      <c r="H25" s="312">
        <f>'6.2. Паспорт фин осв ввод факт'!J25</f>
        <v>0</v>
      </c>
      <c r="I25" s="312">
        <f>'6.2. Паспорт фин осв ввод факт'!N25</f>
        <v>0</v>
      </c>
      <c r="J25" s="312">
        <f>'6.2. Паспорт фин осв ввод факт'!P25</f>
        <v>0</v>
      </c>
      <c r="K25" s="312">
        <f t="shared" ref="K25:K64" si="5">J25</f>
        <v>0</v>
      </c>
      <c r="L25" s="312">
        <f>'6.2. Паспорт фин осв ввод факт'!T25</f>
        <v>0</v>
      </c>
      <c r="M25" s="312">
        <v>0</v>
      </c>
      <c r="N25" s="312">
        <v>0</v>
      </c>
      <c r="O25" s="312">
        <v>0</v>
      </c>
      <c r="P25" s="312">
        <f>'6.2. Паспорт фин осв ввод факт'!X25</f>
        <v>0</v>
      </c>
      <c r="Q25" s="312">
        <v>0</v>
      </c>
      <c r="R25" s="312">
        <v>0</v>
      </c>
      <c r="S25" s="312">
        <v>0</v>
      </c>
      <c r="T25" s="312">
        <v>0</v>
      </c>
      <c r="U25" s="312">
        <v>0</v>
      </c>
      <c r="V25" s="309" t="s">
        <v>612</v>
      </c>
      <c r="W25" s="309" t="s">
        <v>612</v>
      </c>
      <c r="X25" s="312">
        <v>0</v>
      </c>
      <c r="Y25" s="312">
        <v>0</v>
      </c>
      <c r="Z25" s="309" t="s">
        <v>612</v>
      </c>
      <c r="AA25" s="309" t="s">
        <v>612</v>
      </c>
      <c r="AB25" s="312">
        <v>0</v>
      </c>
      <c r="AC25" s="312">
        <v>0</v>
      </c>
      <c r="AD25" s="309" t="s">
        <v>612</v>
      </c>
      <c r="AE25" s="309" t="s">
        <v>612</v>
      </c>
      <c r="AF25" s="309">
        <f t="shared" si="1"/>
        <v>0</v>
      </c>
      <c r="AG25" s="309">
        <f t="shared" ref="AG25:AG64" si="6">N25+R25+T25+X25+AB25</f>
        <v>0</v>
      </c>
    </row>
    <row r="26" spans="1:36" x14ac:dyDescent="0.25">
      <c r="A26" s="310" t="s">
        <v>172</v>
      </c>
      <c r="B26" s="311" t="s">
        <v>171</v>
      </c>
      <c r="C26" s="309">
        <f>'6.2. Паспорт фин осв ввод факт'!C26</f>
        <v>0</v>
      </c>
      <c r="D26" s="309">
        <f t="shared" si="2"/>
        <v>0</v>
      </c>
      <c r="E26" s="309">
        <f t="shared" si="3"/>
        <v>0</v>
      </c>
      <c r="F26" s="309">
        <f t="shared" si="4"/>
        <v>0</v>
      </c>
      <c r="G26" s="312">
        <f>'6.2. Паспорт фин осв ввод факт'!G26</f>
        <v>0</v>
      </c>
      <c r="H26" s="312">
        <f>'6.2. Паспорт фин осв ввод факт'!J26</f>
        <v>0</v>
      </c>
      <c r="I26" s="312">
        <f>'6.2. Паспорт фин осв ввод факт'!N26</f>
        <v>0</v>
      </c>
      <c r="J26" s="312">
        <f>'6.2. Паспорт фин осв ввод факт'!P26</f>
        <v>0</v>
      </c>
      <c r="K26" s="312">
        <f t="shared" si="5"/>
        <v>0</v>
      </c>
      <c r="L26" s="312">
        <f>'6.2. Паспорт фин осв ввод факт'!T26</f>
        <v>0</v>
      </c>
      <c r="M26" s="312">
        <v>0</v>
      </c>
      <c r="N26" s="312">
        <v>0</v>
      </c>
      <c r="O26" s="312">
        <v>0</v>
      </c>
      <c r="P26" s="312">
        <f>'6.2. Паспорт фин осв ввод факт'!X26</f>
        <v>0</v>
      </c>
      <c r="Q26" s="312">
        <v>0</v>
      </c>
      <c r="R26" s="312">
        <v>0</v>
      </c>
      <c r="S26" s="312">
        <v>0</v>
      </c>
      <c r="T26" s="312">
        <v>0</v>
      </c>
      <c r="U26" s="312">
        <v>0</v>
      </c>
      <c r="V26" s="309" t="s">
        <v>612</v>
      </c>
      <c r="W26" s="309" t="s">
        <v>612</v>
      </c>
      <c r="X26" s="312">
        <v>0</v>
      </c>
      <c r="Y26" s="312">
        <v>0</v>
      </c>
      <c r="Z26" s="309" t="s">
        <v>612</v>
      </c>
      <c r="AA26" s="309" t="s">
        <v>612</v>
      </c>
      <c r="AB26" s="312">
        <v>0</v>
      </c>
      <c r="AC26" s="312">
        <v>0</v>
      </c>
      <c r="AD26" s="309" t="s">
        <v>612</v>
      </c>
      <c r="AE26" s="309" t="s">
        <v>612</v>
      </c>
      <c r="AF26" s="309">
        <f t="shared" si="1"/>
        <v>0</v>
      </c>
      <c r="AG26" s="309">
        <f t="shared" si="6"/>
        <v>0</v>
      </c>
    </row>
    <row r="27" spans="1:36" ht="31.5" x14ac:dyDescent="0.25">
      <c r="A27" s="310" t="s">
        <v>170</v>
      </c>
      <c r="B27" s="311" t="s">
        <v>318</v>
      </c>
      <c r="C27" s="309">
        <f>'6.2. Паспорт фин осв ввод факт'!C27</f>
        <v>0</v>
      </c>
      <c r="D27" s="309">
        <f t="shared" si="2"/>
        <v>0</v>
      </c>
      <c r="E27" s="309">
        <f t="shared" si="3"/>
        <v>0</v>
      </c>
      <c r="F27" s="309">
        <f t="shared" si="4"/>
        <v>0</v>
      </c>
      <c r="G27" s="312">
        <f>'6.2. Паспорт фин осв ввод факт'!G27</f>
        <v>0</v>
      </c>
      <c r="H27" s="312">
        <f>'6.2. Паспорт фин осв ввод факт'!J27</f>
        <v>0</v>
      </c>
      <c r="I27" s="312">
        <f>'6.2. Паспорт фин осв ввод факт'!N27</f>
        <v>0</v>
      </c>
      <c r="J27" s="312">
        <f>'6.2. Паспорт фин осв ввод факт'!P27</f>
        <v>0</v>
      </c>
      <c r="K27" s="312">
        <f t="shared" si="5"/>
        <v>0</v>
      </c>
      <c r="L27" s="312">
        <f>'6.2. Паспорт фин осв ввод факт'!T27</f>
        <v>0</v>
      </c>
      <c r="M27" s="312">
        <v>0</v>
      </c>
      <c r="N27" s="312">
        <v>0</v>
      </c>
      <c r="O27" s="312">
        <v>0</v>
      </c>
      <c r="P27" s="312">
        <f>'6.2. Паспорт фин осв ввод факт'!X27</f>
        <v>0</v>
      </c>
      <c r="Q27" s="312">
        <v>0</v>
      </c>
      <c r="R27" s="312">
        <v>0</v>
      </c>
      <c r="S27" s="312">
        <v>0</v>
      </c>
      <c r="T27" s="312">
        <v>0</v>
      </c>
      <c r="U27" s="312">
        <v>0</v>
      </c>
      <c r="V27" s="309" t="s">
        <v>612</v>
      </c>
      <c r="W27" s="309" t="s">
        <v>612</v>
      </c>
      <c r="X27" s="312">
        <v>0</v>
      </c>
      <c r="Y27" s="312">
        <v>0</v>
      </c>
      <c r="Z27" s="309" t="s">
        <v>612</v>
      </c>
      <c r="AA27" s="309" t="s">
        <v>612</v>
      </c>
      <c r="AB27" s="312">
        <v>0</v>
      </c>
      <c r="AC27" s="312">
        <v>0</v>
      </c>
      <c r="AD27" s="309" t="s">
        <v>612</v>
      </c>
      <c r="AE27" s="309" t="s">
        <v>612</v>
      </c>
      <c r="AF27" s="309">
        <f t="shared" si="1"/>
        <v>0</v>
      </c>
      <c r="AG27" s="309">
        <f t="shared" si="6"/>
        <v>0</v>
      </c>
    </row>
    <row r="28" spans="1:36" x14ac:dyDescent="0.25">
      <c r="A28" s="310" t="s">
        <v>169</v>
      </c>
      <c r="B28" s="311" t="s">
        <v>417</v>
      </c>
      <c r="C28" s="309">
        <f>'6.2. Паспорт фин осв ввод факт'!C28</f>
        <v>0</v>
      </c>
      <c r="D28" s="309">
        <f t="shared" si="2"/>
        <v>0</v>
      </c>
      <c r="E28" s="309">
        <f t="shared" si="3"/>
        <v>0</v>
      </c>
      <c r="F28" s="309">
        <f t="shared" si="4"/>
        <v>0</v>
      </c>
      <c r="G28" s="312">
        <f>'6.2. Паспорт фин осв ввод факт'!G28</f>
        <v>0</v>
      </c>
      <c r="H28" s="312">
        <f>'6.2. Паспорт фин осв ввод факт'!J28</f>
        <v>0</v>
      </c>
      <c r="I28" s="312">
        <f>'6.2. Паспорт фин осв ввод факт'!N28</f>
        <v>0</v>
      </c>
      <c r="J28" s="312">
        <f>'6.2. Паспорт фин осв ввод факт'!P28</f>
        <v>0</v>
      </c>
      <c r="K28" s="312">
        <f t="shared" si="5"/>
        <v>0</v>
      </c>
      <c r="L28" s="312">
        <f>'6.2. Паспорт фин осв ввод факт'!T28</f>
        <v>0</v>
      </c>
      <c r="M28" s="312">
        <v>0</v>
      </c>
      <c r="N28" s="312">
        <v>0</v>
      </c>
      <c r="O28" s="312">
        <v>0</v>
      </c>
      <c r="P28" s="312">
        <f>'6.2. Паспорт фин осв ввод факт'!X28</f>
        <v>0</v>
      </c>
      <c r="Q28" s="312">
        <v>0</v>
      </c>
      <c r="R28" s="312">
        <v>0</v>
      </c>
      <c r="S28" s="312">
        <v>0</v>
      </c>
      <c r="T28" s="312">
        <v>0</v>
      </c>
      <c r="U28" s="312">
        <v>0</v>
      </c>
      <c r="V28" s="309" t="s">
        <v>612</v>
      </c>
      <c r="W28" s="309" t="s">
        <v>612</v>
      </c>
      <c r="X28" s="312">
        <v>0</v>
      </c>
      <c r="Y28" s="312">
        <v>0</v>
      </c>
      <c r="Z28" s="309" t="s">
        <v>612</v>
      </c>
      <c r="AA28" s="309" t="s">
        <v>612</v>
      </c>
      <c r="AB28" s="312">
        <v>0</v>
      </c>
      <c r="AC28" s="312">
        <v>0</v>
      </c>
      <c r="AD28" s="309" t="s">
        <v>612</v>
      </c>
      <c r="AE28" s="309" t="s">
        <v>612</v>
      </c>
      <c r="AF28" s="309">
        <f t="shared" si="1"/>
        <v>0</v>
      </c>
      <c r="AG28" s="309">
        <f t="shared" si="6"/>
        <v>0</v>
      </c>
    </row>
    <row r="29" spans="1:36" x14ac:dyDescent="0.25">
      <c r="A29" s="310" t="s">
        <v>168</v>
      </c>
      <c r="B29" s="28" t="s">
        <v>167</v>
      </c>
      <c r="C29" s="309">
        <f>'6.2. Паспорт фин осв ввод факт'!C29</f>
        <v>278.50848094647404</v>
      </c>
      <c r="D29" s="309">
        <f t="shared" si="2"/>
        <v>278.50848094647404</v>
      </c>
      <c r="E29" s="309">
        <f t="shared" si="3"/>
        <v>45.952944193474053</v>
      </c>
      <c r="F29" s="309">
        <f t="shared" si="4"/>
        <v>45.952944193474053</v>
      </c>
      <c r="G29" s="312">
        <f>'6.2. Паспорт фин осв ввод факт'!G29</f>
        <v>0</v>
      </c>
      <c r="H29" s="312">
        <f>'6.2. Паспорт фин осв ввод факт'!J29</f>
        <v>0</v>
      </c>
      <c r="I29" s="312">
        <f>'6.2. Паспорт фин осв ввод факт'!N29</f>
        <v>232.55553675299998</v>
      </c>
      <c r="J29" s="312">
        <f>'6.2. Паспорт фин осв ввод факт'!P29</f>
        <v>45.952944193474053</v>
      </c>
      <c r="K29" s="312">
        <f t="shared" si="5"/>
        <v>45.952944193474053</v>
      </c>
      <c r="L29" s="312">
        <f>'6.2. Паспорт фин осв ввод факт'!T29</f>
        <v>0</v>
      </c>
      <c r="M29" s="312">
        <v>0</v>
      </c>
      <c r="N29" s="247">
        <v>0</v>
      </c>
      <c r="O29" s="312">
        <v>0</v>
      </c>
      <c r="P29" s="312">
        <f>'6.2. Паспорт фин осв ввод факт'!X29</f>
        <v>0</v>
      </c>
      <c r="Q29" s="312">
        <v>0</v>
      </c>
      <c r="R29" s="312">
        <v>0</v>
      </c>
      <c r="S29" s="312">
        <v>0</v>
      </c>
      <c r="T29" s="312">
        <v>0</v>
      </c>
      <c r="U29" s="312">
        <v>0</v>
      </c>
      <c r="V29" s="309" t="s">
        <v>612</v>
      </c>
      <c r="W29" s="309" t="s">
        <v>612</v>
      </c>
      <c r="X29" s="312">
        <v>0</v>
      </c>
      <c r="Y29" s="312">
        <v>0</v>
      </c>
      <c r="Z29" s="309" t="s">
        <v>612</v>
      </c>
      <c r="AA29" s="309" t="s">
        <v>612</v>
      </c>
      <c r="AB29" s="312">
        <v>0</v>
      </c>
      <c r="AC29" s="312">
        <v>0</v>
      </c>
      <c r="AD29" s="309" t="s">
        <v>612</v>
      </c>
      <c r="AE29" s="309" t="s">
        <v>612</v>
      </c>
      <c r="AF29" s="309">
        <f t="shared" si="1"/>
        <v>45.952944193474053</v>
      </c>
      <c r="AG29" s="309">
        <f t="shared" si="6"/>
        <v>0</v>
      </c>
    </row>
    <row r="30" spans="1:36" s="63" customFormat="1" ht="47.25" x14ac:dyDescent="0.25">
      <c r="A30" s="307" t="s">
        <v>61</v>
      </c>
      <c r="B30" s="308" t="s">
        <v>166</v>
      </c>
      <c r="C30" s="309">
        <f>'6.2. Паспорт фин осв ввод факт'!C30</f>
        <v>236.02413639531653</v>
      </c>
      <c r="D30" s="309">
        <f t="shared" si="2"/>
        <v>236.02413639531653</v>
      </c>
      <c r="E30" s="309">
        <f t="shared" si="3"/>
        <v>38.943173045316541</v>
      </c>
      <c r="F30" s="309">
        <f t="shared" si="4"/>
        <v>38.943173045316541</v>
      </c>
      <c r="G30" s="309">
        <f>'6.2. Паспорт фин осв ввод факт'!G30</f>
        <v>0</v>
      </c>
      <c r="H30" s="309">
        <f>'6.2. Паспорт фин осв ввод факт'!J30</f>
        <v>0</v>
      </c>
      <c r="I30" s="309">
        <f>'6.2. Паспорт фин осв ввод факт'!N30</f>
        <v>197.08096334999999</v>
      </c>
      <c r="J30" s="309">
        <f>'6.2. Паспорт фин осв ввод факт'!P30</f>
        <v>38.943173045316996</v>
      </c>
      <c r="K30" s="309">
        <f t="shared" si="5"/>
        <v>38.943173045316996</v>
      </c>
      <c r="L30" s="309">
        <f>'6.2. Паспорт фин осв ввод факт'!T30</f>
        <v>0</v>
      </c>
      <c r="M30" s="309">
        <v>0</v>
      </c>
      <c r="N30" s="309">
        <v>0</v>
      </c>
      <c r="O30" s="309">
        <v>0</v>
      </c>
      <c r="P30" s="309">
        <f>'6.2. Паспорт фин осв ввод факт'!X30</f>
        <v>0</v>
      </c>
      <c r="Q30" s="309">
        <v>0</v>
      </c>
      <c r="R30" s="309">
        <v>0</v>
      </c>
      <c r="S30" s="309">
        <v>0</v>
      </c>
      <c r="T30" s="309">
        <v>0</v>
      </c>
      <c r="U30" s="309">
        <v>0</v>
      </c>
      <c r="V30" s="309" t="s">
        <v>612</v>
      </c>
      <c r="W30" s="309" t="s">
        <v>612</v>
      </c>
      <c r="X30" s="309">
        <v>0</v>
      </c>
      <c r="Y30" s="309">
        <v>0</v>
      </c>
      <c r="Z30" s="309" t="s">
        <v>612</v>
      </c>
      <c r="AA30" s="309" t="s">
        <v>612</v>
      </c>
      <c r="AB30" s="309">
        <v>0</v>
      </c>
      <c r="AC30" s="309">
        <v>0</v>
      </c>
      <c r="AD30" s="309" t="s">
        <v>612</v>
      </c>
      <c r="AE30" s="309" t="s">
        <v>612</v>
      </c>
      <c r="AF30" s="309">
        <f t="shared" si="1"/>
        <v>38.943173045316996</v>
      </c>
      <c r="AG30" s="309">
        <f t="shared" si="6"/>
        <v>0</v>
      </c>
    </row>
    <row r="31" spans="1:36" x14ac:dyDescent="0.25">
      <c r="A31" s="307" t="s">
        <v>165</v>
      </c>
      <c r="B31" s="311" t="s">
        <v>164</v>
      </c>
      <c r="C31" s="309">
        <f>'6.2. Паспорт фин осв ввод факт'!C31</f>
        <v>10.137657465063567</v>
      </c>
      <c r="D31" s="309">
        <f t="shared" si="2"/>
        <v>10.137657465063567</v>
      </c>
      <c r="E31" s="309">
        <v>0</v>
      </c>
      <c r="F31" s="309">
        <v>0</v>
      </c>
      <c r="G31" s="312">
        <f>'6.2. Паспорт фин осв ввод факт'!G31</f>
        <v>0</v>
      </c>
      <c r="H31" s="312">
        <f>'6.2. Паспорт фин осв ввод факт'!J31</f>
        <v>0</v>
      </c>
      <c r="I31" s="312">
        <f>'6.2. Паспорт фин осв ввод факт'!N31</f>
        <v>0</v>
      </c>
      <c r="J31" s="312">
        <f>'6.2. Паспорт фин осв ввод факт'!P31</f>
        <v>0</v>
      </c>
      <c r="K31" s="312">
        <f t="shared" si="5"/>
        <v>0</v>
      </c>
      <c r="L31" s="312">
        <f>'6.2. Паспорт фин осв ввод факт'!T31</f>
        <v>0</v>
      </c>
      <c r="M31" s="312">
        <v>0</v>
      </c>
      <c r="N31" s="312">
        <v>0</v>
      </c>
      <c r="O31" s="312">
        <v>0</v>
      </c>
      <c r="P31" s="312">
        <f>'6.2. Паспорт фин осв ввод факт'!X31</f>
        <v>0</v>
      </c>
      <c r="Q31" s="312">
        <v>0</v>
      </c>
      <c r="R31" s="312">
        <v>0</v>
      </c>
      <c r="S31" s="312">
        <v>0</v>
      </c>
      <c r="T31" s="312">
        <v>0</v>
      </c>
      <c r="U31" s="312">
        <v>0</v>
      </c>
      <c r="V31" s="309" t="s">
        <v>612</v>
      </c>
      <c r="W31" s="309" t="s">
        <v>612</v>
      </c>
      <c r="X31" s="312">
        <v>0</v>
      </c>
      <c r="Y31" s="312">
        <v>0</v>
      </c>
      <c r="Z31" s="309" t="s">
        <v>612</v>
      </c>
      <c r="AA31" s="309" t="s">
        <v>612</v>
      </c>
      <c r="AB31" s="312">
        <v>0</v>
      </c>
      <c r="AC31" s="312">
        <v>0</v>
      </c>
      <c r="AD31" s="309" t="s">
        <v>612</v>
      </c>
      <c r="AE31" s="309" t="s">
        <v>612</v>
      </c>
      <c r="AF31" s="309">
        <f t="shared" si="1"/>
        <v>0</v>
      </c>
      <c r="AG31" s="309">
        <f t="shared" si="6"/>
        <v>0</v>
      </c>
    </row>
    <row r="32" spans="1:36" ht="31.5" x14ac:dyDescent="0.25">
      <c r="A32" s="307" t="s">
        <v>163</v>
      </c>
      <c r="B32" s="311" t="s">
        <v>162</v>
      </c>
      <c r="C32" s="309">
        <f>'6.2. Паспорт фин осв ввод факт'!C32</f>
        <v>30.85508404709195</v>
      </c>
      <c r="D32" s="309">
        <f t="shared" si="2"/>
        <v>30.85508404709195</v>
      </c>
      <c r="E32" s="309">
        <v>0</v>
      </c>
      <c r="F32" s="309">
        <v>0</v>
      </c>
      <c r="G32" s="312">
        <f>'6.2. Паспорт фин осв ввод факт'!G32</f>
        <v>0</v>
      </c>
      <c r="H32" s="312">
        <f>'6.2. Паспорт фин осв ввод факт'!J32</f>
        <v>0</v>
      </c>
      <c r="I32" s="312">
        <f>'6.2. Паспорт фин осв ввод факт'!N32</f>
        <v>0</v>
      </c>
      <c r="J32" s="312">
        <f>'6.2. Паспорт фин осв ввод факт'!P32</f>
        <v>0</v>
      </c>
      <c r="K32" s="312">
        <f t="shared" si="5"/>
        <v>0</v>
      </c>
      <c r="L32" s="312">
        <f>'6.2. Паспорт фин осв ввод факт'!T32</f>
        <v>0</v>
      </c>
      <c r="M32" s="312">
        <v>0</v>
      </c>
      <c r="N32" s="312">
        <v>0</v>
      </c>
      <c r="O32" s="312">
        <v>0</v>
      </c>
      <c r="P32" s="312">
        <f>'6.2. Паспорт фин осв ввод факт'!X32</f>
        <v>0</v>
      </c>
      <c r="Q32" s="312">
        <v>0</v>
      </c>
      <c r="R32" s="312">
        <v>0</v>
      </c>
      <c r="S32" s="312">
        <v>0</v>
      </c>
      <c r="T32" s="312">
        <v>0</v>
      </c>
      <c r="U32" s="312">
        <v>0</v>
      </c>
      <c r="V32" s="309" t="s">
        <v>612</v>
      </c>
      <c r="W32" s="309" t="s">
        <v>612</v>
      </c>
      <c r="X32" s="312">
        <v>0</v>
      </c>
      <c r="Y32" s="312">
        <v>0</v>
      </c>
      <c r="Z32" s="309" t="s">
        <v>612</v>
      </c>
      <c r="AA32" s="309" t="s">
        <v>612</v>
      </c>
      <c r="AB32" s="312">
        <v>0</v>
      </c>
      <c r="AC32" s="312">
        <v>0</v>
      </c>
      <c r="AD32" s="309" t="s">
        <v>612</v>
      </c>
      <c r="AE32" s="309" t="s">
        <v>612</v>
      </c>
      <c r="AF32" s="309">
        <f t="shared" si="1"/>
        <v>0</v>
      </c>
      <c r="AG32" s="309">
        <f t="shared" si="6"/>
        <v>0</v>
      </c>
    </row>
    <row r="33" spans="1:33" x14ac:dyDescent="0.25">
      <c r="A33" s="307" t="s">
        <v>161</v>
      </c>
      <c r="B33" s="311" t="s">
        <v>160</v>
      </c>
      <c r="C33" s="309">
        <f>'6.2. Паспорт фин осв ввод факт'!C33</f>
        <v>170.01193764909394</v>
      </c>
      <c r="D33" s="309">
        <f t="shared" si="2"/>
        <v>170.01193764909394</v>
      </c>
      <c r="E33" s="309">
        <v>0</v>
      </c>
      <c r="F33" s="309">
        <v>0</v>
      </c>
      <c r="G33" s="312">
        <f>'6.2. Паспорт фин осв ввод факт'!G33</f>
        <v>0</v>
      </c>
      <c r="H33" s="312">
        <f>'6.2. Паспорт фин осв ввод факт'!J33</f>
        <v>0</v>
      </c>
      <c r="I33" s="312">
        <f>'6.2. Паспорт фин осв ввод факт'!N33</f>
        <v>0</v>
      </c>
      <c r="J33" s="312">
        <f>'6.2. Паспорт фин осв ввод факт'!P33</f>
        <v>0</v>
      </c>
      <c r="K33" s="312">
        <f t="shared" si="5"/>
        <v>0</v>
      </c>
      <c r="L33" s="312">
        <f>'6.2. Паспорт фин осв ввод факт'!T33</f>
        <v>0</v>
      </c>
      <c r="M33" s="312">
        <v>0</v>
      </c>
      <c r="N33" s="312">
        <v>0</v>
      </c>
      <c r="O33" s="312">
        <v>0</v>
      </c>
      <c r="P33" s="312">
        <f>'6.2. Паспорт фин осв ввод факт'!X33</f>
        <v>0</v>
      </c>
      <c r="Q33" s="312">
        <v>0</v>
      </c>
      <c r="R33" s="312">
        <v>0</v>
      </c>
      <c r="S33" s="312">
        <v>0</v>
      </c>
      <c r="T33" s="312">
        <v>0</v>
      </c>
      <c r="U33" s="312">
        <v>0</v>
      </c>
      <c r="V33" s="309" t="s">
        <v>612</v>
      </c>
      <c r="W33" s="309" t="s">
        <v>612</v>
      </c>
      <c r="X33" s="312">
        <v>0</v>
      </c>
      <c r="Y33" s="312">
        <v>0</v>
      </c>
      <c r="Z33" s="309" t="s">
        <v>612</v>
      </c>
      <c r="AA33" s="309" t="s">
        <v>612</v>
      </c>
      <c r="AB33" s="312">
        <v>0</v>
      </c>
      <c r="AC33" s="312">
        <v>0</v>
      </c>
      <c r="AD33" s="309" t="s">
        <v>612</v>
      </c>
      <c r="AE33" s="309" t="s">
        <v>612</v>
      </c>
      <c r="AF33" s="309">
        <f t="shared" si="1"/>
        <v>0</v>
      </c>
      <c r="AG33" s="309">
        <f t="shared" si="6"/>
        <v>0</v>
      </c>
    </row>
    <row r="34" spans="1:33" x14ac:dyDescent="0.25">
      <c r="A34" s="307" t="s">
        <v>159</v>
      </c>
      <c r="B34" s="311" t="s">
        <v>158</v>
      </c>
      <c r="C34" s="309">
        <f>'6.2. Паспорт фин осв ввод факт'!C34</f>
        <v>25.019457234067101</v>
      </c>
      <c r="D34" s="309">
        <f t="shared" si="2"/>
        <v>25.019457234067101</v>
      </c>
      <c r="E34" s="309">
        <v>0</v>
      </c>
      <c r="F34" s="309">
        <v>0</v>
      </c>
      <c r="G34" s="312">
        <f>'6.2. Паспорт фин осв ввод факт'!G34</f>
        <v>0</v>
      </c>
      <c r="H34" s="312">
        <f>'6.2. Паспорт фин осв ввод факт'!J34</f>
        <v>0</v>
      </c>
      <c r="I34" s="312">
        <f>'6.2. Паспорт фин осв ввод факт'!N34</f>
        <v>0</v>
      </c>
      <c r="J34" s="312">
        <f>'6.2. Паспорт фин осв ввод факт'!P34</f>
        <v>0</v>
      </c>
      <c r="K34" s="312">
        <f t="shared" si="5"/>
        <v>0</v>
      </c>
      <c r="L34" s="312">
        <f>'6.2. Паспорт фин осв ввод факт'!T34</f>
        <v>0</v>
      </c>
      <c r="M34" s="312">
        <v>0</v>
      </c>
      <c r="N34" s="312">
        <v>0</v>
      </c>
      <c r="O34" s="312">
        <v>0</v>
      </c>
      <c r="P34" s="312">
        <f>'6.2. Паспорт фин осв ввод факт'!X34</f>
        <v>0</v>
      </c>
      <c r="Q34" s="312">
        <v>0</v>
      </c>
      <c r="R34" s="312">
        <v>0</v>
      </c>
      <c r="S34" s="312">
        <v>0</v>
      </c>
      <c r="T34" s="312">
        <v>0</v>
      </c>
      <c r="U34" s="312">
        <v>0</v>
      </c>
      <c r="V34" s="309" t="s">
        <v>612</v>
      </c>
      <c r="W34" s="309" t="s">
        <v>612</v>
      </c>
      <c r="X34" s="312">
        <v>0</v>
      </c>
      <c r="Y34" s="312">
        <v>0</v>
      </c>
      <c r="Z34" s="309" t="s">
        <v>612</v>
      </c>
      <c r="AA34" s="309" t="s">
        <v>612</v>
      </c>
      <c r="AB34" s="312">
        <v>0</v>
      </c>
      <c r="AC34" s="312">
        <v>0</v>
      </c>
      <c r="AD34" s="309" t="s">
        <v>612</v>
      </c>
      <c r="AE34" s="309" t="s">
        <v>612</v>
      </c>
      <c r="AF34" s="309">
        <f t="shared" si="1"/>
        <v>0</v>
      </c>
      <c r="AG34" s="309">
        <f t="shared" si="6"/>
        <v>0</v>
      </c>
    </row>
    <row r="35" spans="1:33" s="63" customFormat="1" ht="31.5" x14ac:dyDescent="0.25">
      <c r="A35" s="307" t="s">
        <v>60</v>
      </c>
      <c r="B35" s="308" t="s">
        <v>157</v>
      </c>
      <c r="C35" s="309">
        <f>'6.2. Паспорт фин осв ввод факт'!C35</f>
        <v>0</v>
      </c>
      <c r="D35" s="309">
        <f t="shared" si="2"/>
        <v>0</v>
      </c>
      <c r="E35" s="309">
        <f t="shared" si="3"/>
        <v>0</v>
      </c>
      <c r="F35" s="309">
        <f t="shared" si="4"/>
        <v>0</v>
      </c>
      <c r="G35" s="309">
        <f>'6.2. Паспорт фин осв ввод факт'!G35</f>
        <v>0</v>
      </c>
      <c r="H35" s="309">
        <f>'6.2. Паспорт фин осв ввод факт'!J35</f>
        <v>0</v>
      </c>
      <c r="I35" s="309">
        <f>'6.2. Паспорт фин осв ввод факт'!N35</f>
        <v>0</v>
      </c>
      <c r="J35" s="309">
        <f>'6.2. Паспорт фин осв ввод факт'!P35</f>
        <v>0</v>
      </c>
      <c r="K35" s="309">
        <f t="shared" si="5"/>
        <v>0</v>
      </c>
      <c r="L35" s="309">
        <f>'6.2. Паспорт фин осв ввод факт'!T35</f>
        <v>0</v>
      </c>
      <c r="M35" s="309">
        <v>0</v>
      </c>
      <c r="N35" s="309">
        <v>0</v>
      </c>
      <c r="O35" s="309">
        <v>0</v>
      </c>
      <c r="P35" s="309">
        <f>'6.2. Паспорт фин осв ввод факт'!X35</f>
        <v>0</v>
      </c>
      <c r="Q35" s="309">
        <v>0</v>
      </c>
      <c r="R35" s="309">
        <v>0</v>
      </c>
      <c r="S35" s="309">
        <v>0</v>
      </c>
      <c r="T35" s="309">
        <v>0</v>
      </c>
      <c r="U35" s="309">
        <v>0</v>
      </c>
      <c r="V35" s="309" t="s">
        <v>612</v>
      </c>
      <c r="W35" s="309" t="s">
        <v>612</v>
      </c>
      <c r="X35" s="309">
        <v>0</v>
      </c>
      <c r="Y35" s="309">
        <v>0</v>
      </c>
      <c r="Z35" s="309" t="s">
        <v>612</v>
      </c>
      <c r="AA35" s="309" t="s">
        <v>612</v>
      </c>
      <c r="AB35" s="309">
        <v>0</v>
      </c>
      <c r="AC35" s="309">
        <v>0</v>
      </c>
      <c r="AD35" s="309" t="s">
        <v>612</v>
      </c>
      <c r="AE35" s="309" t="s">
        <v>612</v>
      </c>
      <c r="AF35" s="309">
        <f t="shared" si="1"/>
        <v>0</v>
      </c>
      <c r="AG35" s="309">
        <f t="shared" si="6"/>
        <v>0</v>
      </c>
    </row>
    <row r="36" spans="1:33" ht="31.5" x14ac:dyDescent="0.25">
      <c r="A36" s="310" t="s">
        <v>156</v>
      </c>
      <c r="B36" s="253" t="s">
        <v>155</v>
      </c>
      <c r="C36" s="309">
        <f>'6.2. Паспорт фин осв ввод факт'!C36</f>
        <v>0</v>
      </c>
      <c r="D36" s="309">
        <f t="shared" si="2"/>
        <v>0</v>
      </c>
      <c r="E36" s="309">
        <f t="shared" si="3"/>
        <v>0</v>
      </c>
      <c r="F36" s="309">
        <f t="shared" si="4"/>
        <v>0</v>
      </c>
      <c r="G36" s="312">
        <f>'6.2. Паспорт фин осв ввод факт'!G36</f>
        <v>0</v>
      </c>
      <c r="H36" s="312">
        <f>'6.2. Паспорт фин осв ввод факт'!J36</f>
        <v>0</v>
      </c>
      <c r="I36" s="312">
        <f>'6.2. Паспорт фин осв ввод факт'!N36</f>
        <v>0</v>
      </c>
      <c r="J36" s="312">
        <f>'6.2. Паспорт фин осв ввод факт'!P36</f>
        <v>0</v>
      </c>
      <c r="K36" s="312">
        <f t="shared" si="5"/>
        <v>0</v>
      </c>
      <c r="L36" s="312">
        <f>'6.2. Паспорт фин осв ввод факт'!T36</f>
        <v>0</v>
      </c>
      <c r="M36" s="312">
        <v>0</v>
      </c>
      <c r="N36" s="313">
        <v>0</v>
      </c>
      <c r="O36" s="312">
        <v>0</v>
      </c>
      <c r="P36" s="312">
        <f>'6.2. Паспорт фин осв ввод факт'!X36</f>
        <v>0</v>
      </c>
      <c r="Q36" s="312">
        <v>0</v>
      </c>
      <c r="R36" s="312">
        <v>0</v>
      </c>
      <c r="S36" s="312">
        <v>0</v>
      </c>
      <c r="T36" s="312">
        <v>0</v>
      </c>
      <c r="U36" s="312">
        <v>0</v>
      </c>
      <c r="V36" s="309" t="s">
        <v>612</v>
      </c>
      <c r="W36" s="309" t="s">
        <v>612</v>
      </c>
      <c r="X36" s="312">
        <v>0</v>
      </c>
      <c r="Y36" s="312">
        <v>0</v>
      </c>
      <c r="Z36" s="309" t="s">
        <v>612</v>
      </c>
      <c r="AA36" s="309" t="s">
        <v>612</v>
      </c>
      <c r="AB36" s="312">
        <v>0</v>
      </c>
      <c r="AC36" s="312">
        <v>0</v>
      </c>
      <c r="AD36" s="309" t="s">
        <v>612</v>
      </c>
      <c r="AE36" s="309" t="s">
        <v>612</v>
      </c>
      <c r="AF36" s="309">
        <f t="shared" si="1"/>
        <v>0</v>
      </c>
      <c r="AG36" s="309">
        <f t="shared" si="6"/>
        <v>0</v>
      </c>
    </row>
    <row r="37" spans="1:33" x14ac:dyDescent="0.25">
      <c r="A37" s="310" t="s">
        <v>154</v>
      </c>
      <c r="B37" s="253" t="s">
        <v>144</v>
      </c>
      <c r="C37" s="309">
        <f>'6.2. Паспорт фин осв ввод факт'!C37</f>
        <v>25</v>
      </c>
      <c r="D37" s="309">
        <f t="shared" si="2"/>
        <v>25</v>
      </c>
      <c r="E37" s="309">
        <f t="shared" si="3"/>
        <v>25</v>
      </c>
      <c r="F37" s="309">
        <f t="shared" si="4"/>
        <v>25</v>
      </c>
      <c r="G37" s="312">
        <f>'6.2. Паспорт фин осв ввод факт'!G37</f>
        <v>0</v>
      </c>
      <c r="H37" s="312">
        <f>'6.2. Паспорт фин осв ввод факт'!J37</f>
        <v>0</v>
      </c>
      <c r="I37" s="312">
        <f>'6.2. Паспорт фин осв ввод факт'!N37</f>
        <v>0</v>
      </c>
      <c r="J37" s="312">
        <f>'6.2. Паспорт фин осв ввод факт'!P37</f>
        <v>25</v>
      </c>
      <c r="K37" s="312">
        <f t="shared" si="5"/>
        <v>25</v>
      </c>
      <c r="L37" s="312">
        <f>'6.2. Паспорт фин осв ввод факт'!T37</f>
        <v>0</v>
      </c>
      <c r="M37" s="312">
        <v>0</v>
      </c>
      <c r="N37" s="313">
        <v>0</v>
      </c>
      <c r="O37" s="312">
        <v>0</v>
      </c>
      <c r="P37" s="312">
        <f>'6.2. Паспорт фин осв ввод факт'!X37</f>
        <v>0</v>
      </c>
      <c r="Q37" s="312">
        <v>0</v>
      </c>
      <c r="R37" s="312">
        <v>0</v>
      </c>
      <c r="S37" s="312">
        <v>0</v>
      </c>
      <c r="T37" s="312">
        <v>0</v>
      </c>
      <c r="U37" s="312">
        <v>0</v>
      </c>
      <c r="V37" s="309" t="s">
        <v>612</v>
      </c>
      <c r="W37" s="309" t="s">
        <v>612</v>
      </c>
      <c r="X37" s="312">
        <v>0</v>
      </c>
      <c r="Y37" s="312">
        <v>0</v>
      </c>
      <c r="Z37" s="309" t="s">
        <v>612</v>
      </c>
      <c r="AA37" s="309" t="s">
        <v>612</v>
      </c>
      <c r="AB37" s="312">
        <v>0</v>
      </c>
      <c r="AC37" s="312">
        <v>0</v>
      </c>
      <c r="AD37" s="309" t="s">
        <v>612</v>
      </c>
      <c r="AE37" s="309" t="s">
        <v>612</v>
      </c>
      <c r="AF37" s="309">
        <f t="shared" si="1"/>
        <v>25</v>
      </c>
      <c r="AG37" s="309">
        <f t="shared" si="6"/>
        <v>0</v>
      </c>
    </row>
    <row r="38" spans="1:33" x14ac:dyDescent="0.25">
      <c r="A38" s="310" t="s">
        <v>153</v>
      </c>
      <c r="B38" s="253" t="s">
        <v>142</v>
      </c>
      <c r="C38" s="309">
        <f>'6.2. Паспорт фин осв ввод факт'!C38</f>
        <v>0</v>
      </c>
      <c r="D38" s="309">
        <f t="shared" si="2"/>
        <v>0</v>
      </c>
      <c r="E38" s="309">
        <f t="shared" si="3"/>
        <v>0</v>
      </c>
      <c r="F38" s="309">
        <f t="shared" si="4"/>
        <v>0</v>
      </c>
      <c r="G38" s="312">
        <f>'6.2. Паспорт фин осв ввод факт'!G38</f>
        <v>0</v>
      </c>
      <c r="H38" s="312">
        <f>'6.2. Паспорт фин осв ввод факт'!J38</f>
        <v>0</v>
      </c>
      <c r="I38" s="312">
        <f>'6.2. Паспорт фин осв ввод факт'!N38</f>
        <v>0</v>
      </c>
      <c r="J38" s="312">
        <f>'6.2. Паспорт фин осв ввод факт'!P38</f>
        <v>0</v>
      </c>
      <c r="K38" s="312">
        <f t="shared" si="5"/>
        <v>0</v>
      </c>
      <c r="L38" s="312">
        <f>'6.2. Паспорт фин осв ввод факт'!T38</f>
        <v>0</v>
      </c>
      <c r="M38" s="312">
        <v>0</v>
      </c>
      <c r="N38" s="313">
        <v>0</v>
      </c>
      <c r="O38" s="312">
        <v>0</v>
      </c>
      <c r="P38" s="312">
        <f>'6.2. Паспорт фин осв ввод факт'!X38</f>
        <v>0</v>
      </c>
      <c r="Q38" s="312">
        <v>0</v>
      </c>
      <c r="R38" s="312">
        <v>0</v>
      </c>
      <c r="S38" s="312">
        <v>0</v>
      </c>
      <c r="T38" s="312">
        <v>0</v>
      </c>
      <c r="U38" s="312">
        <v>0</v>
      </c>
      <c r="V38" s="309" t="s">
        <v>612</v>
      </c>
      <c r="W38" s="309" t="s">
        <v>612</v>
      </c>
      <c r="X38" s="312">
        <v>0</v>
      </c>
      <c r="Y38" s="312">
        <v>0</v>
      </c>
      <c r="Z38" s="309" t="s">
        <v>612</v>
      </c>
      <c r="AA38" s="309" t="s">
        <v>612</v>
      </c>
      <c r="AB38" s="312">
        <v>0</v>
      </c>
      <c r="AC38" s="312">
        <v>0</v>
      </c>
      <c r="AD38" s="309" t="s">
        <v>612</v>
      </c>
      <c r="AE38" s="309" t="s">
        <v>612</v>
      </c>
      <c r="AF38" s="309">
        <f t="shared" si="1"/>
        <v>0</v>
      </c>
      <c r="AG38" s="309">
        <f t="shared" si="6"/>
        <v>0</v>
      </c>
    </row>
    <row r="39" spans="1:33" ht="31.5" x14ac:dyDescent="0.25">
      <c r="A39" s="310" t="s">
        <v>152</v>
      </c>
      <c r="B39" s="311" t="s">
        <v>140</v>
      </c>
      <c r="C39" s="309">
        <f>'6.2. Паспорт фин осв ввод факт'!C39</f>
        <v>0</v>
      </c>
      <c r="D39" s="309">
        <f t="shared" si="2"/>
        <v>0</v>
      </c>
      <c r="E39" s="309">
        <f t="shared" si="3"/>
        <v>0</v>
      </c>
      <c r="F39" s="309">
        <f t="shared" si="4"/>
        <v>0</v>
      </c>
      <c r="G39" s="312">
        <f>'6.2. Паспорт фин осв ввод факт'!G39</f>
        <v>0</v>
      </c>
      <c r="H39" s="312">
        <f>'6.2. Паспорт фин осв ввод факт'!J39</f>
        <v>0</v>
      </c>
      <c r="I39" s="312">
        <f>'6.2. Паспорт фин осв ввод факт'!N39</f>
        <v>0</v>
      </c>
      <c r="J39" s="312">
        <f>'6.2. Паспорт фин осв ввод факт'!P39</f>
        <v>0</v>
      </c>
      <c r="K39" s="312">
        <f t="shared" si="5"/>
        <v>0</v>
      </c>
      <c r="L39" s="312">
        <f>'6.2. Паспорт фин осв ввод факт'!T39</f>
        <v>0</v>
      </c>
      <c r="M39" s="312">
        <v>0</v>
      </c>
      <c r="N39" s="312">
        <v>0</v>
      </c>
      <c r="O39" s="312">
        <v>0</v>
      </c>
      <c r="P39" s="312">
        <f>'6.2. Паспорт фин осв ввод факт'!X39</f>
        <v>0</v>
      </c>
      <c r="Q39" s="312">
        <v>0</v>
      </c>
      <c r="R39" s="312">
        <v>0</v>
      </c>
      <c r="S39" s="312">
        <v>0</v>
      </c>
      <c r="T39" s="312">
        <v>0</v>
      </c>
      <c r="U39" s="312">
        <v>0</v>
      </c>
      <c r="V39" s="309" t="s">
        <v>612</v>
      </c>
      <c r="W39" s="309" t="s">
        <v>612</v>
      </c>
      <c r="X39" s="312">
        <v>0</v>
      </c>
      <c r="Y39" s="312">
        <v>0</v>
      </c>
      <c r="Z39" s="309" t="s">
        <v>612</v>
      </c>
      <c r="AA39" s="309" t="s">
        <v>612</v>
      </c>
      <c r="AB39" s="312">
        <v>0</v>
      </c>
      <c r="AC39" s="312">
        <v>0</v>
      </c>
      <c r="AD39" s="309" t="s">
        <v>612</v>
      </c>
      <c r="AE39" s="309" t="s">
        <v>612</v>
      </c>
      <c r="AF39" s="309">
        <f t="shared" si="1"/>
        <v>0</v>
      </c>
      <c r="AG39" s="309">
        <f t="shared" si="6"/>
        <v>0</v>
      </c>
    </row>
    <row r="40" spans="1:33" ht="31.5" x14ac:dyDescent="0.25">
      <c r="A40" s="310" t="s">
        <v>151</v>
      </c>
      <c r="B40" s="311" t="s">
        <v>138</v>
      </c>
      <c r="C40" s="309">
        <f>'6.2. Паспорт фин осв ввод факт'!C40</f>
        <v>0</v>
      </c>
      <c r="D40" s="309">
        <f t="shared" si="2"/>
        <v>0</v>
      </c>
      <c r="E40" s="309">
        <f t="shared" si="3"/>
        <v>0</v>
      </c>
      <c r="F40" s="309">
        <f t="shared" si="4"/>
        <v>0</v>
      </c>
      <c r="G40" s="312">
        <f>'6.2. Паспорт фин осв ввод факт'!G40</f>
        <v>0</v>
      </c>
      <c r="H40" s="312">
        <f>'6.2. Паспорт фин осв ввод факт'!J40</f>
        <v>0</v>
      </c>
      <c r="I40" s="312">
        <f>'6.2. Паспорт фин осв ввод факт'!N40</f>
        <v>0</v>
      </c>
      <c r="J40" s="312">
        <f>'6.2. Паспорт фин осв ввод факт'!P40</f>
        <v>0</v>
      </c>
      <c r="K40" s="312">
        <f t="shared" si="5"/>
        <v>0</v>
      </c>
      <c r="L40" s="312">
        <f>'6.2. Паспорт фин осв ввод факт'!T40</f>
        <v>0</v>
      </c>
      <c r="M40" s="312">
        <v>0</v>
      </c>
      <c r="N40" s="312">
        <v>0</v>
      </c>
      <c r="O40" s="312">
        <v>0</v>
      </c>
      <c r="P40" s="312">
        <f>'6.2. Паспорт фин осв ввод факт'!X40</f>
        <v>0</v>
      </c>
      <c r="Q40" s="312">
        <v>0</v>
      </c>
      <c r="R40" s="312">
        <v>0</v>
      </c>
      <c r="S40" s="312">
        <v>0</v>
      </c>
      <c r="T40" s="312">
        <v>0</v>
      </c>
      <c r="U40" s="312">
        <v>0</v>
      </c>
      <c r="V40" s="309" t="s">
        <v>612</v>
      </c>
      <c r="W40" s="309" t="s">
        <v>612</v>
      </c>
      <c r="X40" s="312">
        <v>0</v>
      </c>
      <c r="Y40" s="312">
        <v>0</v>
      </c>
      <c r="Z40" s="309" t="s">
        <v>612</v>
      </c>
      <c r="AA40" s="309" t="s">
        <v>612</v>
      </c>
      <c r="AB40" s="312">
        <v>0</v>
      </c>
      <c r="AC40" s="312">
        <v>0</v>
      </c>
      <c r="AD40" s="309" t="s">
        <v>612</v>
      </c>
      <c r="AE40" s="309" t="s">
        <v>612</v>
      </c>
      <c r="AF40" s="309">
        <f t="shared" si="1"/>
        <v>0</v>
      </c>
      <c r="AG40" s="309">
        <f t="shared" si="6"/>
        <v>0</v>
      </c>
    </row>
    <row r="41" spans="1:33" x14ac:dyDescent="0.25">
      <c r="A41" s="310" t="s">
        <v>150</v>
      </c>
      <c r="B41" s="311" t="s">
        <v>136</v>
      </c>
      <c r="C41" s="309">
        <f>'6.2. Паспорт фин осв ввод факт'!C41</f>
        <v>0.65</v>
      </c>
      <c r="D41" s="309">
        <f t="shared" si="2"/>
        <v>0.65</v>
      </c>
      <c r="E41" s="309">
        <f t="shared" si="3"/>
        <v>0.65</v>
      </c>
      <c r="F41" s="309">
        <f t="shared" si="4"/>
        <v>0.65</v>
      </c>
      <c r="G41" s="312">
        <f>'6.2. Паспорт фин осв ввод факт'!G41</f>
        <v>0</v>
      </c>
      <c r="H41" s="312">
        <f>'6.2. Паспорт фин осв ввод факт'!J41</f>
        <v>0</v>
      </c>
      <c r="I41" s="312">
        <f>'6.2. Паспорт фин осв ввод факт'!N41</f>
        <v>0</v>
      </c>
      <c r="J41" s="312">
        <f>'6.2. Паспорт фин осв ввод факт'!P41</f>
        <v>0.65</v>
      </c>
      <c r="K41" s="312">
        <f t="shared" si="5"/>
        <v>0.65</v>
      </c>
      <c r="L41" s="312">
        <f>'6.2. Паспорт фин осв ввод факт'!T41</f>
        <v>0</v>
      </c>
      <c r="M41" s="312">
        <v>0</v>
      </c>
      <c r="N41" s="312">
        <v>0</v>
      </c>
      <c r="O41" s="312">
        <v>0</v>
      </c>
      <c r="P41" s="312">
        <f>'6.2. Паспорт фин осв ввод факт'!X41</f>
        <v>0</v>
      </c>
      <c r="Q41" s="312">
        <v>0</v>
      </c>
      <c r="R41" s="312">
        <v>0</v>
      </c>
      <c r="S41" s="312">
        <v>0</v>
      </c>
      <c r="T41" s="312">
        <v>0</v>
      </c>
      <c r="U41" s="312">
        <v>0</v>
      </c>
      <c r="V41" s="309" t="s">
        <v>612</v>
      </c>
      <c r="W41" s="309" t="s">
        <v>612</v>
      </c>
      <c r="X41" s="312">
        <v>0</v>
      </c>
      <c r="Y41" s="312">
        <v>0</v>
      </c>
      <c r="Z41" s="309" t="s">
        <v>612</v>
      </c>
      <c r="AA41" s="309" t="s">
        <v>612</v>
      </c>
      <c r="AB41" s="312">
        <v>0</v>
      </c>
      <c r="AC41" s="312">
        <v>0</v>
      </c>
      <c r="AD41" s="309" t="s">
        <v>612</v>
      </c>
      <c r="AE41" s="309" t="s">
        <v>612</v>
      </c>
      <c r="AF41" s="309">
        <f t="shared" si="1"/>
        <v>0.65</v>
      </c>
      <c r="AG41" s="309">
        <f t="shared" si="6"/>
        <v>0</v>
      </c>
    </row>
    <row r="42" spans="1:33" ht="18.75" x14ac:dyDescent="0.25">
      <c r="A42" s="310" t="s">
        <v>149</v>
      </c>
      <c r="B42" s="253" t="s">
        <v>613</v>
      </c>
      <c r="C42" s="309">
        <f>'6.2. Паспорт фин осв ввод факт'!C42</f>
        <v>21</v>
      </c>
      <c r="D42" s="309">
        <f t="shared" si="2"/>
        <v>21</v>
      </c>
      <c r="E42" s="309">
        <f t="shared" si="3"/>
        <v>21</v>
      </c>
      <c r="F42" s="309">
        <f t="shared" si="4"/>
        <v>21</v>
      </c>
      <c r="G42" s="312">
        <f>'6.2. Паспорт фин осв ввод факт'!G42</f>
        <v>0</v>
      </c>
      <c r="H42" s="312">
        <f>'6.2. Паспорт фин осв ввод факт'!J42</f>
        <v>0</v>
      </c>
      <c r="I42" s="312">
        <f>'6.2. Паспорт фин осв ввод факт'!N42</f>
        <v>0</v>
      </c>
      <c r="J42" s="312">
        <f>'6.2. Паспорт фин осв ввод факт'!P42</f>
        <v>21</v>
      </c>
      <c r="K42" s="312">
        <f t="shared" si="5"/>
        <v>21</v>
      </c>
      <c r="L42" s="312">
        <f>'6.2. Паспорт фин осв ввод факт'!T42</f>
        <v>0</v>
      </c>
      <c r="M42" s="312">
        <v>0</v>
      </c>
      <c r="N42" s="313">
        <v>0</v>
      </c>
      <c r="O42" s="312">
        <v>0</v>
      </c>
      <c r="P42" s="312">
        <f>'6.2. Паспорт фин осв ввод факт'!X42</f>
        <v>0</v>
      </c>
      <c r="Q42" s="312">
        <v>0</v>
      </c>
      <c r="R42" s="312">
        <v>0</v>
      </c>
      <c r="S42" s="312">
        <v>0</v>
      </c>
      <c r="T42" s="312">
        <v>0</v>
      </c>
      <c r="U42" s="312">
        <v>0</v>
      </c>
      <c r="V42" s="309" t="s">
        <v>612</v>
      </c>
      <c r="W42" s="309" t="s">
        <v>612</v>
      </c>
      <c r="X42" s="312">
        <v>0</v>
      </c>
      <c r="Y42" s="312">
        <v>0</v>
      </c>
      <c r="Z42" s="309" t="s">
        <v>612</v>
      </c>
      <c r="AA42" s="309" t="s">
        <v>612</v>
      </c>
      <c r="AB42" s="312">
        <v>0</v>
      </c>
      <c r="AC42" s="312">
        <v>0</v>
      </c>
      <c r="AD42" s="309" t="s">
        <v>612</v>
      </c>
      <c r="AE42" s="309" t="s">
        <v>612</v>
      </c>
      <c r="AF42" s="309">
        <f t="shared" si="1"/>
        <v>21</v>
      </c>
      <c r="AG42" s="309">
        <f t="shared" si="6"/>
        <v>0</v>
      </c>
    </row>
    <row r="43" spans="1:33" s="63" customFormat="1" x14ac:dyDescent="0.25">
      <c r="A43" s="307" t="s">
        <v>59</v>
      </c>
      <c r="B43" s="308" t="s">
        <v>148</v>
      </c>
      <c r="C43" s="309">
        <f>'6.2. Паспорт фин осв ввод факт'!C43</f>
        <v>0</v>
      </c>
      <c r="D43" s="309">
        <f t="shared" si="2"/>
        <v>0</v>
      </c>
      <c r="E43" s="309">
        <f t="shared" si="3"/>
        <v>0</v>
      </c>
      <c r="F43" s="309">
        <f t="shared" si="4"/>
        <v>0</v>
      </c>
      <c r="G43" s="309">
        <f>'6.2. Паспорт фин осв ввод факт'!G43</f>
        <v>0</v>
      </c>
      <c r="H43" s="309">
        <f>'6.2. Паспорт фин осв ввод факт'!J43</f>
        <v>0</v>
      </c>
      <c r="I43" s="309">
        <f>'6.2. Паспорт фин осв ввод факт'!N43</f>
        <v>0</v>
      </c>
      <c r="J43" s="309">
        <f>'6.2. Паспорт фин осв ввод факт'!P43</f>
        <v>0</v>
      </c>
      <c r="K43" s="309">
        <f t="shared" si="5"/>
        <v>0</v>
      </c>
      <c r="L43" s="309">
        <f>'6.2. Паспорт фин осв ввод факт'!T43</f>
        <v>0</v>
      </c>
      <c r="M43" s="309">
        <v>0</v>
      </c>
      <c r="N43" s="309">
        <v>0</v>
      </c>
      <c r="O43" s="309">
        <v>0</v>
      </c>
      <c r="P43" s="309">
        <f>'6.2. Паспорт фин осв ввод факт'!X43</f>
        <v>0</v>
      </c>
      <c r="Q43" s="309">
        <v>0</v>
      </c>
      <c r="R43" s="309">
        <v>0</v>
      </c>
      <c r="S43" s="309">
        <v>0</v>
      </c>
      <c r="T43" s="309">
        <v>0</v>
      </c>
      <c r="U43" s="309">
        <v>0</v>
      </c>
      <c r="V43" s="309" t="s">
        <v>612</v>
      </c>
      <c r="W43" s="309" t="s">
        <v>612</v>
      </c>
      <c r="X43" s="309">
        <v>0</v>
      </c>
      <c r="Y43" s="309">
        <v>0</v>
      </c>
      <c r="Z43" s="309" t="s">
        <v>612</v>
      </c>
      <c r="AA43" s="309" t="s">
        <v>612</v>
      </c>
      <c r="AB43" s="309">
        <v>0</v>
      </c>
      <c r="AC43" s="309">
        <v>0</v>
      </c>
      <c r="AD43" s="309" t="s">
        <v>612</v>
      </c>
      <c r="AE43" s="309" t="s">
        <v>612</v>
      </c>
      <c r="AF43" s="309">
        <f t="shared" si="1"/>
        <v>0</v>
      </c>
      <c r="AG43" s="309">
        <f t="shared" si="6"/>
        <v>0</v>
      </c>
    </row>
    <row r="44" spans="1:33" x14ac:dyDescent="0.25">
      <c r="A44" s="310" t="s">
        <v>147</v>
      </c>
      <c r="B44" s="311" t="s">
        <v>146</v>
      </c>
      <c r="C44" s="309">
        <f>'6.2. Паспорт фин осв ввод факт'!C44</f>
        <v>0</v>
      </c>
      <c r="D44" s="309">
        <f t="shared" si="2"/>
        <v>0</v>
      </c>
      <c r="E44" s="309">
        <f t="shared" si="3"/>
        <v>0</v>
      </c>
      <c r="F44" s="309">
        <f t="shared" si="4"/>
        <v>0</v>
      </c>
      <c r="G44" s="312">
        <f>'6.2. Паспорт фин осв ввод факт'!G44</f>
        <v>0</v>
      </c>
      <c r="H44" s="312">
        <f>'6.2. Паспорт фин осв ввод факт'!J44</f>
        <v>0</v>
      </c>
      <c r="I44" s="312">
        <f>'6.2. Паспорт фин осв ввод факт'!N44</f>
        <v>0</v>
      </c>
      <c r="J44" s="312">
        <f>'6.2. Паспорт фин осв ввод факт'!P44</f>
        <v>0</v>
      </c>
      <c r="K44" s="312">
        <f t="shared" si="5"/>
        <v>0</v>
      </c>
      <c r="L44" s="312">
        <f>'6.2. Паспорт фин осв ввод факт'!T44</f>
        <v>0</v>
      </c>
      <c r="M44" s="312">
        <v>0</v>
      </c>
      <c r="N44" s="312">
        <v>0</v>
      </c>
      <c r="O44" s="312">
        <v>0</v>
      </c>
      <c r="P44" s="312">
        <f>'6.2. Паспорт фин осв ввод факт'!X44</f>
        <v>0</v>
      </c>
      <c r="Q44" s="312">
        <v>0</v>
      </c>
      <c r="R44" s="312">
        <v>0</v>
      </c>
      <c r="S44" s="312">
        <v>0</v>
      </c>
      <c r="T44" s="312">
        <v>0</v>
      </c>
      <c r="U44" s="312">
        <v>0</v>
      </c>
      <c r="V44" s="309" t="s">
        <v>612</v>
      </c>
      <c r="W44" s="309" t="s">
        <v>612</v>
      </c>
      <c r="X44" s="312">
        <v>0</v>
      </c>
      <c r="Y44" s="312">
        <v>0</v>
      </c>
      <c r="Z44" s="309" t="s">
        <v>612</v>
      </c>
      <c r="AA44" s="309" t="s">
        <v>612</v>
      </c>
      <c r="AB44" s="312">
        <v>0</v>
      </c>
      <c r="AC44" s="312">
        <v>0</v>
      </c>
      <c r="AD44" s="309" t="s">
        <v>612</v>
      </c>
      <c r="AE44" s="309" t="s">
        <v>612</v>
      </c>
      <c r="AF44" s="309">
        <f t="shared" si="1"/>
        <v>0</v>
      </c>
      <c r="AG44" s="309">
        <f t="shared" si="6"/>
        <v>0</v>
      </c>
    </row>
    <row r="45" spans="1:33" x14ac:dyDescent="0.25">
      <c r="A45" s="310" t="s">
        <v>145</v>
      </c>
      <c r="B45" s="311" t="s">
        <v>144</v>
      </c>
      <c r="C45" s="309">
        <f>'6.2. Паспорт фин осв ввод факт'!C45</f>
        <v>25</v>
      </c>
      <c r="D45" s="309">
        <f t="shared" si="2"/>
        <v>25</v>
      </c>
      <c r="E45" s="309">
        <f t="shared" si="3"/>
        <v>25</v>
      </c>
      <c r="F45" s="309">
        <f t="shared" si="4"/>
        <v>25</v>
      </c>
      <c r="G45" s="312">
        <f>'6.2. Паспорт фин осв ввод факт'!G45</f>
        <v>0</v>
      </c>
      <c r="H45" s="312">
        <f>'6.2. Паспорт фин осв ввод факт'!J45</f>
        <v>0</v>
      </c>
      <c r="I45" s="312">
        <f>'6.2. Паспорт фин осв ввод факт'!N45</f>
        <v>0</v>
      </c>
      <c r="J45" s="312">
        <f>'6.2. Паспорт фин осв ввод факт'!P45</f>
        <v>25</v>
      </c>
      <c r="K45" s="312">
        <f t="shared" si="5"/>
        <v>25</v>
      </c>
      <c r="L45" s="312">
        <f>'6.2. Паспорт фин осв ввод факт'!T45</f>
        <v>0</v>
      </c>
      <c r="M45" s="312">
        <v>0</v>
      </c>
      <c r="N45" s="312">
        <v>0</v>
      </c>
      <c r="O45" s="312">
        <v>0</v>
      </c>
      <c r="P45" s="312">
        <f>'6.2. Паспорт фин осв ввод факт'!X45</f>
        <v>0</v>
      </c>
      <c r="Q45" s="312">
        <v>0</v>
      </c>
      <c r="R45" s="312">
        <v>0</v>
      </c>
      <c r="S45" s="312">
        <v>0</v>
      </c>
      <c r="T45" s="312">
        <v>0</v>
      </c>
      <c r="U45" s="312">
        <v>0</v>
      </c>
      <c r="V45" s="309" t="s">
        <v>612</v>
      </c>
      <c r="W45" s="309" t="s">
        <v>612</v>
      </c>
      <c r="X45" s="312">
        <v>0</v>
      </c>
      <c r="Y45" s="312">
        <v>0</v>
      </c>
      <c r="Z45" s="309" t="s">
        <v>612</v>
      </c>
      <c r="AA45" s="309" t="s">
        <v>612</v>
      </c>
      <c r="AB45" s="312">
        <v>0</v>
      </c>
      <c r="AC45" s="312">
        <v>0</v>
      </c>
      <c r="AD45" s="309" t="s">
        <v>612</v>
      </c>
      <c r="AE45" s="309" t="s">
        <v>612</v>
      </c>
      <c r="AF45" s="309">
        <f t="shared" si="1"/>
        <v>25</v>
      </c>
      <c r="AG45" s="309">
        <f t="shared" si="6"/>
        <v>0</v>
      </c>
    </row>
    <row r="46" spans="1:33" x14ac:dyDescent="0.25">
      <c r="A46" s="310" t="s">
        <v>143</v>
      </c>
      <c r="B46" s="311" t="s">
        <v>142</v>
      </c>
      <c r="C46" s="309">
        <f>'6.2. Паспорт фин осв ввод факт'!C46</f>
        <v>0</v>
      </c>
      <c r="D46" s="309">
        <f t="shared" si="2"/>
        <v>0</v>
      </c>
      <c r="E46" s="309">
        <f t="shared" si="3"/>
        <v>0</v>
      </c>
      <c r="F46" s="309">
        <f t="shared" si="4"/>
        <v>0</v>
      </c>
      <c r="G46" s="312">
        <f>'6.2. Паспорт фин осв ввод факт'!G46</f>
        <v>0</v>
      </c>
      <c r="H46" s="312">
        <f>'6.2. Паспорт фин осв ввод факт'!J46</f>
        <v>0</v>
      </c>
      <c r="I46" s="312">
        <f>'6.2. Паспорт фин осв ввод факт'!N46</f>
        <v>0</v>
      </c>
      <c r="J46" s="312">
        <f>'6.2. Паспорт фин осв ввод факт'!P46</f>
        <v>0</v>
      </c>
      <c r="K46" s="312">
        <f t="shared" si="5"/>
        <v>0</v>
      </c>
      <c r="L46" s="312">
        <f>'6.2. Паспорт фин осв ввод факт'!T46</f>
        <v>0</v>
      </c>
      <c r="M46" s="312">
        <v>0</v>
      </c>
      <c r="N46" s="312">
        <v>0</v>
      </c>
      <c r="O46" s="312">
        <v>0</v>
      </c>
      <c r="P46" s="312">
        <f>'6.2. Паспорт фин осв ввод факт'!X46</f>
        <v>0</v>
      </c>
      <c r="Q46" s="312">
        <v>0</v>
      </c>
      <c r="R46" s="312">
        <v>0</v>
      </c>
      <c r="S46" s="312">
        <v>0</v>
      </c>
      <c r="T46" s="312">
        <v>0</v>
      </c>
      <c r="U46" s="312">
        <v>0</v>
      </c>
      <c r="V46" s="309" t="s">
        <v>612</v>
      </c>
      <c r="W46" s="309" t="s">
        <v>612</v>
      </c>
      <c r="X46" s="312">
        <v>0</v>
      </c>
      <c r="Y46" s="312">
        <v>0</v>
      </c>
      <c r="Z46" s="309" t="s">
        <v>612</v>
      </c>
      <c r="AA46" s="309" t="s">
        <v>612</v>
      </c>
      <c r="AB46" s="312">
        <v>0</v>
      </c>
      <c r="AC46" s="312">
        <v>0</v>
      </c>
      <c r="AD46" s="309" t="s">
        <v>612</v>
      </c>
      <c r="AE46" s="309" t="s">
        <v>612</v>
      </c>
      <c r="AF46" s="309">
        <f t="shared" si="1"/>
        <v>0</v>
      </c>
      <c r="AG46" s="309">
        <f t="shared" si="6"/>
        <v>0</v>
      </c>
    </row>
    <row r="47" spans="1:33" ht="31.5" x14ac:dyDescent="0.25">
      <c r="A47" s="310" t="s">
        <v>141</v>
      </c>
      <c r="B47" s="311" t="s">
        <v>140</v>
      </c>
      <c r="C47" s="309">
        <f>'6.2. Паспорт фин осв ввод факт'!C47</f>
        <v>0</v>
      </c>
      <c r="D47" s="309">
        <f t="shared" si="2"/>
        <v>0</v>
      </c>
      <c r="E47" s="309">
        <f t="shared" si="3"/>
        <v>0</v>
      </c>
      <c r="F47" s="309">
        <f t="shared" si="4"/>
        <v>0</v>
      </c>
      <c r="G47" s="312">
        <f>'6.2. Паспорт фин осв ввод факт'!G47</f>
        <v>0</v>
      </c>
      <c r="H47" s="312">
        <f>'6.2. Паспорт фин осв ввод факт'!J47</f>
        <v>0</v>
      </c>
      <c r="I47" s="312">
        <f>'6.2. Паспорт фин осв ввод факт'!N47</f>
        <v>0</v>
      </c>
      <c r="J47" s="312">
        <f>'6.2. Паспорт фин осв ввод факт'!P47</f>
        <v>0</v>
      </c>
      <c r="K47" s="312">
        <f t="shared" si="5"/>
        <v>0</v>
      </c>
      <c r="L47" s="312">
        <f>'6.2. Паспорт фин осв ввод факт'!T47</f>
        <v>0</v>
      </c>
      <c r="M47" s="312">
        <v>0</v>
      </c>
      <c r="N47" s="312">
        <v>0</v>
      </c>
      <c r="O47" s="312">
        <v>0</v>
      </c>
      <c r="P47" s="312">
        <f>'6.2. Паспорт фин осв ввод факт'!X47</f>
        <v>0</v>
      </c>
      <c r="Q47" s="312">
        <v>0</v>
      </c>
      <c r="R47" s="312">
        <v>0</v>
      </c>
      <c r="S47" s="312">
        <v>0</v>
      </c>
      <c r="T47" s="312">
        <v>0</v>
      </c>
      <c r="U47" s="312">
        <v>0</v>
      </c>
      <c r="V47" s="309" t="s">
        <v>612</v>
      </c>
      <c r="W47" s="309" t="s">
        <v>612</v>
      </c>
      <c r="X47" s="312">
        <v>0</v>
      </c>
      <c r="Y47" s="312">
        <v>0</v>
      </c>
      <c r="Z47" s="309" t="s">
        <v>612</v>
      </c>
      <c r="AA47" s="309" t="s">
        <v>612</v>
      </c>
      <c r="AB47" s="312">
        <v>0</v>
      </c>
      <c r="AC47" s="312">
        <v>0</v>
      </c>
      <c r="AD47" s="309" t="s">
        <v>612</v>
      </c>
      <c r="AE47" s="309" t="s">
        <v>612</v>
      </c>
      <c r="AF47" s="309">
        <f t="shared" si="1"/>
        <v>0</v>
      </c>
      <c r="AG47" s="309">
        <f t="shared" si="6"/>
        <v>0</v>
      </c>
    </row>
    <row r="48" spans="1:33" ht="31.5" x14ac:dyDescent="0.25">
      <c r="A48" s="310" t="s">
        <v>139</v>
      </c>
      <c r="B48" s="311" t="s">
        <v>138</v>
      </c>
      <c r="C48" s="309">
        <f>'6.2. Паспорт фин осв ввод факт'!C48</f>
        <v>0</v>
      </c>
      <c r="D48" s="309">
        <f t="shared" si="2"/>
        <v>0</v>
      </c>
      <c r="E48" s="309">
        <f t="shared" si="3"/>
        <v>0</v>
      </c>
      <c r="F48" s="309">
        <f t="shared" si="4"/>
        <v>0</v>
      </c>
      <c r="G48" s="312">
        <f>'6.2. Паспорт фин осв ввод факт'!G48</f>
        <v>0</v>
      </c>
      <c r="H48" s="312">
        <f>'6.2. Паспорт фин осв ввод факт'!J48</f>
        <v>0</v>
      </c>
      <c r="I48" s="312">
        <f>'6.2. Паспорт фин осв ввод факт'!N48</f>
        <v>0</v>
      </c>
      <c r="J48" s="312">
        <f>'6.2. Паспорт фин осв ввод факт'!P48</f>
        <v>0</v>
      </c>
      <c r="K48" s="312">
        <f t="shared" si="5"/>
        <v>0</v>
      </c>
      <c r="L48" s="312">
        <f>'6.2. Паспорт фин осв ввод факт'!T48</f>
        <v>0</v>
      </c>
      <c r="M48" s="312">
        <v>0</v>
      </c>
      <c r="N48" s="312">
        <v>0</v>
      </c>
      <c r="O48" s="312">
        <v>0</v>
      </c>
      <c r="P48" s="312">
        <f>'6.2. Паспорт фин осв ввод факт'!X48</f>
        <v>0</v>
      </c>
      <c r="Q48" s="312">
        <v>0</v>
      </c>
      <c r="R48" s="312">
        <v>0</v>
      </c>
      <c r="S48" s="312">
        <v>0</v>
      </c>
      <c r="T48" s="312">
        <v>0</v>
      </c>
      <c r="U48" s="312">
        <v>0</v>
      </c>
      <c r="V48" s="309" t="s">
        <v>612</v>
      </c>
      <c r="W48" s="309" t="s">
        <v>612</v>
      </c>
      <c r="X48" s="312">
        <v>0</v>
      </c>
      <c r="Y48" s="312">
        <v>0</v>
      </c>
      <c r="Z48" s="309" t="s">
        <v>612</v>
      </c>
      <c r="AA48" s="309" t="s">
        <v>612</v>
      </c>
      <c r="AB48" s="312">
        <v>0</v>
      </c>
      <c r="AC48" s="312">
        <v>0</v>
      </c>
      <c r="AD48" s="309" t="s">
        <v>612</v>
      </c>
      <c r="AE48" s="309" t="s">
        <v>612</v>
      </c>
      <c r="AF48" s="309">
        <f t="shared" si="1"/>
        <v>0</v>
      </c>
      <c r="AG48" s="309">
        <f t="shared" si="6"/>
        <v>0</v>
      </c>
    </row>
    <row r="49" spans="1:33" x14ac:dyDescent="0.25">
      <c r="A49" s="310" t="s">
        <v>137</v>
      </c>
      <c r="B49" s="311" t="s">
        <v>136</v>
      </c>
      <c r="C49" s="309">
        <f>'6.2. Паспорт фин осв ввод факт'!C49</f>
        <v>0.65</v>
      </c>
      <c r="D49" s="309">
        <f t="shared" si="2"/>
        <v>0.65</v>
      </c>
      <c r="E49" s="309">
        <f t="shared" si="3"/>
        <v>0.65</v>
      </c>
      <c r="F49" s="309">
        <f t="shared" si="4"/>
        <v>0.65</v>
      </c>
      <c r="G49" s="312">
        <f>'6.2. Паспорт фин осв ввод факт'!G49</f>
        <v>0</v>
      </c>
      <c r="H49" s="312">
        <f>'6.2. Паспорт фин осв ввод факт'!J49</f>
        <v>0</v>
      </c>
      <c r="I49" s="312">
        <f>'6.2. Паспорт фин осв ввод факт'!N49</f>
        <v>0</v>
      </c>
      <c r="J49" s="312">
        <f>'6.2. Паспорт фин осв ввод факт'!P49</f>
        <v>0.65</v>
      </c>
      <c r="K49" s="312">
        <f t="shared" si="5"/>
        <v>0.65</v>
      </c>
      <c r="L49" s="312">
        <f>'6.2. Паспорт фин осв ввод факт'!T49</f>
        <v>0</v>
      </c>
      <c r="M49" s="312">
        <v>0</v>
      </c>
      <c r="N49" s="312">
        <v>0</v>
      </c>
      <c r="O49" s="312">
        <v>0</v>
      </c>
      <c r="P49" s="312">
        <f>'6.2. Паспорт фин осв ввод факт'!X49</f>
        <v>0</v>
      </c>
      <c r="Q49" s="312">
        <v>0</v>
      </c>
      <c r="R49" s="312">
        <v>0</v>
      </c>
      <c r="S49" s="312">
        <v>0</v>
      </c>
      <c r="T49" s="312">
        <v>0</v>
      </c>
      <c r="U49" s="312">
        <v>0</v>
      </c>
      <c r="V49" s="309" t="s">
        <v>612</v>
      </c>
      <c r="W49" s="309" t="s">
        <v>612</v>
      </c>
      <c r="X49" s="312">
        <v>0</v>
      </c>
      <c r="Y49" s="312">
        <v>0</v>
      </c>
      <c r="Z49" s="309" t="s">
        <v>612</v>
      </c>
      <c r="AA49" s="309" t="s">
        <v>612</v>
      </c>
      <c r="AB49" s="312">
        <v>0</v>
      </c>
      <c r="AC49" s="312">
        <v>0</v>
      </c>
      <c r="AD49" s="309" t="s">
        <v>612</v>
      </c>
      <c r="AE49" s="309" t="s">
        <v>612</v>
      </c>
      <c r="AF49" s="309">
        <f t="shared" si="1"/>
        <v>0.65</v>
      </c>
      <c r="AG49" s="309">
        <f t="shared" si="6"/>
        <v>0</v>
      </c>
    </row>
    <row r="50" spans="1:33" ht="18.75" x14ac:dyDescent="0.25">
      <c r="A50" s="310" t="s">
        <v>135</v>
      </c>
      <c r="B50" s="253" t="s">
        <v>613</v>
      </c>
      <c r="C50" s="309">
        <f>'6.2. Паспорт фин осв ввод факт'!C50</f>
        <v>21</v>
      </c>
      <c r="D50" s="309">
        <f t="shared" si="2"/>
        <v>21</v>
      </c>
      <c r="E50" s="309">
        <f t="shared" si="3"/>
        <v>21</v>
      </c>
      <c r="F50" s="309">
        <f t="shared" si="4"/>
        <v>21</v>
      </c>
      <c r="G50" s="312">
        <f>'6.2. Паспорт фин осв ввод факт'!G50</f>
        <v>0</v>
      </c>
      <c r="H50" s="312">
        <f>'6.2. Паспорт фин осв ввод факт'!J50</f>
        <v>0</v>
      </c>
      <c r="I50" s="312">
        <f>'6.2. Паспорт фин осв ввод факт'!N50</f>
        <v>0</v>
      </c>
      <c r="J50" s="312">
        <f>'6.2. Паспорт фин осв ввод факт'!P50</f>
        <v>21</v>
      </c>
      <c r="K50" s="312">
        <f t="shared" si="5"/>
        <v>21</v>
      </c>
      <c r="L50" s="312">
        <f>'6.2. Паспорт фин осв ввод факт'!T50</f>
        <v>0</v>
      </c>
      <c r="M50" s="312">
        <v>0</v>
      </c>
      <c r="N50" s="313">
        <v>0</v>
      </c>
      <c r="O50" s="312">
        <v>0</v>
      </c>
      <c r="P50" s="312">
        <f>'6.2. Паспорт фин осв ввод факт'!X50</f>
        <v>0</v>
      </c>
      <c r="Q50" s="312">
        <v>0</v>
      </c>
      <c r="R50" s="312">
        <v>0</v>
      </c>
      <c r="S50" s="312">
        <v>0</v>
      </c>
      <c r="T50" s="312">
        <v>0</v>
      </c>
      <c r="U50" s="312">
        <v>0</v>
      </c>
      <c r="V50" s="309" t="s">
        <v>612</v>
      </c>
      <c r="W50" s="309" t="s">
        <v>612</v>
      </c>
      <c r="X50" s="312">
        <v>0</v>
      </c>
      <c r="Y50" s="312">
        <v>0</v>
      </c>
      <c r="Z50" s="309" t="s">
        <v>612</v>
      </c>
      <c r="AA50" s="309" t="s">
        <v>612</v>
      </c>
      <c r="AB50" s="312">
        <v>0</v>
      </c>
      <c r="AC50" s="312">
        <v>0</v>
      </c>
      <c r="AD50" s="309" t="s">
        <v>612</v>
      </c>
      <c r="AE50" s="309" t="s">
        <v>612</v>
      </c>
      <c r="AF50" s="309">
        <f t="shared" si="1"/>
        <v>21</v>
      </c>
      <c r="AG50" s="309">
        <f t="shared" si="6"/>
        <v>0</v>
      </c>
    </row>
    <row r="51" spans="1:33" s="63" customFormat="1" ht="35.25" customHeight="1" x14ac:dyDescent="0.25">
      <c r="A51" s="307" t="s">
        <v>57</v>
      </c>
      <c r="B51" s="308" t="s">
        <v>134</v>
      </c>
      <c r="C51" s="309">
        <f>'6.2. Паспорт фин осв ввод факт'!C51</f>
        <v>0</v>
      </c>
      <c r="D51" s="309">
        <f t="shared" si="2"/>
        <v>0</v>
      </c>
      <c r="E51" s="309">
        <f t="shared" si="3"/>
        <v>0</v>
      </c>
      <c r="F51" s="309">
        <f t="shared" si="4"/>
        <v>0</v>
      </c>
      <c r="G51" s="309">
        <f>'6.2. Паспорт фин осв ввод факт'!G51</f>
        <v>0</v>
      </c>
      <c r="H51" s="309">
        <f>'6.2. Паспорт фин осв ввод факт'!J51</f>
        <v>0</v>
      </c>
      <c r="I51" s="309">
        <f>'6.2. Паспорт фин осв ввод факт'!N51</f>
        <v>0</v>
      </c>
      <c r="J51" s="309">
        <f>'6.2. Паспорт фин осв ввод факт'!P51</f>
        <v>0</v>
      </c>
      <c r="K51" s="309">
        <f t="shared" si="5"/>
        <v>0</v>
      </c>
      <c r="L51" s="309">
        <f>'6.2. Паспорт фин осв ввод факт'!T51</f>
        <v>0</v>
      </c>
      <c r="M51" s="309">
        <v>0</v>
      </c>
      <c r="N51" s="309">
        <v>0</v>
      </c>
      <c r="O51" s="309">
        <v>0</v>
      </c>
      <c r="P51" s="309">
        <f>'6.2. Паспорт фин осв ввод факт'!X51</f>
        <v>0</v>
      </c>
      <c r="Q51" s="309">
        <v>0</v>
      </c>
      <c r="R51" s="309">
        <v>0</v>
      </c>
      <c r="S51" s="309">
        <v>0</v>
      </c>
      <c r="T51" s="309">
        <v>0</v>
      </c>
      <c r="U51" s="309">
        <v>0</v>
      </c>
      <c r="V51" s="309" t="s">
        <v>612</v>
      </c>
      <c r="W51" s="309" t="s">
        <v>612</v>
      </c>
      <c r="X51" s="309">
        <v>0</v>
      </c>
      <c r="Y51" s="309">
        <v>0</v>
      </c>
      <c r="Z51" s="309" t="s">
        <v>612</v>
      </c>
      <c r="AA51" s="309" t="s">
        <v>612</v>
      </c>
      <c r="AB51" s="309">
        <v>0</v>
      </c>
      <c r="AC51" s="309">
        <v>0</v>
      </c>
      <c r="AD51" s="309" t="s">
        <v>612</v>
      </c>
      <c r="AE51" s="309" t="s">
        <v>612</v>
      </c>
      <c r="AF51" s="309">
        <f t="shared" si="1"/>
        <v>0</v>
      </c>
      <c r="AG51" s="309">
        <f t="shared" si="6"/>
        <v>0</v>
      </c>
    </row>
    <row r="52" spans="1:33" x14ac:dyDescent="0.25">
      <c r="A52" s="310" t="s">
        <v>133</v>
      </c>
      <c r="B52" s="311" t="s">
        <v>132</v>
      </c>
      <c r="C52" s="309">
        <f>'6.2. Паспорт фин осв ввод факт'!C52</f>
        <v>236.02413639531653</v>
      </c>
      <c r="D52" s="309">
        <f t="shared" si="2"/>
        <v>236.02413639531653</v>
      </c>
      <c r="E52" s="309">
        <f t="shared" si="3"/>
        <v>236.02413639531653</v>
      </c>
      <c r="F52" s="309">
        <f t="shared" si="4"/>
        <v>236.02413639531653</v>
      </c>
      <c r="G52" s="312">
        <f>'6.2. Паспорт фин осв ввод факт'!G52</f>
        <v>0</v>
      </c>
      <c r="H52" s="312">
        <f>'6.2. Паспорт фин осв ввод факт'!J52</f>
        <v>0</v>
      </c>
      <c r="I52" s="312">
        <f>'6.2. Паспорт фин осв ввод факт'!N52</f>
        <v>0</v>
      </c>
      <c r="J52" s="312">
        <f>'6.2. Паспорт фин осв ввод факт'!P52</f>
        <v>236.02413639531653</v>
      </c>
      <c r="K52" s="312">
        <f t="shared" si="5"/>
        <v>236.02413639531653</v>
      </c>
      <c r="L52" s="312">
        <f>'6.2. Паспорт фин осв ввод факт'!T52</f>
        <v>0</v>
      </c>
      <c r="M52" s="312">
        <v>0</v>
      </c>
      <c r="N52" s="312">
        <v>0</v>
      </c>
      <c r="O52" s="312">
        <v>0</v>
      </c>
      <c r="P52" s="312">
        <f>'6.2. Паспорт фин осв ввод факт'!X52</f>
        <v>0</v>
      </c>
      <c r="Q52" s="312">
        <v>0</v>
      </c>
      <c r="R52" s="312">
        <v>0</v>
      </c>
      <c r="S52" s="312">
        <v>0</v>
      </c>
      <c r="T52" s="312">
        <v>0</v>
      </c>
      <c r="U52" s="312">
        <v>0</v>
      </c>
      <c r="V52" s="309" t="s">
        <v>612</v>
      </c>
      <c r="W52" s="309" t="s">
        <v>612</v>
      </c>
      <c r="X52" s="312">
        <v>0</v>
      </c>
      <c r="Y52" s="312">
        <v>0</v>
      </c>
      <c r="Z52" s="309" t="s">
        <v>612</v>
      </c>
      <c r="AA52" s="309" t="s">
        <v>612</v>
      </c>
      <c r="AB52" s="312">
        <v>0</v>
      </c>
      <c r="AC52" s="312">
        <v>0</v>
      </c>
      <c r="AD52" s="309" t="s">
        <v>612</v>
      </c>
      <c r="AE52" s="309" t="s">
        <v>612</v>
      </c>
      <c r="AF52" s="309">
        <f t="shared" si="1"/>
        <v>236.02413639531653</v>
      </c>
      <c r="AG52" s="309">
        <f t="shared" si="6"/>
        <v>0</v>
      </c>
    </row>
    <row r="53" spans="1:33" x14ac:dyDescent="0.25">
      <c r="A53" s="310" t="s">
        <v>131</v>
      </c>
      <c r="B53" s="311" t="s">
        <v>125</v>
      </c>
      <c r="C53" s="309">
        <f>'6.2. Паспорт фин осв ввод факт'!C53</f>
        <v>0</v>
      </c>
      <c r="D53" s="309">
        <f t="shared" si="2"/>
        <v>0</v>
      </c>
      <c r="E53" s="309">
        <f t="shared" si="3"/>
        <v>0</v>
      </c>
      <c r="F53" s="309">
        <f t="shared" si="4"/>
        <v>0</v>
      </c>
      <c r="G53" s="312">
        <f>'6.2. Паспорт фин осв ввод факт'!G53</f>
        <v>0</v>
      </c>
      <c r="H53" s="312">
        <f>'6.2. Паспорт фин осв ввод факт'!J53</f>
        <v>0</v>
      </c>
      <c r="I53" s="312">
        <f>'6.2. Паспорт фин осв ввод факт'!N53</f>
        <v>0</v>
      </c>
      <c r="J53" s="312">
        <f>'6.2. Паспорт фин осв ввод факт'!P53</f>
        <v>0</v>
      </c>
      <c r="K53" s="312">
        <f t="shared" si="5"/>
        <v>0</v>
      </c>
      <c r="L53" s="312">
        <f>'6.2. Паспорт фин осв ввод факт'!T53</f>
        <v>0</v>
      </c>
      <c r="M53" s="312">
        <v>0</v>
      </c>
      <c r="N53" s="312">
        <v>0</v>
      </c>
      <c r="O53" s="312">
        <v>0</v>
      </c>
      <c r="P53" s="312">
        <f>'6.2. Паспорт фин осв ввод факт'!X53</f>
        <v>0</v>
      </c>
      <c r="Q53" s="312">
        <v>0</v>
      </c>
      <c r="R53" s="312">
        <v>0</v>
      </c>
      <c r="S53" s="312">
        <v>0</v>
      </c>
      <c r="T53" s="312">
        <v>0</v>
      </c>
      <c r="U53" s="312">
        <v>0</v>
      </c>
      <c r="V53" s="309" t="s">
        <v>612</v>
      </c>
      <c r="W53" s="309" t="s">
        <v>612</v>
      </c>
      <c r="X53" s="312">
        <v>0</v>
      </c>
      <c r="Y53" s="312">
        <v>0</v>
      </c>
      <c r="Z53" s="309" t="s">
        <v>612</v>
      </c>
      <c r="AA53" s="309" t="s">
        <v>612</v>
      </c>
      <c r="AB53" s="312">
        <v>0</v>
      </c>
      <c r="AC53" s="312">
        <v>0</v>
      </c>
      <c r="AD53" s="309" t="s">
        <v>612</v>
      </c>
      <c r="AE53" s="309" t="s">
        <v>612</v>
      </c>
      <c r="AF53" s="309">
        <f t="shared" si="1"/>
        <v>0</v>
      </c>
      <c r="AG53" s="309">
        <f t="shared" si="6"/>
        <v>0</v>
      </c>
    </row>
    <row r="54" spans="1:33" x14ac:dyDescent="0.25">
      <c r="A54" s="310" t="s">
        <v>130</v>
      </c>
      <c r="B54" s="253" t="s">
        <v>124</v>
      </c>
      <c r="C54" s="309">
        <f>'6.2. Паспорт фин осв ввод факт'!C54</f>
        <v>25</v>
      </c>
      <c r="D54" s="309">
        <f t="shared" si="2"/>
        <v>25</v>
      </c>
      <c r="E54" s="309">
        <f t="shared" si="3"/>
        <v>25</v>
      </c>
      <c r="F54" s="309">
        <f t="shared" si="4"/>
        <v>25</v>
      </c>
      <c r="G54" s="312">
        <f>'6.2. Паспорт фин осв ввод факт'!G54</f>
        <v>0</v>
      </c>
      <c r="H54" s="312">
        <f>'6.2. Паспорт фин осв ввод факт'!J54</f>
        <v>0</v>
      </c>
      <c r="I54" s="312">
        <f>'6.2. Паспорт фин осв ввод факт'!N54</f>
        <v>0</v>
      </c>
      <c r="J54" s="312">
        <f>'6.2. Паспорт фин осв ввод факт'!P54</f>
        <v>25</v>
      </c>
      <c r="K54" s="312">
        <f t="shared" si="5"/>
        <v>25</v>
      </c>
      <c r="L54" s="312">
        <f>'6.2. Паспорт фин осв ввод факт'!T54</f>
        <v>0</v>
      </c>
      <c r="M54" s="312">
        <v>0</v>
      </c>
      <c r="N54" s="313">
        <v>0</v>
      </c>
      <c r="O54" s="312">
        <v>0</v>
      </c>
      <c r="P54" s="312">
        <f>'6.2. Паспорт фин осв ввод факт'!X54</f>
        <v>0</v>
      </c>
      <c r="Q54" s="312">
        <v>0</v>
      </c>
      <c r="R54" s="312">
        <v>0</v>
      </c>
      <c r="S54" s="312">
        <v>0</v>
      </c>
      <c r="T54" s="312">
        <v>0</v>
      </c>
      <c r="U54" s="312">
        <v>0</v>
      </c>
      <c r="V54" s="309" t="s">
        <v>612</v>
      </c>
      <c r="W54" s="309" t="s">
        <v>612</v>
      </c>
      <c r="X54" s="312">
        <v>0</v>
      </c>
      <c r="Y54" s="312">
        <v>0</v>
      </c>
      <c r="Z54" s="309" t="s">
        <v>612</v>
      </c>
      <c r="AA54" s="309" t="s">
        <v>612</v>
      </c>
      <c r="AB54" s="312">
        <v>0</v>
      </c>
      <c r="AC54" s="312">
        <v>0</v>
      </c>
      <c r="AD54" s="309" t="s">
        <v>612</v>
      </c>
      <c r="AE54" s="309" t="s">
        <v>612</v>
      </c>
      <c r="AF54" s="309">
        <f t="shared" si="1"/>
        <v>25</v>
      </c>
      <c r="AG54" s="309">
        <f t="shared" si="6"/>
        <v>0</v>
      </c>
    </row>
    <row r="55" spans="1:33" x14ac:dyDescent="0.25">
      <c r="A55" s="310" t="s">
        <v>129</v>
      </c>
      <c r="B55" s="253" t="s">
        <v>123</v>
      </c>
      <c r="C55" s="309">
        <f>'6.2. Паспорт фин осв ввод факт'!C55</f>
        <v>0</v>
      </c>
      <c r="D55" s="309">
        <f t="shared" si="2"/>
        <v>0</v>
      </c>
      <c r="E55" s="309">
        <f t="shared" si="3"/>
        <v>0</v>
      </c>
      <c r="F55" s="309">
        <f t="shared" si="4"/>
        <v>0</v>
      </c>
      <c r="G55" s="312">
        <f>'6.2. Паспорт фин осв ввод факт'!G55</f>
        <v>0</v>
      </c>
      <c r="H55" s="312">
        <f>'6.2. Паспорт фин осв ввод факт'!J55</f>
        <v>0</v>
      </c>
      <c r="I55" s="312">
        <f>'6.2. Паспорт фин осв ввод факт'!N55</f>
        <v>0</v>
      </c>
      <c r="J55" s="312">
        <f>'6.2. Паспорт фин осв ввод факт'!P55</f>
        <v>0</v>
      </c>
      <c r="K55" s="312">
        <f t="shared" si="5"/>
        <v>0</v>
      </c>
      <c r="L55" s="312">
        <f>'6.2. Паспорт фин осв ввод факт'!T55</f>
        <v>0</v>
      </c>
      <c r="M55" s="312">
        <v>0</v>
      </c>
      <c r="N55" s="313">
        <v>0</v>
      </c>
      <c r="O55" s="312">
        <v>0</v>
      </c>
      <c r="P55" s="312">
        <f>'6.2. Паспорт фин осв ввод факт'!X55</f>
        <v>0</v>
      </c>
      <c r="Q55" s="312">
        <v>0</v>
      </c>
      <c r="R55" s="312">
        <v>0</v>
      </c>
      <c r="S55" s="312">
        <v>0</v>
      </c>
      <c r="T55" s="312">
        <v>0</v>
      </c>
      <c r="U55" s="312">
        <v>0</v>
      </c>
      <c r="V55" s="309" t="s">
        <v>612</v>
      </c>
      <c r="W55" s="309" t="s">
        <v>612</v>
      </c>
      <c r="X55" s="312">
        <v>0</v>
      </c>
      <c r="Y55" s="312">
        <v>0</v>
      </c>
      <c r="Z55" s="309" t="s">
        <v>612</v>
      </c>
      <c r="AA55" s="309" t="s">
        <v>612</v>
      </c>
      <c r="AB55" s="312">
        <v>0</v>
      </c>
      <c r="AC55" s="312">
        <v>0</v>
      </c>
      <c r="AD55" s="309" t="s">
        <v>612</v>
      </c>
      <c r="AE55" s="309" t="s">
        <v>612</v>
      </c>
      <c r="AF55" s="309">
        <f t="shared" si="1"/>
        <v>0</v>
      </c>
      <c r="AG55" s="309">
        <f t="shared" si="6"/>
        <v>0</v>
      </c>
    </row>
    <row r="56" spans="1:33" x14ac:dyDescent="0.25">
      <c r="A56" s="310" t="s">
        <v>128</v>
      </c>
      <c r="B56" s="253" t="s">
        <v>122</v>
      </c>
      <c r="C56" s="309">
        <f>'6.2. Паспорт фин осв ввод факт'!C56</f>
        <v>0.65</v>
      </c>
      <c r="D56" s="309">
        <f t="shared" si="2"/>
        <v>0.65</v>
      </c>
      <c r="E56" s="309">
        <f t="shared" si="3"/>
        <v>0.65</v>
      </c>
      <c r="F56" s="309">
        <f t="shared" si="4"/>
        <v>0.65</v>
      </c>
      <c r="G56" s="312">
        <f>'6.2. Паспорт фин осв ввод факт'!G56</f>
        <v>0</v>
      </c>
      <c r="H56" s="312">
        <f>'6.2. Паспорт фин осв ввод факт'!J56</f>
        <v>0</v>
      </c>
      <c r="I56" s="312">
        <f>'6.2. Паспорт фин осв ввод факт'!N56</f>
        <v>0</v>
      </c>
      <c r="J56" s="312">
        <f>'6.2. Паспорт фин осв ввод факт'!P56</f>
        <v>0.65</v>
      </c>
      <c r="K56" s="312">
        <f t="shared" si="5"/>
        <v>0.65</v>
      </c>
      <c r="L56" s="312">
        <f>'6.2. Паспорт фин осв ввод факт'!T56</f>
        <v>0</v>
      </c>
      <c r="M56" s="312">
        <v>0</v>
      </c>
      <c r="N56" s="313">
        <v>0</v>
      </c>
      <c r="O56" s="312">
        <v>0</v>
      </c>
      <c r="P56" s="312">
        <f>'6.2. Паспорт фин осв ввод факт'!X56</f>
        <v>0</v>
      </c>
      <c r="Q56" s="312">
        <v>0</v>
      </c>
      <c r="R56" s="312">
        <v>0</v>
      </c>
      <c r="S56" s="312">
        <v>0</v>
      </c>
      <c r="T56" s="312">
        <v>0</v>
      </c>
      <c r="U56" s="312">
        <v>0</v>
      </c>
      <c r="V56" s="309" t="s">
        <v>612</v>
      </c>
      <c r="W56" s="309" t="s">
        <v>612</v>
      </c>
      <c r="X56" s="312">
        <v>0</v>
      </c>
      <c r="Y56" s="312">
        <v>0</v>
      </c>
      <c r="Z56" s="309" t="s">
        <v>612</v>
      </c>
      <c r="AA56" s="309" t="s">
        <v>612</v>
      </c>
      <c r="AB56" s="312">
        <v>0</v>
      </c>
      <c r="AC56" s="312">
        <v>0</v>
      </c>
      <c r="AD56" s="309" t="s">
        <v>612</v>
      </c>
      <c r="AE56" s="309" t="s">
        <v>612</v>
      </c>
      <c r="AF56" s="309">
        <f t="shared" si="1"/>
        <v>0.65</v>
      </c>
      <c r="AG56" s="309">
        <f t="shared" si="6"/>
        <v>0</v>
      </c>
    </row>
    <row r="57" spans="1:33" ht="18.75" x14ac:dyDescent="0.25">
      <c r="A57" s="310" t="s">
        <v>127</v>
      </c>
      <c r="B57" s="253" t="s">
        <v>614</v>
      </c>
      <c r="C57" s="309">
        <f>'6.2. Паспорт фин осв ввод факт'!C57</f>
        <v>21</v>
      </c>
      <c r="D57" s="309">
        <f t="shared" si="2"/>
        <v>21</v>
      </c>
      <c r="E57" s="309">
        <f t="shared" si="3"/>
        <v>21</v>
      </c>
      <c r="F57" s="309">
        <f t="shared" si="4"/>
        <v>21</v>
      </c>
      <c r="G57" s="312">
        <f>'6.2. Паспорт фин осв ввод факт'!G57</f>
        <v>0</v>
      </c>
      <c r="H57" s="312">
        <f>'6.2. Паспорт фин осв ввод факт'!J57</f>
        <v>0</v>
      </c>
      <c r="I57" s="312">
        <f>'6.2. Паспорт фин осв ввод факт'!N57</f>
        <v>0</v>
      </c>
      <c r="J57" s="312">
        <f>'6.2. Паспорт фин осв ввод факт'!P57</f>
        <v>21</v>
      </c>
      <c r="K57" s="312">
        <f t="shared" si="5"/>
        <v>21</v>
      </c>
      <c r="L57" s="312">
        <f>'6.2. Паспорт фин осв ввод факт'!T57</f>
        <v>0</v>
      </c>
      <c r="M57" s="312">
        <v>0</v>
      </c>
      <c r="N57" s="313">
        <v>0</v>
      </c>
      <c r="O57" s="312">
        <v>0</v>
      </c>
      <c r="P57" s="312">
        <f>'6.2. Паспорт фин осв ввод факт'!X57</f>
        <v>0</v>
      </c>
      <c r="Q57" s="312">
        <v>0</v>
      </c>
      <c r="R57" s="312">
        <v>0</v>
      </c>
      <c r="S57" s="312">
        <v>0</v>
      </c>
      <c r="T57" s="312">
        <v>0</v>
      </c>
      <c r="U57" s="312">
        <v>0</v>
      </c>
      <c r="V57" s="309" t="s">
        <v>612</v>
      </c>
      <c r="W57" s="309" t="s">
        <v>612</v>
      </c>
      <c r="X57" s="312">
        <v>0</v>
      </c>
      <c r="Y57" s="312">
        <v>0</v>
      </c>
      <c r="Z57" s="309" t="s">
        <v>612</v>
      </c>
      <c r="AA57" s="309" t="s">
        <v>612</v>
      </c>
      <c r="AB57" s="312">
        <v>0</v>
      </c>
      <c r="AC57" s="312">
        <v>0</v>
      </c>
      <c r="AD57" s="309" t="s">
        <v>612</v>
      </c>
      <c r="AE57" s="309" t="s">
        <v>612</v>
      </c>
      <c r="AF57" s="309">
        <f t="shared" si="1"/>
        <v>21</v>
      </c>
      <c r="AG57" s="309">
        <f t="shared" si="6"/>
        <v>0</v>
      </c>
    </row>
    <row r="58" spans="1:33" s="63" customFormat="1" ht="36.75" customHeight="1" x14ac:dyDescent="0.25">
      <c r="A58" s="307" t="s">
        <v>56</v>
      </c>
      <c r="B58" s="314" t="s">
        <v>201</v>
      </c>
      <c r="C58" s="309">
        <f>'6.2. Паспорт фин осв ввод факт'!C58</f>
        <v>0</v>
      </c>
      <c r="D58" s="309">
        <f t="shared" si="2"/>
        <v>0</v>
      </c>
      <c r="E58" s="309">
        <f t="shared" si="3"/>
        <v>0</v>
      </c>
      <c r="F58" s="309">
        <f t="shared" si="4"/>
        <v>0</v>
      </c>
      <c r="G58" s="309">
        <f>'6.2. Паспорт фин осв ввод факт'!G58</f>
        <v>0</v>
      </c>
      <c r="H58" s="309">
        <f>'6.2. Паспорт фин осв ввод факт'!J58</f>
        <v>0</v>
      </c>
      <c r="I58" s="309">
        <f>'6.2. Паспорт фин осв ввод факт'!N58</f>
        <v>0</v>
      </c>
      <c r="J58" s="309">
        <f>'6.2. Паспорт фин осв ввод факт'!P58</f>
        <v>0</v>
      </c>
      <c r="K58" s="309">
        <f t="shared" si="5"/>
        <v>0</v>
      </c>
      <c r="L58" s="309">
        <f>'6.2. Паспорт фин осв ввод факт'!T58</f>
        <v>0</v>
      </c>
      <c r="M58" s="309">
        <v>0</v>
      </c>
      <c r="N58" s="315">
        <v>0</v>
      </c>
      <c r="O58" s="309">
        <v>0</v>
      </c>
      <c r="P58" s="309">
        <f>'6.2. Паспорт фин осв ввод факт'!X58</f>
        <v>0</v>
      </c>
      <c r="Q58" s="309">
        <v>0</v>
      </c>
      <c r="R58" s="309">
        <v>0</v>
      </c>
      <c r="S58" s="309">
        <v>0</v>
      </c>
      <c r="T58" s="309">
        <v>0</v>
      </c>
      <c r="U58" s="309">
        <v>0</v>
      </c>
      <c r="V58" s="309" t="s">
        <v>612</v>
      </c>
      <c r="W58" s="309" t="s">
        <v>612</v>
      </c>
      <c r="X58" s="309">
        <v>0</v>
      </c>
      <c r="Y58" s="309">
        <v>0</v>
      </c>
      <c r="Z58" s="309" t="s">
        <v>612</v>
      </c>
      <c r="AA58" s="309" t="s">
        <v>612</v>
      </c>
      <c r="AB58" s="309">
        <v>0</v>
      </c>
      <c r="AC58" s="309">
        <v>0</v>
      </c>
      <c r="AD58" s="309" t="s">
        <v>612</v>
      </c>
      <c r="AE58" s="309" t="s">
        <v>612</v>
      </c>
      <c r="AF58" s="309">
        <f t="shared" si="1"/>
        <v>0</v>
      </c>
      <c r="AG58" s="309">
        <f t="shared" si="6"/>
        <v>0</v>
      </c>
    </row>
    <row r="59" spans="1:33" s="63" customFormat="1" x14ac:dyDescent="0.25">
      <c r="A59" s="307" t="s">
        <v>54</v>
      </c>
      <c r="B59" s="308" t="s">
        <v>126</v>
      </c>
      <c r="C59" s="309">
        <f>'6.2. Паспорт фин осв ввод факт'!C59</f>
        <v>0</v>
      </c>
      <c r="D59" s="309">
        <f t="shared" si="2"/>
        <v>0</v>
      </c>
      <c r="E59" s="309">
        <f t="shared" si="3"/>
        <v>0</v>
      </c>
      <c r="F59" s="309">
        <f t="shared" si="4"/>
        <v>0</v>
      </c>
      <c r="G59" s="309">
        <f>'6.2. Паспорт фин осв ввод факт'!G59</f>
        <v>0</v>
      </c>
      <c r="H59" s="309">
        <f>'6.2. Паспорт фин осв ввод факт'!J59</f>
        <v>0</v>
      </c>
      <c r="I59" s="309">
        <f>'6.2. Паспорт фин осв ввод факт'!N59</f>
        <v>0</v>
      </c>
      <c r="J59" s="309">
        <f>'6.2. Паспорт фин осв ввод факт'!P59</f>
        <v>0</v>
      </c>
      <c r="K59" s="309">
        <f t="shared" si="5"/>
        <v>0</v>
      </c>
      <c r="L59" s="309">
        <f>'6.2. Паспорт фин осв ввод факт'!T59</f>
        <v>0</v>
      </c>
      <c r="M59" s="309">
        <v>0</v>
      </c>
      <c r="N59" s="309">
        <v>0</v>
      </c>
      <c r="O59" s="309">
        <v>0</v>
      </c>
      <c r="P59" s="309">
        <f>'6.2. Паспорт фин осв ввод факт'!X59</f>
        <v>0</v>
      </c>
      <c r="Q59" s="309">
        <v>0</v>
      </c>
      <c r="R59" s="309">
        <v>0</v>
      </c>
      <c r="S59" s="309">
        <v>0</v>
      </c>
      <c r="T59" s="309">
        <v>0</v>
      </c>
      <c r="U59" s="309">
        <v>0</v>
      </c>
      <c r="V59" s="309" t="s">
        <v>612</v>
      </c>
      <c r="W59" s="309" t="s">
        <v>612</v>
      </c>
      <c r="X59" s="309">
        <v>0</v>
      </c>
      <c r="Y59" s="309">
        <v>0</v>
      </c>
      <c r="Z59" s="309" t="s">
        <v>612</v>
      </c>
      <c r="AA59" s="309" t="s">
        <v>612</v>
      </c>
      <c r="AB59" s="309">
        <v>0</v>
      </c>
      <c r="AC59" s="309">
        <v>0</v>
      </c>
      <c r="AD59" s="309" t="s">
        <v>612</v>
      </c>
      <c r="AE59" s="309" t="s">
        <v>612</v>
      </c>
      <c r="AF59" s="309">
        <f t="shared" si="1"/>
        <v>0</v>
      </c>
      <c r="AG59" s="309">
        <f t="shared" si="6"/>
        <v>0</v>
      </c>
    </row>
    <row r="60" spans="1:33" x14ac:dyDescent="0.25">
      <c r="A60" s="310" t="s">
        <v>195</v>
      </c>
      <c r="B60" s="172" t="s">
        <v>146</v>
      </c>
      <c r="C60" s="309">
        <f>'6.2. Паспорт фин осв ввод факт'!C60</f>
        <v>0</v>
      </c>
      <c r="D60" s="309">
        <f t="shared" si="2"/>
        <v>0</v>
      </c>
      <c r="E60" s="309">
        <f t="shared" si="3"/>
        <v>0</v>
      </c>
      <c r="F60" s="309">
        <f t="shared" si="4"/>
        <v>0</v>
      </c>
      <c r="G60" s="312">
        <f>'6.2. Паспорт фин осв ввод факт'!G60</f>
        <v>0</v>
      </c>
      <c r="H60" s="312">
        <f>'6.2. Паспорт фин осв ввод факт'!J60</f>
        <v>0</v>
      </c>
      <c r="I60" s="312">
        <f>'6.2. Паспорт фин осв ввод факт'!N60</f>
        <v>0</v>
      </c>
      <c r="J60" s="312">
        <f>'6.2. Паспорт фин осв ввод факт'!P60</f>
        <v>0</v>
      </c>
      <c r="K60" s="312">
        <f t="shared" si="5"/>
        <v>0</v>
      </c>
      <c r="L60" s="312">
        <f>'6.2. Паспорт фин осв ввод факт'!T60</f>
        <v>0</v>
      </c>
      <c r="M60" s="312">
        <v>0</v>
      </c>
      <c r="N60" s="248">
        <v>0</v>
      </c>
      <c r="O60" s="312">
        <v>0</v>
      </c>
      <c r="P60" s="312">
        <f>'6.2. Паспорт фин осв ввод факт'!X60</f>
        <v>0</v>
      </c>
      <c r="Q60" s="312">
        <v>0</v>
      </c>
      <c r="R60" s="312">
        <v>0</v>
      </c>
      <c r="S60" s="312">
        <v>0</v>
      </c>
      <c r="T60" s="312">
        <v>0</v>
      </c>
      <c r="U60" s="312">
        <v>0</v>
      </c>
      <c r="V60" s="309" t="s">
        <v>612</v>
      </c>
      <c r="W60" s="309" t="s">
        <v>612</v>
      </c>
      <c r="X60" s="312">
        <v>0</v>
      </c>
      <c r="Y60" s="312">
        <v>0</v>
      </c>
      <c r="Z60" s="309" t="s">
        <v>612</v>
      </c>
      <c r="AA60" s="309" t="s">
        <v>612</v>
      </c>
      <c r="AB60" s="312">
        <v>0</v>
      </c>
      <c r="AC60" s="312">
        <v>0</v>
      </c>
      <c r="AD60" s="309" t="s">
        <v>612</v>
      </c>
      <c r="AE60" s="309" t="s">
        <v>612</v>
      </c>
      <c r="AF60" s="309">
        <f t="shared" si="1"/>
        <v>0</v>
      </c>
      <c r="AG60" s="309">
        <f t="shared" si="6"/>
        <v>0</v>
      </c>
    </row>
    <row r="61" spans="1:33" x14ac:dyDescent="0.25">
      <c r="A61" s="310" t="s">
        <v>196</v>
      </c>
      <c r="B61" s="172" t="s">
        <v>144</v>
      </c>
      <c r="C61" s="309">
        <f>'6.2. Паспорт фин осв ввод факт'!C61</f>
        <v>16</v>
      </c>
      <c r="D61" s="309">
        <f t="shared" si="2"/>
        <v>16</v>
      </c>
      <c r="E61" s="309">
        <f t="shared" si="3"/>
        <v>16</v>
      </c>
      <c r="F61" s="309">
        <f t="shared" si="4"/>
        <v>16</v>
      </c>
      <c r="G61" s="312">
        <f>'6.2. Паспорт фин осв ввод факт'!G61</f>
        <v>0</v>
      </c>
      <c r="H61" s="312">
        <f>'6.2. Паспорт фин осв ввод факт'!J61</f>
        <v>0</v>
      </c>
      <c r="I61" s="312">
        <f>'6.2. Паспорт фин осв ввод факт'!N61</f>
        <v>0</v>
      </c>
      <c r="J61" s="312">
        <f>'6.2. Паспорт фин осв ввод факт'!P61</f>
        <v>16</v>
      </c>
      <c r="K61" s="312">
        <f t="shared" si="5"/>
        <v>16</v>
      </c>
      <c r="L61" s="312">
        <f>'6.2. Паспорт фин осв ввод факт'!T61</f>
        <v>0</v>
      </c>
      <c r="M61" s="312">
        <v>0</v>
      </c>
      <c r="N61" s="248">
        <v>0</v>
      </c>
      <c r="O61" s="312">
        <v>0</v>
      </c>
      <c r="P61" s="312">
        <f>'6.2. Паспорт фин осв ввод факт'!X61</f>
        <v>0</v>
      </c>
      <c r="Q61" s="312">
        <v>0</v>
      </c>
      <c r="R61" s="312">
        <v>0</v>
      </c>
      <c r="S61" s="312">
        <v>0</v>
      </c>
      <c r="T61" s="312">
        <v>0</v>
      </c>
      <c r="U61" s="312">
        <v>0</v>
      </c>
      <c r="V61" s="309" t="s">
        <v>612</v>
      </c>
      <c r="W61" s="309" t="s">
        <v>612</v>
      </c>
      <c r="X61" s="312">
        <v>0</v>
      </c>
      <c r="Y61" s="312">
        <v>0</v>
      </c>
      <c r="Z61" s="309" t="s">
        <v>612</v>
      </c>
      <c r="AA61" s="309" t="s">
        <v>612</v>
      </c>
      <c r="AB61" s="312">
        <v>0</v>
      </c>
      <c r="AC61" s="312">
        <v>0</v>
      </c>
      <c r="AD61" s="309" t="s">
        <v>612</v>
      </c>
      <c r="AE61" s="309" t="s">
        <v>612</v>
      </c>
      <c r="AF61" s="309">
        <f t="shared" si="1"/>
        <v>16</v>
      </c>
      <c r="AG61" s="309">
        <f t="shared" si="6"/>
        <v>0</v>
      </c>
    </row>
    <row r="62" spans="1:33" x14ac:dyDescent="0.25">
      <c r="A62" s="310" t="s">
        <v>197</v>
      </c>
      <c r="B62" s="172" t="s">
        <v>142</v>
      </c>
      <c r="C62" s="309">
        <f>'6.2. Паспорт фин осв ввод факт'!C62</f>
        <v>0</v>
      </c>
      <c r="D62" s="309">
        <f t="shared" si="2"/>
        <v>0</v>
      </c>
      <c r="E62" s="309">
        <f t="shared" si="3"/>
        <v>0</v>
      </c>
      <c r="F62" s="309">
        <f t="shared" si="4"/>
        <v>0</v>
      </c>
      <c r="G62" s="312">
        <f>'6.2. Паспорт фин осв ввод факт'!G62</f>
        <v>0</v>
      </c>
      <c r="H62" s="312">
        <f>'6.2. Паспорт фин осв ввод факт'!J62</f>
        <v>0</v>
      </c>
      <c r="I62" s="312">
        <f>'6.2. Паспорт фин осв ввод факт'!N62</f>
        <v>0</v>
      </c>
      <c r="J62" s="312">
        <f>'6.2. Паспорт фин осв ввод факт'!P62</f>
        <v>0</v>
      </c>
      <c r="K62" s="312">
        <f t="shared" si="5"/>
        <v>0</v>
      </c>
      <c r="L62" s="312">
        <f>'6.2. Паспорт фин осв ввод факт'!T62</f>
        <v>0</v>
      </c>
      <c r="M62" s="312">
        <v>0</v>
      </c>
      <c r="N62" s="248">
        <v>0</v>
      </c>
      <c r="O62" s="312">
        <v>0</v>
      </c>
      <c r="P62" s="312">
        <f>'6.2. Паспорт фин осв ввод факт'!X62</f>
        <v>0</v>
      </c>
      <c r="Q62" s="312">
        <v>0</v>
      </c>
      <c r="R62" s="312">
        <v>0</v>
      </c>
      <c r="S62" s="312">
        <v>0</v>
      </c>
      <c r="T62" s="312">
        <v>0</v>
      </c>
      <c r="U62" s="312">
        <v>0</v>
      </c>
      <c r="V62" s="309" t="s">
        <v>612</v>
      </c>
      <c r="W62" s="309" t="s">
        <v>612</v>
      </c>
      <c r="X62" s="312">
        <v>0</v>
      </c>
      <c r="Y62" s="312">
        <v>0</v>
      </c>
      <c r="Z62" s="309" t="s">
        <v>612</v>
      </c>
      <c r="AA62" s="309" t="s">
        <v>612</v>
      </c>
      <c r="AB62" s="312">
        <v>0</v>
      </c>
      <c r="AC62" s="312">
        <v>0</v>
      </c>
      <c r="AD62" s="309" t="s">
        <v>612</v>
      </c>
      <c r="AE62" s="309" t="s">
        <v>612</v>
      </c>
      <c r="AF62" s="309">
        <f t="shared" si="1"/>
        <v>0</v>
      </c>
      <c r="AG62" s="309">
        <f t="shared" si="6"/>
        <v>0</v>
      </c>
    </row>
    <row r="63" spans="1:33" x14ac:dyDescent="0.25">
      <c r="A63" s="310" t="s">
        <v>198</v>
      </c>
      <c r="B63" s="172" t="s">
        <v>200</v>
      </c>
      <c r="C63" s="309">
        <f>'6.2. Паспорт фин осв ввод факт'!C63</f>
        <v>0</v>
      </c>
      <c r="D63" s="309">
        <f t="shared" si="2"/>
        <v>0</v>
      </c>
      <c r="E63" s="309">
        <f t="shared" si="3"/>
        <v>0</v>
      </c>
      <c r="F63" s="309">
        <f t="shared" si="4"/>
        <v>0</v>
      </c>
      <c r="G63" s="312">
        <f>'6.2. Паспорт фин осв ввод факт'!G63</f>
        <v>0</v>
      </c>
      <c r="H63" s="312">
        <f>'6.2. Паспорт фин осв ввод факт'!J63</f>
        <v>0</v>
      </c>
      <c r="I63" s="312">
        <f>'6.2. Паспорт фин осв ввод факт'!N63</f>
        <v>0</v>
      </c>
      <c r="J63" s="312">
        <f>'6.2. Паспорт фин осв ввод факт'!P63</f>
        <v>0</v>
      </c>
      <c r="K63" s="312">
        <f t="shared" si="5"/>
        <v>0</v>
      </c>
      <c r="L63" s="312">
        <f>'6.2. Паспорт фин осв ввод факт'!T63</f>
        <v>0</v>
      </c>
      <c r="M63" s="312">
        <v>0</v>
      </c>
      <c r="N63" s="248">
        <v>0</v>
      </c>
      <c r="O63" s="312">
        <v>0</v>
      </c>
      <c r="P63" s="312">
        <f>'6.2. Паспорт фин осв ввод факт'!X63</f>
        <v>0</v>
      </c>
      <c r="Q63" s="312">
        <v>0</v>
      </c>
      <c r="R63" s="312">
        <v>0</v>
      </c>
      <c r="S63" s="312">
        <v>0</v>
      </c>
      <c r="T63" s="312">
        <v>0</v>
      </c>
      <c r="U63" s="312">
        <v>0</v>
      </c>
      <c r="V63" s="309" t="s">
        <v>612</v>
      </c>
      <c r="W63" s="309" t="s">
        <v>612</v>
      </c>
      <c r="X63" s="312">
        <v>0</v>
      </c>
      <c r="Y63" s="312">
        <v>0</v>
      </c>
      <c r="Z63" s="309" t="s">
        <v>612</v>
      </c>
      <c r="AA63" s="309" t="s">
        <v>612</v>
      </c>
      <c r="AB63" s="312">
        <v>0</v>
      </c>
      <c r="AC63" s="312">
        <v>0</v>
      </c>
      <c r="AD63" s="309" t="s">
        <v>612</v>
      </c>
      <c r="AE63" s="309" t="s">
        <v>612</v>
      </c>
      <c r="AF63" s="309">
        <f t="shared" si="1"/>
        <v>0</v>
      </c>
      <c r="AG63" s="309">
        <f t="shared" si="6"/>
        <v>0</v>
      </c>
    </row>
    <row r="64" spans="1:33" ht="18.75" x14ac:dyDescent="0.25">
      <c r="A64" s="310" t="s">
        <v>199</v>
      </c>
      <c r="B64" s="253" t="s">
        <v>614</v>
      </c>
      <c r="C64" s="309">
        <f>'6.2. Паспорт фин осв ввод факт'!C64</f>
        <v>0</v>
      </c>
      <c r="D64" s="309">
        <f t="shared" si="2"/>
        <v>0</v>
      </c>
      <c r="E64" s="309">
        <f t="shared" si="3"/>
        <v>0</v>
      </c>
      <c r="F64" s="309">
        <f t="shared" si="4"/>
        <v>0</v>
      </c>
      <c r="G64" s="312">
        <f>'6.2. Паспорт фин осв ввод факт'!G64</f>
        <v>0</v>
      </c>
      <c r="H64" s="312">
        <f>'6.2. Паспорт фин осв ввод факт'!J64</f>
        <v>0</v>
      </c>
      <c r="I64" s="312">
        <f>'6.2. Паспорт фин осв ввод факт'!N64</f>
        <v>0</v>
      </c>
      <c r="J64" s="312">
        <f>'6.2. Паспорт фин осв ввод факт'!P64</f>
        <v>0</v>
      </c>
      <c r="K64" s="312">
        <f t="shared" si="5"/>
        <v>0</v>
      </c>
      <c r="L64" s="312">
        <f>'6.2. Паспорт фин осв ввод факт'!T64</f>
        <v>0</v>
      </c>
      <c r="M64" s="312">
        <v>0</v>
      </c>
      <c r="N64" s="313">
        <v>0</v>
      </c>
      <c r="O64" s="312">
        <v>0</v>
      </c>
      <c r="P64" s="312">
        <f>'6.2. Паспорт фин осв ввод факт'!X64</f>
        <v>0</v>
      </c>
      <c r="Q64" s="312">
        <v>0</v>
      </c>
      <c r="R64" s="312">
        <v>0</v>
      </c>
      <c r="S64" s="312">
        <v>0</v>
      </c>
      <c r="T64" s="312">
        <v>0</v>
      </c>
      <c r="U64" s="312">
        <v>0</v>
      </c>
      <c r="V64" s="309" t="s">
        <v>612</v>
      </c>
      <c r="W64" s="309" t="s">
        <v>612</v>
      </c>
      <c r="X64" s="312">
        <v>0</v>
      </c>
      <c r="Y64" s="312">
        <v>0</v>
      </c>
      <c r="Z64" s="309" t="s">
        <v>612</v>
      </c>
      <c r="AA64" s="309" t="s">
        <v>612</v>
      </c>
      <c r="AB64" s="312">
        <v>0</v>
      </c>
      <c r="AC64" s="312">
        <v>0</v>
      </c>
      <c r="AD64" s="309" t="s">
        <v>612</v>
      </c>
      <c r="AE64" s="309" t="s">
        <v>612</v>
      </c>
      <c r="AF64" s="309">
        <f t="shared" si="1"/>
        <v>0</v>
      </c>
      <c r="AG64" s="309">
        <f t="shared" si="6"/>
        <v>0</v>
      </c>
    </row>
    <row r="65" spans="1:32" x14ac:dyDescent="0.25">
      <c r="A65" s="23"/>
      <c r="B65" s="24"/>
      <c r="C65" s="24"/>
      <c r="D65" s="24"/>
      <c r="E65" s="24"/>
      <c r="F65" s="24"/>
      <c r="G65" s="24"/>
      <c r="H65" s="24"/>
      <c r="I65" s="24"/>
      <c r="J65" s="24"/>
      <c r="K65" s="24"/>
      <c r="L65" s="18"/>
      <c r="M65" s="18"/>
      <c r="N65" s="18"/>
      <c r="O65" s="18"/>
      <c r="P65" s="18"/>
      <c r="Q65" s="18"/>
      <c r="R65" s="18"/>
      <c r="S65" s="18"/>
      <c r="T65" s="18"/>
      <c r="U65" s="18"/>
      <c r="V65" s="18"/>
      <c r="W65" s="18"/>
      <c r="X65" s="18"/>
      <c r="Y65" s="18"/>
      <c r="Z65" s="18"/>
      <c r="AA65" s="18"/>
      <c r="AB65" s="18"/>
      <c r="AC65" s="18"/>
      <c r="AD65" s="18"/>
      <c r="AE65" s="18"/>
      <c r="AF65" s="18"/>
    </row>
    <row r="66" spans="1:32" ht="54" customHeight="1" x14ac:dyDescent="0.25">
      <c r="A66" s="18"/>
      <c r="B66" s="403"/>
      <c r="C66" s="403"/>
      <c r="D66" s="403"/>
      <c r="E66" s="403"/>
      <c r="F66" s="403"/>
      <c r="G66" s="403"/>
      <c r="H66" s="403"/>
      <c r="I66" s="403"/>
      <c r="J66" s="299"/>
      <c r="K66" s="299"/>
      <c r="L66" s="22"/>
      <c r="M66" s="22"/>
      <c r="N66" s="22"/>
      <c r="O66" s="22"/>
      <c r="P66" s="22"/>
      <c r="Q66" s="22"/>
      <c r="R66" s="22"/>
      <c r="S66" s="22"/>
      <c r="T66" s="22"/>
      <c r="U66" s="22"/>
      <c r="V66" s="22"/>
      <c r="W66" s="22"/>
      <c r="X66" s="22"/>
      <c r="Y66" s="22"/>
      <c r="Z66" s="22"/>
      <c r="AA66" s="22"/>
      <c r="AB66" s="22"/>
      <c r="AC66" s="22"/>
      <c r="AD66" s="22"/>
      <c r="AE66" s="22"/>
      <c r="AF66" s="22"/>
    </row>
    <row r="67" spans="1:32" x14ac:dyDescent="0.25">
      <c r="A67" s="18"/>
      <c r="B67" s="18"/>
      <c r="C67" s="18"/>
      <c r="D67" s="18"/>
      <c r="E67" s="18"/>
      <c r="F67" s="18"/>
      <c r="L67" s="18"/>
      <c r="M67" s="18"/>
      <c r="N67" s="18"/>
      <c r="O67" s="18"/>
      <c r="P67" s="18"/>
      <c r="Q67" s="18"/>
      <c r="R67" s="18"/>
      <c r="S67" s="18"/>
      <c r="T67" s="18"/>
      <c r="U67" s="18"/>
      <c r="V67" s="18"/>
      <c r="W67" s="18"/>
      <c r="X67" s="18"/>
      <c r="Y67" s="18"/>
      <c r="Z67" s="18"/>
      <c r="AA67" s="18"/>
      <c r="AB67" s="18"/>
      <c r="AC67" s="18"/>
      <c r="AD67" s="18"/>
      <c r="AE67" s="18"/>
      <c r="AF67" s="18"/>
    </row>
    <row r="68" spans="1:32" ht="50.25" customHeight="1" x14ac:dyDescent="0.25">
      <c r="A68" s="18"/>
      <c r="B68" s="405"/>
      <c r="C68" s="405"/>
      <c r="D68" s="405"/>
      <c r="E68" s="405"/>
      <c r="F68" s="405"/>
      <c r="G68" s="405"/>
      <c r="H68" s="405"/>
      <c r="I68" s="405"/>
      <c r="J68" s="301"/>
      <c r="K68" s="301"/>
      <c r="L68" s="18"/>
      <c r="M68" s="18"/>
      <c r="N68" s="18"/>
      <c r="O68" s="18"/>
      <c r="P68" s="18"/>
      <c r="Q68" s="18"/>
      <c r="R68" s="18"/>
      <c r="S68" s="18"/>
      <c r="T68" s="18"/>
      <c r="U68" s="18"/>
      <c r="V68" s="18"/>
      <c r="W68" s="18"/>
      <c r="X68" s="18"/>
      <c r="Y68" s="18"/>
      <c r="Z68" s="18"/>
      <c r="AA68" s="18"/>
      <c r="AB68" s="18"/>
      <c r="AC68" s="18"/>
      <c r="AD68" s="18"/>
      <c r="AE68" s="18"/>
      <c r="AF68" s="18"/>
    </row>
    <row r="69" spans="1:32" x14ac:dyDescent="0.25">
      <c r="A69" s="18"/>
      <c r="B69" s="18"/>
      <c r="C69" s="18"/>
      <c r="D69" s="18"/>
      <c r="E69" s="18"/>
      <c r="F69" s="18"/>
      <c r="L69" s="18"/>
      <c r="M69" s="18"/>
      <c r="N69" s="18"/>
      <c r="O69" s="18"/>
      <c r="P69" s="18"/>
      <c r="Q69" s="18"/>
      <c r="R69" s="18"/>
      <c r="S69" s="18"/>
      <c r="T69" s="18"/>
      <c r="U69" s="18"/>
      <c r="V69" s="18"/>
      <c r="W69" s="18"/>
      <c r="X69" s="18"/>
      <c r="Y69" s="18"/>
      <c r="Z69" s="18"/>
      <c r="AA69" s="18"/>
      <c r="AB69" s="18"/>
      <c r="AC69" s="18"/>
      <c r="AD69" s="18"/>
      <c r="AE69" s="18"/>
      <c r="AF69" s="18"/>
    </row>
    <row r="70" spans="1:32" ht="36.75" customHeight="1" x14ac:dyDescent="0.25">
      <c r="A70" s="18"/>
      <c r="B70" s="403"/>
      <c r="C70" s="403"/>
      <c r="D70" s="403"/>
      <c r="E70" s="403"/>
      <c r="F70" s="403"/>
      <c r="G70" s="403"/>
      <c r="H70" s="403"/>
      <c r="I70" s="403"/>
      <c r="J70" s="299"/>
      <c r="K70" s="299"/>
      <c r="L70" s="18"/>
      <c r="M70" s="18"/>
      <c r="N70" s="18"/>
      <c r="O70" s="18"/>
      <c r="P70" s="18"/>
      <c r="Q70" s="18"/>
      <c r="R70" s="18"/>
      <c r="S70" s="18"/>
      <c r="T70" s="18"/>
      <c r="U70" s="18"/>
      <c r="V70" s="18"/>
      <c r="W70" s="18"/>
      <c r="X70" s="18"/>
      <c r="Y70" s="18"/>
      <c r="Z70" s="18"/>
      <c r="AA70" s="18"/>
      <c r="AB70" s="18"/>
      <c r="AC70" s="18"/>
      <c r="AD70" s="18"/>
      <c r="AE70" s="18"/>
      <c r="AF70" s="18"/>
    </row>
    <row r="71" spans="1:32" x14ac:dyDescent="0.25">
      <c r="A71" s="18"/>
      <c r="B71" s="21"/>
      <c r="C71" s="21"/>
      <c r="D71" s="21"/>
      <c r="E71" s="21"/>
      <c r="F71" s="21"/>
      <c r="L71" s="18"/>
      <c r="M71" s="18"/>
      <c r="N71" s="18"/>
      <c r="O71" s="18"/>
      <c r="P71" s="18"/>
      <c r="Q71" s="18"/>
      <c r="R71" s="18"/>
      <c r="S71" s="18"/>
      <c r="T71" s="18"/>
      <c r="U71" s="18"/>
      <c r="V71" s="18"/>
      <c r="W71" s="18"/>
      <c r="X71" s="18"/>
      <c r="Y71" s="18"/>
      <c r="Z71" s="18"/>
      <c r="AA71" s="18"/>
      <c r="AB71" s="18"/>
      <c r="AC71" s="18"/>
      <c r="AD71" s="18"/>
      <c r="AE71" s="18"/>
      <c r="AF71" s="18"/>
    </row>
    <row r="72" spans="1:32" ht="51" customHeight="1" x14ac:dyDescent="0.25">
      <c r="A72" s="18"/>
      <c r="B72" s="403"/>
      <c r="C72" s="403"/>
      <c r="D72" s="403"/>
      <c r="E72" s="403"/>
      <c r="F72" s="403"/>
      <c r="G72" s="403"/>
      <c r="H72" s="403"/>
      <c r="I72" s="403"/>
      <c r="J72" s="299"/>
      <c r="K72" s="299"/>
      <c r="L72" s="18"/>
      <c r="M72" s="18"/>
      <c r="N72" s="18"/>
      <c r="O72" s="18"/>
      <c r="P72" s="18"/>
      <c r="Q72" s="18"/>
      <c r="R72" s="18"/>
      <c r="S72" s="18"/>
      <c r="T72" s="18"/>
      <c r="U72" s="18"/>
      <c r="V72" s="18"/>
      <c r="W72" s="18"/>
      <c r="X72" s="18"/>
      <c r="Y72" s="18"/>
      <c r="Z72" s="18"/>
      <c r="AA72" s="18"/>
      <c r="AB72" s="18"/>
      <c r="AC72" s="18"/>
      <c r="AD72" s="18"/>
      <c r="AE72" s="18"/>
      <c r="AF72" s="18"/>
    </row>
    <row r="73" spans="1:32" ht="32.25" customHeight="1" x14ac:dyDescent="0.25">
      <c r="A73" s="18"/>
      <c r="B73" s="405"/>
      <c r="C73" s="405"/>
      <c r="D73" s="405"/>
      <c r="E73" s="405"/>
      <c r="F73" s="405"/>
      <c r="G73" s="405"/>
      <c r="H73" s="405"/>
      <c r="I73" s="405"/>
      <c r="J73" s="301"/>
      <c r="K73" s="301"/>
      <c r="L73" s="18"/>
      <c r="M73" s="18"/>
      <c r="N73" s="18"/>
      <c r="O73" s="18"/>
      <c r="P73" s="18"/>
      <c r="Q73" s="18"/>
      <c r="R73" s="18"/>
      <c r="S73" s="18"/>
      <c r="T73" s="18"/>
      <c r="U73" s="18"/>
      <c r="V73" s="18"/>
      <c r="W73" s="18"/>
      <c r="X73" s="18"/>
      <c r="Y73" s="18"/>
      <c r="Z73" s="18"/>
      <c r="AA73" s="18"/>
      <c r="AB73" s="18"/>
      <c r="AC73" s="18"/>
      <c r="AD73" s="18"/>
      <c r="AE73" s="18"/>
      <c r="AF73" s="18"/>
    </row>
    <row r="74" spans="1:32" ht="51.75" customHeight="1" x14ac:dyDescent="0.25">
      <c r="A74" s="18"/>
      <c r="B74" s="403"/>
      <c r="C74" s="403"/>
      <c r="D74" s="403"/>
      <c r="E74" s="403"/>
      <c r="F74" s="403"/>
      <c r="G74" s="403"/>
      <c r="H74" s="403"/>
      <c r="I74" s="403"/>
      <c r="J74" s="299"/>
      <c r="K74" s="299"/>
      <c r="L74" s="18"/>
      <c r="M74" s="18"/>
      <c r="N74" s="18"/>
      <c r="O74" s="18"/>
      <c r="P74" s="18"/>
      <c r="Q74" s="18"/>
      <c r="R74" s="18"/>
      <c r="S74" s="18"/>
      <c r="T74" s="18"/>
      <c r="U74" s="18"/>
      <c r="V74" s="18"/>
      <c r="W74" s="18"/>
      <c r="X74" s="18"/>
      <c r="Y74" s="18"/>
      <c r="Z74" s="18"/>
      <c r="AA74" s="18"/>
      <c r="AB74" s="18"/>
      <c r="AC74" s="18"/>
      <c r="AD74" s="18"/>
      <c r="AE74" s="18"/>
      <c r="AF74" s="18"/>
    </row>
    <row r="75" spans="1:32" ht="21.75" customHeight="1" x14ac:dyDescent="0.25">
      <c r="A75" s="18"/>
      <c r="B75" s="406"/>
      <c r="C75" s="406"/>
      <c r="D75" s="406"/>
      <c r="E75" s="406"/>
      <c r="F75" s="406"/>
      <c r="G75" s="406"/>
      <c r="H75" s="406"/>
      <c r="I75" s="406"/>
      <c r="J75" s="302"/>
      <c r="K75" s="302"/>
      <c r="L75" s="18"/>
      <c r="M75" s="18"/>
      <c r="N75" s="18"/>
      <c r="O75" s="18"/>
      <c r="P75" s="18"/>
      <c r="Q75" s="18"/>
      <c r="R75" s="18"/>
      <c r="S75" s="18"/>
      <c r="T75" s="18"/>
      <c r="U75" s="18"/>
      <c r="V75" s="18"/>
      <c r="W75" s="18"/>
      <c r="X75" s="18"/>
      <c r="Y75" s="18"/>
      <c r="Z75" s="18"/>
      <c r="AA75" s="18"/>
      <c r="AB75" s="18"/>
      <c r="AC75" s="18"/>
      <c r="AD75" s="18"/>
      <c r="AE75" s="18"/>
      <c r="AF75" s="18"/>
    </row>
    <row r="76" spans="1:32" ht="23.25" customHeight="1" x14ac:dyDescent="0.25">
      <c r="A76" s="18"/>
      <c r="B76" s="19"/>
      <c r="C76" s="19"/>
      <c r="D76" s="19"/>
      <c r="E76" s="19"/>
      <c r="F76" s="19"/>
      <c r="L76" s="18"/>
      <c r="M76" s="18"/>
      <c r="N76" s="18"/>
      <c r="O76" s="18"/>
      <c r="P76" s="18"/>
      <c r="Q76" s="18"/>
      <c r="R76" s="18"/>
      <c r="S76" s="18"/>
      <c r="T76" s="18"/>
      <c r="U76" s="18"/>
      <c r="V76" s="18"/>
      <c r="W76" s="18"/>
      <c r="X76" s="18"/>
      <c r="Y76" s="18"/>
      <c r="Z76" s="18"/>
      <c r="AA76" s="18"/>
      <c r="AB76" s="18"/>
      <c r="AC76" s="18"/>
      <c r="AD76" s="18"/>
      <c r="AE76" s="18"/>
      <c r="AF76" s="18"/>
    </row>
    <row r="77" spans="1:32" ht="18.75" customHeight="1" x14ac:dyDescent="0.25">
      <c r="A77" s="18"/>
      <c r="B77" s="404"/>
      <c r="C77" s="404"/>
      <c r="D77" s="404"/>
      <c r="E77" s="404"/>
      <c r="F77" s="404"/>
      <c r="G77" s="404"/>
      <c r="H77" s="404"/>
      <c r="I77" s="404"/>
      <c r="J77" s="300"/>
      <c r="K77" s="300"/>
      <c r="L77" s="18"/>
      <c r="M77" s="18"/>
      <c r="N77" s="18"/>
      <c r="O77" s="18"/>
      <c r="P77" s="18"/>
      <c r="Q77" s="18"/>
      <c r="R77" s="18"/>
      <c r="S77" s="18"/>
      <c r="T77" s="18"/>
      <c r="U77" s="18"/>
      <c r="V77" s="18"/>
      <c r="W77" s="18"/>
      <c r="X77" s="18"/>
      <c r="Y77" s="18"/>
      <c r="Z77" s="18"/>
      <c r="AA77" s="18"/>
      <c r="AB77" s="18"/>
      <c r="AC77" s="18"/>
      <c r="AD77" s="18"/>
      <c r="AE77" s="18"/>
      <c r="AF77" s="18"/>
    </row>
    <row r="78" spans="1:32" x14ac:dyDescent="0.25">
      <c r="A78" s="18"/>
      <c r="B78" s="18"/>
      <c r="C78" s="18"/>
      <c r="D78" s="18"/>
      <c r="E78" s="18"/>
      <c r="F78" s="18"/>
      <c r="L78" s="18"/>
      <c r="M78" s="18"/>
      <c r="N78" s="18"/>
      <c r="O78" s="18"/>
      <c r="P78" s="18"/>
      <c r="Q78" s="18"/>
      <c r="R78" s="18"/>
      <c r="S78" s="18"/>
      <c r="T78" s="18"/>
      <c r="U78" s="18"/>
      <c r="V78" s="18"/>
      <c r="W78" s="18"/>
      <c r="X78" s="18"/>
      <c r="Y78" s="18"/>
      <c r="Z78" s="18"/>
      <c r="AA78" s="18"/>
      <c r="AB78" s="18"/>
      <c r="AC78" s="18"/>
      <c r="AD78" s="18"/>
      <c r="AE78" s="18"/>
      <c r="AF78" s="18"/>
    </row>
    <row r="79" spans="1:32" x14ac:dyDescent="0.25">
      <c r="A79" s="18"/>
      <c r="B79" s="18"/>
      <c r="C79" s="18"/>
      <c r="D79" s="18"/>
      <c r="E79" s="18"/>
      <c r="F79" s="18"/>
      <c r="L79" s="18"/>
      <c r="M79" s="18"/>
      <c r="N79" s="18"/>
      <c r="O79" s="18"/>
      <c r="P79" s="18"/>
      <c r="Q79" s="18"/>
      <c r="R79" s="18"/>
      <c r="S79" s="18"/>
      <c r="T79" s="18"/>
      <c r="U79" s="18"/>
      <c r="V79" s="18"/>
      <c r="W79" s="18"/>
      <c r="X79" s="18"/>
      <c r="Y79" s="18"/>
      <c r="Z79" s="18"/>
      <c r="AA79" s="18"/>
      <c r="AB79" s="18"/>
      <c r="AC79" s="18"/>
      <c r="AD79" s="18"/>
      <c r="AE79" s="18"/>
      <c r="AF79" s="18"/>
    </row>
    <row r="80" spans="1:32"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C31">
    <cfRule type="cellIs" dxfId="35" priority="36" operator="greaterThan">
      <formula>0</formula>
    </cfRule>
  </conditionalFormatting>
  <conditionalFormatting sqref="X24:Y24 AB24:AC24 AF24:AF64 J24:J64 L24:O64 C24:C64 Q24:U24 Q25:Q64 E24:E64">
    <cfRule type="cellIs" dxfId="34" priority="35" operator="notEqual">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X24:Y24 AB24:AC24">
    <cfRule type="cellIs" dxfId="31" priority="32" operator="greaterThan">
      <formula>0</formula>
    </cfRule>
  </conditionalFormatting>
  <conditionalFormatting sqref="D30">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31">
    <cfRule type="cellIs" dxfId="27" priority="28" operator="greaterThan">
      <formula>0</formula>
    </cfRule>
  </conditionalFormatting>
  <conditionalFormatting sqref="D24:D64">
    <cfRule type="cellIs" dxfId="26" priority="27" operator="notEqual">
      <formula>0</formula>
    </cfRule>
  </conditionalFormatting>
  <conditionalFormatting sqref="R25:U64 X25:Y64 AB25:AC64">
    <cfRule type="cellIs" dxfId="25" priority="26" operator="notEqual">
      <formula>0</formula>
    </cfRule>
  </conditionalFormatting>
  <conditionalFormatting sqref="AG24:AG64">
    <cfRule type="cellIs" dxfId="24" priority="25" operator="notEqual">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30">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4">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29">
    <cfRule type="cellIs" dxfId="15" priority="16" operator="greaterThan">
      <formula>0</formula>
    </cfRule>
  </conditionalFormatting>
  <conditionalFormatting sqref="I24:I64">
    <cfRule type="cellIs" dxfId="14" priority="15" operator="notEqual">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I30">
    <cfRule type="cellIs" dxfId="11" priority="12" operator="greaterThan">
      <formula>0</formula>
    </cfRule>
  </conditionalFormatting>
  <conditionalFormatting sqref="F24:F64">
    <cfRule type="cellIs" dxfId="10" priority="11" operator="notEqual">
      <formula>0</formula>
    </cfRule>
  </conditionalFormatting>
  <conditionalFormatting sqref="G24:G64">
    <cfRule type="cellIs" dxfId="9" priority="10" operator="notEqual">
      <formula>0</formula>
    </cfRule>
  </conditionalFormatting>
  <conditionalFormatting sqref="H24:H64">
    <cfRule type="cellIs" dxfId="8" priority="9" operator="notEqual">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4">
    <cfRule type="cellIs" dxfId="5" priority="6" operator="greaterThan">
      <formula>0</formula>
    </cfRule>
  </conditionalFormatting>
  <conditionalFormatting sqref="H24:H61">
    <cfRule type="cellIs" dxfId="4" priority="5" operator="greaterThan">
      <formula>0</formula>
    </cfRule>
  </conditionalFormatting>
  <conditionalFormatting sqref="K24">
    <cfRule type="cellIs" dxfId="3" priority="4" operator="greaterThan">
      <formula>0</formula>
    </cfRule>
  </conditionalFormatting>
  <conditionalFormatting sqref="K24:K64">
    <cfRule type="cellIs" dxfId="2" priority="3" operator="notEqual">
      <formula>0</formula>
    </cfRule>
  </conditionalFormatting>
  <conditionalFormatting sqref="P24">
    <cfRule type="cellIs" dxfId="1" priority="2" operator="greaterThan">
      <formula>0</formula>
    </cfRule>
  </conditionalFormatting>
  <conditionalFormatting sqref="P24:P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view="pageBreakPreview" topLeftCell="A8" zoomScale="70" zoomScaleSheetLayoutView="70" workbookViewId="0">
      <selection activeCell="L28" sqref="L28"/>
    </sheetView>
  </sheetViews>
  <sheetFormatPr defaultColWidth="9.140625" defaultRowHeight="15" x14ac:dyDescent="0.25"/>
  <cols>
    <col min="1" max="1" width="6.140625" style="175" customWidth="1"/>
    <col min="2" max="2" width="23.140625" style="175" customWidth="1"/>
    <col min="3" max="3" width="20" style="175" bestFit="1" customWidth="1"/>
    <col min="4" max="4" width="15.140625" style="175" customWidth="1"/>
    <col min="5" max="12" width="7.7109375" style="175" customWidth="1"/>
    <col min="13" max="13" width="10.7109375" style="175" customWidth="1"/>
    <col min="14" max="14" width="61" style="175" customWidth="1"/>
    <col min="15" max="15" width="20" style="175" customWidth="1"/>
    <col min="16" max="16" width="17.42578125" style="175" customWidth="1"/>
    <col min="17" max="17" width="13.42578125" style="175" customWidth="1"/>
    <col min="18" max="18" width="17" style="175" customWidth="1"/>
    <col min="19" max="20" width="9.7109375" style="175" customWidth="1"/>
    <col min="21" max="21" width="11.42578125" style="175" customWidth="1"/>
    <col min="22" max="22" width="12.7109375" style="175" customWidth="1"/>
    <col min="23" max="23" width="27" style="175" customWidth="1"/>
    <col min="24" max="24" width="16.140625" style="175" customWidth="1"/>
    <col min="25" max="25" width="18.140625" style="175" customWidth="1"/>
    <col min="26" max="26" width="7.7109375" style="175" customWidth="1"/>
    <col min="27" max="28" width="18" style="175" customWidth="1"/>
    <col min="29" max="29" width="26.5703125" style="175" customWidth="1"/>
    <col min="30" max="30" width="18.7109375" style="175" customWidth="1"/>
    <col min="31" max="31" width="15.85546875" style="175" customWidth="1"/>
    <col min="32" max="32" width="17.28515625" style="175" customWidth="1"/>
    <col min="33" max="33" width="18.7109375" style="175" customWidth="1"/>
    <col min="34" max="34" width="15.28515625" style="175" customWidth="1"/>
    <col min="35" max="35" width="14.140625" style="175" customWidth="1"/>
    <col min="36" max="36" width="15.5703125" style="175" customWidth="1"/>
    <col min="37" max="37" width="16.7109375" style="175" customWidth="1"/>
    <col min="38" max="38" width="12.28515625" style="175" customWidth="1"/>
    <col min="39" max="41" width="9.7109375" style="175" customWidth="1"/>
    <col min="42" max="42" width="12.42578125" style="175" customWidth="1"/>
    <col min="43" max="43" width="12" style="175" customWidth="1"/>
    <col min="44" max="44" width="14.140625" style="175" customWidth="1"/>
    <col min="45" max="46" width="13.28515625" style="175" customWidth="1"/>
    <col min="47" max="47" width="10.7109375" style="175" customWidth="1"/>
    <col min="48" max="48" width="15.7109375" style="175" customWidth="1"/>
    <col min="49" max="16384" width="9.140625" style="175"/>
  </cols>
  <sheetData>
    <row r="1" spans="1:48" hidden="1" x14ac:dyDescent="0.25">
      <c r="A1" s="123" t="s">
        <v>414</v>
      </c>
      <c r="B1" s="122" t="e">
        <f>#REF!</f>
        <v>#REF!</v>
      </c>
    </row>
    <row r="2" spans="1:48" hidden="1" x14ac:dyDescent="0.25"/>
    <row r="3" spans="1:48" ht="18.75" x14ac:dyDescent="0.25">
      <c r="AV3" s="4" t="s">
        <v>66</v>
      </c>
    </row>
    <row r="4" spans="1:48" ht="18.75" x14ac:dyDescent="0.3">
      <c r="AV4" s="1" t="s">
        <v>8</v>
      </c>
    </row>
    <row r="5" spans="1:48" ht="18.75" x14ac:dyDescent="0.3">
      <c r="AV5" s="1" t="s">
        <v>65</v>
      </c>
    </row>
    <row r="6" spans="1:48" ht="18.75" x14ac:dyDescent="0.3">
      <c r="AV6" s="1"/>
    </row>
    <row r="7" spans="1:48" ht="18.75" customHeight="1" x14ac:dyDescent="0.25">
      <c r="A7" s="333" t="str">
        <f>'6.1. Паспорт сетевой график'!A5:K5</f>
        <v>Год раскрытия информации: 2018 год</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3">
      <c r="AV8" s="1"/>
    </row>
    <row r="9" spans="1:48" ht="18.75" x14ac:dyDescent="0.25">
      <c r="A9" s="327" t="s">
        <v>7</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8.75" x14ac:dyDescent="0.25">
      <c r="A10" s="327"/>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5.75" x14ac:dyDescent="0.25">
      <c r="A11" s="328" t="str">
        <f>'6.1. Паспорт сетевой график'!A9:K9</f>
        <v>Акционерное общество "Янтарьэнерго" ДЗО  ПАО "Россети"</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ht="15.75" x14ac:dyDescent="0.25">
      <c r="A12" s="323" t="s">
        <v>6</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5.75" x14ac:dyDescent="0.25">
      <c r="A14" s="328" t="str">
        <f>'6.1. Паспорт сетевой график'!A12:K12</f>
        <v>F_149</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3" t="s">
        <v>5</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8.75"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ht="15.75" x14ac:dyDescent="0.25">
      <c r="A17" s="329" t="str">
        <f>'6.1. Паспорт сетевой график'!A15:K15</f>
        <v>Реконструкция ПС 110 кВ О-10 "Зеленоградск" (инв.№ ОРУ 110/35/15 кВ - 5149951) с заменой трансформатора 110/35/15 кВ 16 МВА и на 110/15кВ 25 МВА</v>
      </c>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5.75" x14ac:dyDescent="0.25">
      <c r="A18" s="323" t="s">
        <v>4</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ht="14.25" customHeigh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s="176" customFormat="1" x14ac:dyDescent="0.25">
      <c r="A22" s="364"/>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364"/>
      <c r="AB22" s="364"/>
      <c r="AC22" s="364"/>
      <c r="AD22" s="364"/>
      <c r="AE22" s="364"/>
      <c r="AF22" s="364"/>
      <c r="AG22" s="364"/>
      <c r="AH22" s="364"/>
      <c r="AI22" s="364"/>
      <c r="AJ22" s="364"/>
      <c r="AK22" s="364"/>
      <c r="AL22" s="364"/>
      <c r="AM22" s="364"/>
      <c r="AN22" s="364"/>
      <c r="AO22" s="364"/>
      <c r="AP22" s="364"/>
      <c r="AQ22" s="364"/>
      <c r="AR22" s="364"/>
      <c r="AS22" s="364"/>
      <c r="AT22" s="364"/>
      <c r="AU22" s="364"/>
      <c r="AV22" s="364"/>
    </row>
    <row r="23" spans="1:48" s="176" customFormat="1" x14ac:dyDescent="0.25">
      <c r="A23" s="412" t="s">
        <v>369</v>
      </c>
      <c r="B23" s="412"/>
      <c r="C23" s="412"/>
      <c r="D23" s="412"/>
      <c r="E23" s="412"/>
      <c r="F23" s="412"/>
      <c r="G23" s="412"/>
      <c r="H23" s="412"/>
      <c r="I23" s="412"/>
      <c r="J23" s="412"/>
      <c r="K23" s="412"/>
      <c r="L23" s="412"/>
      <c r="M23" s="412"/>
      <c r="N23" s="412"/>
      <c r="O23" s="412"/>
      <c r="P23" s="412"/>
      <c r="Q23" s="412"/>
      <c r="R23" s="412"/>
      <c r="S23" s="412"/>
      <c r="T23" s="412"/>
      <c r="U23" s="412"/>
      <c r="V23" s="412"/>
      <c r="W23" s="412"/>
      <c r="X23" s="412"/>
      <c r="Y23" s="412"/>
      <c r="Z23" s="412"/>
      <c r="AA23" s="412"/>
      <c r="AB23" s="412"/>
      <c r="AC23" s="412"/>
      <c r="AD23" s="412"/>
      <c r="AE23" s="412"/>
      <c r="AF23" s="412"/>
      <c r="AG23" s="412"/>
      <c r="AH23" s="412"/>
      <c r="AI23" s="412"/>
      <c r="AJ23" s="412"/>
      <c r="AK23" s="412"/>
      <c r="AL23" s="412"/>
      <c r="AM23" s="412"/>
      <c r="AN23" s="412"/>
      <c r="AO23" s="412"/>
      <c r="AP23" s="412"/>
      <c r="AQ23" s="412"/>
      <c r="AR23" s="412"/>
      <c r="AS23" s="412"/>
      <c r="AT23" s="412"/>
      <c r="AU23" s="412"/>
      <c r="AV23" s="412"/>
    </row>
    <row r="24" spans="1:48" s="176" customFormat="1" ht="58.5" customHeight="1" x14ac:dyDescent="0.25">
      <c r="A24" s="413" t="s">
        <v>50</v>
      </c>
      <c r="B24" s="416" t="s">
        <v>22</v>
      </c>
      <c r="C24" s="413" t="s">
        <v>49</v>
      </c>
      <c r="D24" s="413" t="s">
        <v>48</v>
      </c>
      <c r="E24" s="419" t="s">
        <v>379</v>
      </c>
      <c r="F24" s="420"/>
      <c r="G24" s="420"/>
      <c r="H24" s="420"/>
      <c r="I24" s="420"/>
      <c r="J24" s="420"/>
      <c r="K24" s="420"/>
      <c r="L24" s="421"/>
      <c r="M24" s="413" t="s">
        <v>47</v>
      </c>
      <c r="N24" s="413" t="s">
        <v>46</v>
      </c>
      <c r="O24" s="413" t="s">
        <v>45</v>
      </c>
      <c r="P24" s="422" t="s">
        <v>208</v>
      </c>
      <c r="Q24" s="422" t="s">
        <v>44</v>
      </c>
      <c r="R24" s="422" t="s">
        <v>43</v>
      </c>
      <c r="S24" s="422" t="s">
        <v>42</v>
      </c>
      <c r="T24" s="422"/>
      <c r="U24" s="423" t="s">
        <v>41</v>
      </c>
      <c r="V24" s="423" t="s">
        <v>40</v>
      </c>
      <c r="W24" s="422" t="s">
        <v>39</v>
      </c>
      <c r="X24" s="422" t="s">
        <v>38</v>
      </c>
      <c r="Y24" s="422" t="s">
        <v>37</v>
      </c>
      <c r="Z24" s="436" t="s">
        <v>36</v>
      </c>
      <c r="AA24" s="422" t="s">
        <v>35</v>
      </c>
      <c r="AB24" s="422" t="s">
        <v>34</v>
      </c>
      <c r="AC24" s="422" t="s">
        <v>33</v>
      </c>
      <c r="AD24" s="422" t="s">
        <v>32</v>
      </c>
      <c r="AE24" s="422" t="s">
        <v>31</v>
      </c>
      <c r="AF24" s="422" t="s">
        <v>30</v>
      </c>
      <c r="AG24" s="422"/>
      <c r="AH24" s="422"/>
      <c r="AI24" s="422"/>
      <c r="AJ24" s="422"/>
      <c r="AK24" s="422"/>
      <c r="AL24" s="422" t="s">
        <v>29</v>
      </c>
      <c r="AM24" s="422"/>
      <c r="AN24" s="422"/>
      <c r="AO24" s="422"/>
      <c r="AP24" s="422" t="s">
        <v>28</v>
      </c>
      <c r="AQ24" s="422"/>
      <c r="AR24" s="422" t="s">
        <v>27</v>
      </c>
      <c r="AS24" s="422" t="s">
        <v>26</v>
      </c>
      <c r="AT24" s="422" t="s">
        <v>25</v>
      </c>
      <c r="AU24" s="422" t="s">
        <v>24</v>
      </c>
      <c r="AV24" s="426" t="s">
        <v>23</v>
      </c>
    </row>
    <row r="25" spans="1:48" s="176" customFormat="1" ht="64.5" customHeight="1" x14ac:dyDescent="0.25">
      <c r="A25" s="414"/>
      <c r="B25" s="417"/>
      <c r="C25" s="414"/>
      <c r="D25" s="414"/>
      <c r="E25" s="428" t="s">
        <v>21</v>
      </c>
      <c r="F25" s="430" t="s">
        <v>125</v>
      </c>
      <c r="G25" s="430" t="s">
        <v>124</v>
      </c>
      <c r="H25" s="430" t="s">
        <v>123</v>
      </c>
      <c r="I25" s="434" t="s">
        <v>315</v>
      </c>
      <c r="J25" s="434" t="s">
        <v>316</v>
      </c>
      <c r="K25" s="434" t="s">
        <v>317</v>
      </c>
      <c r="L25" s="430" t="s">
        <v>74</v>
      </c>
      <c r="M25" s="414"/>
      <c r="N25" s="414"/>
      <c r="O25" s="414"/>
      <c r="P25" s="422"/>
      <c r="Q25" s="422"/>
      <c r="R25" s="422"/>
      <c r="S25" s="432" t="s">
        <v>2</v>
      </c>
      <c r="T25" s="432" t="s">
        <v>9</v>
      </c>
      <c r="U25" s="423"/>
      <c r="V25" s="423"/>
      <c r="W25" s="422"/>
      <c r="X25" s="422"/>
      <c r="Y25" s="422"/>
      <c r="Z25" s="422"/>
      <c r="AA25" s="422"/>
      <c r="AB25" s="422"/>
      <c r="AC25" s="422"/>
      <c r="AD25" s="422"/>
      <c r="AE25" s="422"/>
      <c r="AF25" s="422" t="s">
        <v>20</v>
      </c>
      <c r="AG25" s="422"/>
      <c r="AH25" s="422" t="s">
        <v>19</v>
      </c>
      <c r="AI25" s="422"/>
      <c r="AJ25" s="413" t="s">
        <v>18</v>
      </c>
      <c r="AK25" s="413" t="s">
        <v>17</v>
      </c>
      <c r="AL25" s="413" t="s">
        <v>16</v>
      </c>
      <c r="AM25" s="413" t="s">
        <v>15</v>
      </c>
      <c r="AN25" s="413" t="s">
        <v>14</v>
      </c>
      <c r="AO25" s="413" t="s">
        <v>13</v>
      </c>
      <c r="AP25" s="413" t="s">
        <v>12</v>
      </c>
      <c r="AQ25" s="424" t="s">
        <v>9</v>
      </c>
      <c r="AR25" s="422"/>
      <c r="AS25" s="422"/>
      <c r="AT25" s="422"/>
      <c r="AU25" s="422"/>
      <c r="AV25" s="427"/>
    </row>
    <row r="26" spans="1:48" s="176" customFormat="1" ht="96.75" customHeight="1" x14ac:dyDescent="0.25">
      <c r="A26" s="415"/>
      <c r="B26" s="418"/>
      <c r="C26" s="415"/>
      <c r="D26" s="415"/>
      <c r="E26" s="429"/>
      <c r="F26" s="431"/>
      <c r="G26" s="431"/>
      <c r="H26" s="431"/>
      <c r="I26" s="435"/>
      <c r="J26" s="435"/>
      <c r="K26" s="435"/>
      <c r="L26" s="431"/>
      <c r="M26" s="415"/>
      <c r="N26" s="415"/>
      <c r="O26" s="415"/>
      <c r="P26" s="422"/>
      <c r="Q26" s="422"/>
      <c r="R26" s="422"/>
      <c r="S26" s="433"/>
      <c r="T26" s="433"/>
      <c r="U26" s="423"/>
      <c r="V26" s="423"/>
      <c r="W26" s="422"/>
      <c r="X26" s="422"/>
      <c r="Y26" s="422"/>
      <c r="Z26" s="422"/>
      <c r="AA26" s="422"/>
      <c r="AB26" s="422"/>
      <c r="AC26" s="422"/>
      <c r="AD26" s="422"/>
      <c r="AE26" s="422"/>
      <c r="AF26" s="177" t="s">
        <v>11</v>
      </c>
      <c r="AG26" s="177" t="s">
        <v>10</v>
      </c>
      <c r="AH26" s="178" t="s">
        <v>2</v>
      </c>
      <c r="AI26" s="178" t="s">
        <v>9</v>
      </c>
      <c r="AJ26" s="415"/>
      <c r="AK26" s="415"/>
      <c r="AL26" s="415"/>
      <c r="AM26" s="415"/>
      <c r="AN26" s="415"/>
      <c r="AO26" s="415"/>
      <c r="AP26" s="415"/>
      <c r="AQ26" s="425"/>
      <c r="AR26" s="422"/>
      <c r="AS26" s="422"/>
      <c r="AT26" s="422"/>
      <c r="AU26" s="422"/>
      <c r="AV26" s="427"/>
    </row>
    <row r="27" spans="1:48" s="180" customFormat="1" ht="11.25" x14ac:dyDescent="0.2">
      <c r="A27" s="179">
        <v>1</v>
      </c>
      <c r="B27" s="179">
        <v>2</v>
      </c>
      <c r="C27" s="179">
        <v>4</v>
      </c>
      <c r="D27" s="179">
        <v>5</v>
      </c>
      <c r="E27" s="179">
        <v>6</v>
      </c>
      <c r="F27" s="179">
        <f>E27+1</f>
        <v>7</v>
      </c>
      <c r="G27" s="179">
        <f t="shared" ref="G27:H27" si="0">F27+1</f>
        <v>8</v>
      </c>
      <c r="H27" s="179">
        <f t="shared" si="0"/>
        <v>9</v>
      </c>
      <c r="I27" s="179">
        <f t="shared" ref="I27" si="1">H27+1</f>
        <v>10</v>
      </c>
      <c r="J27" s="179">
        <f t="shared" ref="J27" si="2">I27+1</f>
        <v>11</v>
      </c>
      <c r="K27" s="179">
        <f t="shared" ref="K27" si="3">J27+1</f>
        <v>12</v>
      </c>
      <c r="L27" s="179">
        <f t="shared" ref="L27" si="4">K27+1</f>
        <v>13</v>
      </c>
      <c r="M27" s="179">
        <f t="shared" ref="M27" si="5">L27+1</f>
        <v>14</v>
      </c>
      <c r="N27" s="179">
        <f t="shared" ref="N27" si="6">M27+1</f>
        <v>15</v>
      </c>
      <c r="O27" s="179">
        <f t="shared" ref="O27" si="7">N27+1</f>
        <v>16</v>
      </c>
      <c r="P27" s="179">
        <f t="shared" ref="P27" si="8">O27+1</f>
        <v>17</v>
      </c>
      <c r="Q27" s="179">
        <f t="shared" ref="Q27" si="9">P27+1</f>
        <v>18</v>
      </c>
      <c r="R27" s="179">
        <f t="shared" ref="R27" si="10">Q27+1</f>
        <v>19</v>
      </c>
      <c r="S27" s="179">
        <f t="shared" ref="S27" si="11">R27+1</f>
        <v>20</v>
      </c>
      <c r="T27" s="179">
        <f t="shared" ref="T27" si="12">S27+1</f>
        <v>21</v>
      </c>
      <c r="U27" s="179">
        <f t="shared" ref="U27" si="13">T27+1</f>
        <v>22</v>
      </c>
      <c r="V27" s="179">
        <f t="shared" ref="V27" si="14">U27+1</f>
        <v>23</v>
      </c>
      <c r="W27" s="179">
        <f t="shared" ref="W27" si="15">V27+1</f>
        <v>24</v>
      </c>
      <c r="X27" s="179">
        <f t="shared" ref="X27" si="16">W27+1</f>
        <v>25</v>
      </c>
      <c r="Y27" s="179">
        <f t="shared" ref="Y27" si="17">X27+1</f>
        <v>26</v>
      </c>
      <c r="Z27" s="179">
        <f t="shared" ref="Z27" si="18">Y27+1</f>
        <v>27</v>
      </c>
      <c r="AA27" s="179">
        <f t="shared" ref="AA27" si="19">Z27+1</f>
        <v>28</v>
      </c>
      <c r="AB27" s="179">
        <f t="shared" ref="AB27" si="20">AA27+1</f>
        <v>29</v>
      </c>
      <c r="AC27" s="179">
        <f t="shared" ref="AC27" si="21">AB27+1</f>
        <v>30</v>
      </c>
      <c r="AD27" s="179">
        <f t="shared" ref="AD27" si="22">AC27+1</f>
        <v>31</v>
      </c>
      <c r="AE27" s="179">
        <f t="shared" ref="AE27" si="23">AD27+1</f>
        <v>32</v>
      </c>
      <c r="AF27" s="179">
        <f t="shared" ref="AF27" si="24">AE27+1</f>
        <v>33</v>
      </c>
      <c r="AG27" s="179">
        <f t="shared" ref="AG27" si="25">AF27+1</f>
        <v>34</v>
      </c>
      <c r="AH27" s="179">
        <f t="shared" ref="AH27" si="26">AG27+1</f>
        <v>35</v>
      </c>
      <c r="AI27" s="179">
        <f t="shared" ref="AI27" si="27">AH27+1</f>
        <v>36</v>
      </c>
      <c r="AJ27" s="179">
        <f t="shared" ref="AJ27" si="28">AI27+1</f>
        <v>37</v>
      </c>
      <c r="AK27" s="179">
        <f t="shared" ref="AK27" si="29">AJ27+1</f>
        <v>38</v>
      </c>
      <c r="AL27" s="179">
        <f t="shared" ref="AL27" si="30">AK27+1</f>
        <v>39</v>
      </c>
      <c r="AM27" s="179">
        <f t="shared" ref="AM27" si="31">AL27+1</f>
        <v>40</v>
      </c>
      <c r="AN27" s="179">
        <f t="shared" ref="AN27" si="32">AM27+1</f>
        <v>41</v>
      </c>
      <c r="AO27" s="179">
        <f t="shared" ref="AO27" si="33">AN27+1</f>
        <v>42</v>
      </c>
      <c r="AP27" s="179">
        <f t="shared" ref="AP27" si="34">AO27+1</f>
        <v>43</v>
      </c>
      <c r="AQ27" s="179">
        <f t="shared" ref="AQ27" si="35">AP27+1</f>
        <v>44</v>
      </c>
      <c r="AR27" s="179">
        <f t="shared" ref="AR27" si="36">AQ27+1</f>
        <v>45</v>
      </c>
      <c r="AS27" s="179">
        <f t="shared" ref="AS27" si="37">AR27+1</f>
        <v>46</v>
      </c>
      <c r="AT27" s="179">
        <f t="shared" ref="AT27" si="38">AS27+1</f>
        <v>47</v>
      </c>
      <c r="AU27" s="179">
        <f t="shared" ref="AU27" si="39">AT27+1</f>
        <v>48</v>
      </c>
      <c r="AV27" s="179">
        <f t="shared" ref="AV27" si="40">AU27+1</f>
        <v>49</v>
      </c>
    </row>
    <row r="28" spans="1:48" s="181" customFormat="1" ht="60" x14ac:dyDescent="0.25">
      <c r="A28" s="233">
        <v>1</v>
      </c>
      <c r="B28" s="234" t="s">
        <v>559</v>
      </c>
      <c r="C28" s="234" t="s">
        <v>62</v>
      </c>
      <c r="D28" s="252">
        <f>'6.1. Паспорт сетевой график'!H55</f>
        <v>43454</v>
      </c>
      <c r="E28" s="234" t="s">
        <v>262</v>
      </c>
      <c r="F28" s="234" t="s">
        <v>262</v>
      </c>
      <c r="G28" s="234">
        <f>'6.2. Паспорт фин осв ввод факт'!C37</f>
        <v>25</v>
      </c>
      <c r="H28" s="234" t="s">
        <v>262</v>
      </c>
      <c r="I28" s="234" t="s">
        <v>262</v>
      </c>
      <c r="J28" s="234" t="s">
        <v>262</v>
      </c>
      <c r="K28" s="234">
        <f>'6.2. Паспорт фин осв ввод факт'!C41</f>
        <v>0.65</v>
      </c>
      <c r="L28" s="234">
        <f>'6.2. Паспорт фин осв ввод факт'!C42</f>
        <v>21</v>
      </c>
      <c r="M28" s="234" t="s">
        <v>413</v>
      </c>
      <c r="N28" s="234" t="s">
        <v>429</v>
      </c>
      <c r="O28" s="234" t="s">
        <v>386</v>
      </c>
      <c r="P28" s="234">
        <v>48956.076000000001</v>
      </c>
      <c r="Q28" s="234" t="s">
        <v>424</v>
      </c>
      <c r="R28" s="234">
        <v>48956.076000000001</v>
      </c>
      <c r="S28" s="234" t="s">
        <v>425</v>
      </c>
      <c r="T28" s="234" t="s">
        <v>425</v>
      </c>
      <c r="U28" s="234">
        <v>9</v>
      </c>
      <c r="V28" s="234">
        <v>9</v>
      </c>
      <c r="W28" s="230" t="s">
        <v>529</v>
      </c>
      <c r="X28" s="231">
        <v>47147.77</v>
      </c>
      <c r="Y28" s="230"/>
      <c r="Z28" s="230" t="s">
        <v>62</v>
      </c>
      <c r="AA28" s="231">
        <v>46501.737000000001</v>
      </c>
      <c r="AB28" s="231">
        <v>46501.737000000001</v>
      </c>
      <c r="AC28" s="230" t="s">
        <v>529</v>
      </c>
      <c r="AD28" s="236">
        <f>AB28*1.18</f>
        <v>54872.049659999997</v>
      </c>
      <c r="AE28" s="236">
        <f>AD28</f>
        <v>54872.049659999997</v>
      </c>
      <c r="AF28" s="234" t="s">
        <v>430</v>
      </c>
      <c r="AG28" s="234" t="s">
        <v>426</v>
      </c>
      <c r="AH28" s="234" t="s">
        <v>427</v>
      </c>
      <c r="AI28" s="234" t="s">
        <v>427</v>
      </c>
      <c r="AJ28" s="234" t="s">
        <v>428</v>
      </c>
      <c r="AK28" s="232">
        <v>42565</v>
      </c>
      <c r="AL28" s="234"/>
      <c r="AM28" s="234"/>
      <c r="AN28" s="234"/>
      <c r="AO28" s="234"/>
      <c r="AP28" s="234"/>
      <c r="AQ28" s="234"/>
      <c r="AR28" s="234"/>
      <c r="AS28" s="234"/>
      <c r="AT28" s="234"/>
      <c r="AU28" s="234"/>
      <c r="AV28" s="234"/>
    </row>
    <row r="29" spans="1:48" ht="30" x14ac:dyDescent="0.25">
      <c r="A29" s="235"/>
      <c r="B29" s="235"/>
      <c r="C29" s="235"/>
      <c r="D29" s="254"/>
      <c r="E29" s="235"/>
      <c r="F29" s="235"/>
      <c r="G29" s="235"/>
      <c r="H29" s="235"/>
      <c r="I29" s="235"/>
      <c r="J29" s="235"/>
      <c r="K29" s="235"/>
      <c r="L29" s="235"/>
      <c r="M29" s="235"/>
      <c r="N29" s="235"/>
      <c r="O29" s="235"/>
      <c r="P29" s="235"/>
      <c r="Q29" s="235"/>
      <c r="R29" s="235"/>
      <c r="S29" s="235"/>
      <c r="T29" s="235"/>
      <c r="U29" s="235"/>
      <c r="V29" s="235"/>
      <c r="W29" s="230" t="s">
        <v>530</v>
      </c>
      <c r="X29" s="231">
        <v>46508.271999999997</v>
      </c>
      <c r="Y29" s="230" t="s">
        <v>530</v>
      </c>
      <c r="Z29" s="230"/>
      <c r="AA29" s="231"/>
      <c r="AB29" s="235"/>
      <c r="AC29" s="235"/>
      <c r="AD29" s="235"/>
      <c r="AE29" s="235"/>
      <c r="AF29" s="235"/>
      <c r="AG29" s="235"/>
      <c r="AH29" s="235"/>
      <c r="AI29" s="235"/>
      <c r="AJ29" s="235"/>
      <c r="AK29" s="235"/>
      <c r="AL29" s="235"/>
      <c r="AM29" s="235"/>
      <c r="AN29" s="235"/>
      <c r="AO29" s="235"/>
      <c r="AP29" s="235"/>
      <c r="AQ29" s="235"/>
      <c r="AR29" s="235"/>
      <c r="AS29" s="235"/>
      <c r="AT29" s="235"/>
      <c r="AU29" s="235"/>
      <c r="AV29" s="235"/>
    </row>
    <row r="30" spans="1:48" x14ac:dyDescent="0.25">
      <c r="A30" s="235"/>
      <c r="B30" s="235"/>
      <c r="C30" s="235"/>
      <c r="D30" s="254"/>
      <c r="E30" s="235"/>
      <c r="F30" s="235"/>
      <c r="G30" s="235"/>
      <c r="H30" s="235"/>
      <c r="I30" s="235"/>
      <c r="J30" s="235"/>
      <c r="K30" s="235"/>
      <c r="L30" s="235"/>
      <c r="M30" s="235"/>
      <c r="N30" s="235"/>
      <c r="O30" s="235"/>
      <c r="P30" s="235"/>
      <c r="Q30" s="235"/>
      <c r="R30" s="235"/>
      <c r="S30" s="235"/>
      <c r="T30" s="235"/>
      <c r="U30" s="235"/>
      <c r="V30" s="235"/>
      <c r="W30" s="230" t="s">
        <v>531</v>
      </c>
      <c r="X30" s="231">
        <v>47716.146999999997</v>
      </c>
      <c r="Y30" s="230"/>
      <c r="Z30" s="230"/>
      <c r="AA30" s="231">
        <v>47716.146999999997</v>
      </c>
      <c r="AB30" s="235"/>
      <c r="AC30" s="235"/>
      <c r="AD30" s="235"/>
      <c r="AE30" s="235"/>
      <c r="AF30" s="235"/>
      <c r="AG30" s="235"/>
      <c r="AH30" s="235"/>
      <c r="AI30" s="235"/>
      <c r="AJ30" s="235"/>
      <c r="AK30" s="235"/>
      <c r="AL30" s="235"/>
      <c r="AM30" s="235"/>
      <c r="AN30" s="235"/>
      <c r="AO30" s="235"/>
      <c r="AP30" s="235"/>
      <c r="AQ30" s="235"/>
      <c r="AR30" s="235"/>
      <c r="AS30" s="235"/>
      <c r="AT30" s="235"/>
      <c r="AU30" s="235"/>
      <c r="AV30" s="235"/>
    </row>
    <row r="31" spans="1:48" x14ac:dyDescent="0.25">
      <c r="A31" s="235"/>
      <c r="B31" s="235"/>
      <c r="C31" s="235"/>
      <c r="D31" s="254"/>
      <c r="E31" s="235"/>
      <c r="F31" s="235"/>
      <c r="G31" s="235"/>
      <c r="H31" s="235"/>
      <c r="I31" s="235"/>
      <c r="J31" s="235"/>
      <c r="K31" s="235"/>
      <c r="L31" s="235"/>
      <c r="M31" s="235"/>
      <c r="N31" s="235"/>
      <c r="O31" s="235"/>
      <c r="P31" s="235"/>
      <c r="Q31" s="235"/>
      <c r="R31" s="235"/>
      <c r="S31" s="235"/>
      <c r="T31" s="235"/>
      <c r="U31" s="235"/>
      <c r="V31" s="235"/>
      <c r="W31" s="230" t="s">
        <v>532</v>
      </c>
      <c r="X31" s="231">
        <v>46346.177000000003</v>
      </c>
      <c r="Y31" s="230" t="s">
        <v>532</v>
      </c>
      <c r="Z31" s="230"/>
      <c r="AA31" s="231"/>
      <c r="AB31" s="235"/>
      <c r="AC31" s="235"/>
      <c r="AD31" s="235"/>
      <c r="AE31" s="235"/>
      <c r="AF31" s="235"/>
      <c r="AG31" s="235"/>
      <c r="AH31" s="235"/>
      <c r="AI31" s="235"/>
      <c r="AJ31" s="235"/>
      <c r="AK31" s="235"/>
      <c r="AL31" s="235"/>
      <c r="AM31" s="235"/>
      <c r="AN31" s="235"/>
      <c r="AO31" s="235"/>
      <c r="AP31" s="235"/>
      <c r="AQ31" s="235"/>
      <c r="AR31" s="235"/>
      <c r="AS31" s="235"/>
      <c r="AT31" s="235"/>
      <c r="AU31" s="235"/>
      <c r="AV31" s="235"/>
    </row>
    <row r="32" spans="1:48" ht="60" x14ac:dyDescent="0.25">
      <c r="A32" s="235"/>
      <c r="B32" s="235"/>
      <c r="C32" s="235"/>
      <c r="D32" s="254"/>
      <c r="E32" s="235"/>
      <c r="F32" s="235"/>
      <c r="G32" s="235"/>
      <c r="H32" s="235"/>
      <c r="I32" s="235"/>
      <c r="J32" s="235"/>
      <c r="K32" s="235"/>
      <c r="L32" s="235"/>
      <c r="M32" s="235"/>
      <c r="N32" s="235"/>
      <c r="O32" s="235"/>
      <c r="P32" s="235"/>
      <c r="Q32" s="235"/>
      <c r="R32" s="235"/>
      <c r="S32" s="235"/>
      <c r="T32" s="235"/>
      <c r="U32" s="235"/>
      <c r="V32" s="235"/>
      <c r="W32" s="230" t="s">
        <v>533</v>
      </c>
      <c r="X32" s="231">
        <v>23759.56</v>
      </c>
      <c r="Y32" s="230" t="s">
        <v>533</v>
      </c>
      <c r="Z32" s="230"/>
      <c r="AA32" s="231"/>
      <c r="AB32" s="235"/>
      <c r="AC32" s="235"/>
      <c r="AD32" s="235"/>
      <c r="AE32" s="235"/>
      <c r="AF32" s="235"/>
      <c r="AG32" s="235"/>
      <c r="AH32" s="235"/>
      <c r="AI32" s="235"/>
      <c r="AJ32" s="235"/>
      <c r="AK32" s="235"/>
      <c r="AL32" s="235"/>
      <c r="AM32" s="235"/>
      <c r="AN32" s="235"/>
      <c r="AO32" s="235"/>
      <c r="AP32" s="235"/>
      <c r="AQ32" s="235"/>
      <c r="AR32" s="235"/>
      <c r="AS32" s="235"/>
      <c r="AT32" s="235"/>
      <c r="AU32" s="235"/>
      <c r="AV32" s="235"/>
    </row>
    <row r="33" spans="1:48" ht="30" x14ac:dyDescent="0.25">
      <c r="A33" s="235"/>
      <c r="B33" s="235"/>
      <c r="C33" s="235"/>
      <c r="D33" s="254"/>
      <c r="E33" s="235"/>
      <c r="F33" s="235"/>
      <c r="G33" s="235"/>
      <c r="H33" s="235"/>
      <c r="I33" s="235"/>
      <c r="J33" s="235"/>
      <c r="K33" s="235"/>
      <c r="L33" s="235"/>
      <c r="M33" s="235"/>
      <c r="N33" s="235"/>
      <c r="O33" s="235"/>
      <c r="P33" s="235"/>
      <c r="Q33" s="235"/>
      <c r="R33" s="235"/>
      <c r="S33" s="235"/>
      <c r="T33" s="235"/>
      <c r="U33" s="235"/>
      <c r="V33" s="235"/>
      <c r="W33" s="230" t="s">
        <v>534</v>
      </c>
      <c r="X33" s="231">
        <v>47487.667000000001</v>
      </c>
      <c r="Y33" s="230" t="s">
        <v>534</v>
      </c>
      <c r="Z33" s="230"/>
      <c r="AA33" s="231"/>
      <c r="AB33" s="235"/>
      <c r="AC33" s="235"/>
      <c r="AD33" s="235"/>
      <c r="AE33" s="235"/>
      <c r="AF33" s="235"/>
      <c r="AG33" s="235"/>
      <c r="AH33" s="235"/>
      <c r="AI33" s="235"/>
      <c r="AJ33" s="235"/>
      <c r="AK33" s="235"/>
      <c r="AL33" s="235"/>
      <c r="AM33" s="235"/>
      <c r="AN33" s="235"/>
      <c r="AO33" s="235"/>
      <c r="AP33" s="235"/>
      <c r="AQ33" s="235"/>
      <c r="AR33" s="235"/>
      <c r="AS33" s="235"/>
      <c r="AT33" s="235"/>
      <c r="AU33" s="235"/>
      <c r="AV33" s="235"/>
    </row>
    <row r="34" spans="1:48" ht="45" x14ac:dyDescent="0.25">
      <c r="A34" s="235"/>
      <c r="B34" s="235"/>
      <c r="C34" s="235"/>
      <c r="D34" s="254"/>
      <c r="E34" s="235"/>
      <c r="F34" s="235"/>
      <c r="G34" s="235"/>
      <c r="H34" s="235"/>
      <c r="I34" s="235"/>
      <c r="J34" s="235"/>
      <c r="K34" s="235"/>
      <c r="L34" s="235"/>
      <c r="M34" s="235"/>
      <c r="N34" s="235"/>
      <c r="O34" s="235"/>
      <c r="P34" s="235"/>
      <c r="Q34" s="235"/>
      <c r="R34" s="235"/>
      <c r="S34" s="235"/>
      <c r="T34" s="235"/>
      <c r="U34" s="235"/>
      <c r="V34" s="235"/>
      <c r="W34" s="230" t="s">
        <v>535</v>
      </c>
      <c r="X34" s="231">
        <v>48926.447</v>
      </c>
      <c r="Y34" s="230" t="s">
        <v>535</v>
      </c>
      <c r="Z34" s="230"/>
      <c r="AA34" s="231"/>
      <c r="AB34" s="235"/>
      <c r="AC34" s="235"/>
      <c r="AD34" s="235"/>
      <c r="AE34" s="235"/>
      <c r="AF34" s="235"/>
      <c r="AG34" s="235"/>
      <c r="AH34" s="235"/>
      <c r="AI34" s="235"/>
      <c r="AJ34" s="235"/>
      <c r="AK34" s="235"/>
      <c r="AL34" s="235"/>
      <c r="AM34" s="235"/>
      <c r="AN34" s="235"/>
      <c r="AO34" s="235"/>
      <c r="AP34" s="235"/>
      <c r="AQ34" s="235"/>
      <c r="AR34" s="235"/>
      <c r="AS34" s="235"/>
      <c r="AT34" s="235"/>
      <c r="AU34" s="235"/>
      <c r="AV34" s="235"/>
    </row>
    <row r="35" spans="1:48" ht="45" x14ac:dyDescent="0.25">
      <c r="A35" s="235"/>
      <c r="B35" s="235"/>
      <c r="C35" s="235"/>
      <c r="D35" s="254"/>
      <c r="E35" s="235"/>
      <c r="F35" s="235"/>
      <c r="G35" s="235"/>
      <c r="H35" s="235"/>
      <c r="I35" s="235"/>
      <c r="J35" s="235"/>
      <c r="K35" s="235"/>
      <c r="L35" s="235"/>
      <c r="M35" s="235"/>
      <c r="N35" s="235"/>
      <c r="O35" s="235"/>
      <c r="P35" s="235"/>
      <c r="Q35" s="235"/>
      <c r="R35" s="235"/>
      <c r="S35" s="235"/>
      <c r="T35" s="235"/>
      <c r="U35" s="235"/>
      <c r="V35" s="235"/>
      <c r="W35" s="230" t="s">
        <v>536</v>
      </c>
      <c r="X35" s="231">
        <v>46394.478000000003</v>
      </c>
      <c r="Y35" s="230" t="s">
        <v>536</v>
      </c>
      <c r="Z35" s="230"/>
      <c r="AA35" s="231"/>
      <c r="AB35" s="235"/>
      <c r="AC35" s="235"/>
      <c r="AD35" s="235"/>
      <c r="AE35" s="235"/>
      <c r="AF35" s="235"/>
      <c r="AG35" s="235"/>
      <c r="AH35" s="235"/>
      <c r="AI35" s="235"/>
      <c r="AJ35" s="235"/>
      <c r="AK35" s="235"/>
      <c r="AL35" s="235"/>
      <c r="AM35" s="235"/>
      <c r="AN35" s="235"/>
      <c r="AO35" s="235"/>
      <c r="AP35" s="235"/>
      <c r="AQ35" s="235"/>
      <c r="AR35" s="235"/>
      <c r="AS35" s="235"/>
      <c r="AT35" s="235"/>
      <c r="AU35" s="235"/>
      <c r="AV35" s="235"/>
    </row>
    <row r="36" spans="1:48" x14ac:dyDescent="0.25">
      <c r="A36" s="235"/>
      <c r="B36" s="235"/>
      <c r="C36" s="235"/>
      <c r="D36" s="254"/>
      <c r="E36" s="235"/>
      <c r="F36" s="235"/>
      <c r="G36" s="235"/>
      <c r="H36" s="235"/>
      <c r="I36" s="235"/>
      <c r="J36" s="235"/>
      <c r="K36" s="235"/>
      <c r="L36" s="235"/>
      <c r="M36" s="235"/>
      <c r="N36" s="235"/>
      <c r="O36" s="235"/>
      <c r="P36" s="235"/>
      <c r="Q36" s="235"/>
      <c r="R36" s="235"/>
      <c r="S36" s="235"/>
      <c r="T36" s="235"/>
      <c r="U36" s="235"/>
      <c r="V36" s="235"/>
      <c r="W36" s="230" t="s">
        <v>537</v>
      </c>
      <c r="X36" s="231">
        <v>48913.703000000001</v>
      </c>
      <c r="Y36" s="230" t="s">
        <v>537</v>
      </c>
      <c r="Z36" s="230"/>
      <c r="AA36" s="231"/>
      <c r="AB36" s="235"/>
      <c r="AC36" s="235"/>
      <c r="AD36" s="235"/>
      <c r="AE36" s="235"/>
      <c r="AF36" s="235"/>
      <c r="AG36" s="235"/>
      <c r="AH36" s="235"/>
      <c r="AI36" s="235"/>
      <c r="AJ36" s="235"/>
      <c r="AK36" s="235"/>
      <c r="AL36" s="235"/>
      <c r="AM36" s="235"/>
      <c r="AN36" s="235"/>
      <c r="AO36" s="235"/>
      <c r="AP36" s="235"/>
      <c r="AQ36" s="235"/>
      <c r="AR36" s="235"/>
      <c r="AS36" s="235"/>
      <c r="AT36" s="235"/>
      <c r="AU36" s="235"/>
      <c r="AV36" s="235"/>
    </row>
    <row r="37" spans="1:48" s="238" customFormat="1" ht="60" x14ac:dyDescent="0.25">
      <c r="A37" s="233">
        <v>2</v>
      </c>
      <c r="B37" s="234" t="s">
        <v>559</v>
      </c>
      <c r="C37" s="234" t="s">
        <v>62</v>
      </c>
      <c r="D37" s="252">
        <f>D28</f>
        <v>43454</v>
      </c>
      <c r="E37" s="234" t="str">
        <f t="shared" ref="E37:L37" si="41">E28</f>
        <v>-</v>
      </c>
      <c r="F37" s="234" t="str">
        <f t="shared" si="41"/>
        <v>-</v>
      </c>
      <c r="G37" s="234">
        <f t="shared" si="41"/>
        <v>25</v>
      </c>
      <c r="H37" s="234" t="str">
        <f t="shared" si="41"/>
        <v>-</v>
      </c>
      <c r="I37" s="234" t="str">
        <f t="shared" si="41"/>
        <v>-</v>
      </c>
      <c r="J37" s="234" t="str">
        <f t="shared" si="41"/>
        <v>-</v>
      </c>
      <c r="K37" s="234">
        <f t="shared" si="41"/>
        <v>0.65</v>
      </c>
      <c r="L37" s="234">
        <f t="shared" si="41"/>
        <v>21</v>
      </c>
      <c r="M37" s="237" t="s">
        <v>539</v>
      </c>
      <c r="N37" s="230" t="s">
        <v>538</v>
      </c>
      <c r="O37" s="234" t="s">
        <v>386</v>
      </c>
      <c r="P37" s="236">
        <v>1075547.98</v>
      </c>
      <c r="Q37" s="237" t="s">
        <v>540</v>
      </c>
      <c r="R37" s="236">
        <v>1075547.98</v>
      </c>
      <c r="S37" s="234" t="s">
        <v>425</v>
      </c>
      <c r="T37" s="234" t="s">
        <v>541</v>
      </c>
      <c r="U37" s="237">
        <v>2</v>
      </c>
      <c r="V37" s="237">
        <v>2</v>
      </c>
      <c r="W37" s="230" t="s">
        <v>542</v>
      </c>
      <c r="X37" s="231">
        <v>1074600</v>
      </c>
      <c r="Y37" s="230"/>
      <c r="Z37" s="237"/>
      <c r="AA37" s="237"/>
      <c r="AB37" s="231">
        <v>1074600</v>
      </c>
      <c r="AC37" s="230" t="s">
        <v>542</v>
      </c>
      <c r="AD37" s="236">
        <v>1257998</v>
      </c>
      <c r="AE37" s="236">
        <v>1257998</v>
      </c>
      <c r="AF37" s="230" t="s">
        <v>543</v>
      </c>
      <c r="AG37" s="230" t="s">
        <v>426</v>
      </c>
      <c r="AH37" s="230" t="s">
        <v>544</v>
      </c>
      <c r="AI37" s="232">
        <v>42681</v>
      </c>
      <c r="AJ37" s="230" t="s">
        <v>545</v>
      </c>
      <c r="AK37" s="232">
        <v>42709</v>
      </c>
      <c r="AL37" s="234"/>
      <c r="AM37" s="234"/>
      <c r="AN37" s="234"/>
      <c r="AO37" s="234"/>
      <c r="AP37" s="234"/>
      <c r="AQ37" s="234"/>
      <c r="AR37" s="234"/>
      <c r="AS37" s="234"/>
      <c r="AT37" s="234"/>
      <c r="AU37" s="234"/>
      <c r="AV37" s="234" t="s">
        <v>546</v>
      </c>
    </row>
    <row r="38" spans="1:48" x14ac:dyDescent="0.25">
      <c r="A38" s="235"/>
      <c r="B38" s="235"/>
      <c r="C38" s="235"/>
      <c r="D38" s="254"/>
      <c r="E38" s="235"/>
      <c r="F38" s="235"/>
      <c r="G38" s="235"/>
      <c r="H38" s="235"/>
      <c r="I38" s="235"/>
      <c r="J38" s="235"/>
      <c r="K38" s="235"/>
      <c r="L38" s="235"/>
      <c r="M38" s="235"/>
      <c r="N38" s="235"/>
      <c r="O38" s="235"/>
      <c r="P38" s="235"/>
      <c r="Q38" s="235"/>
      <c r="R38" s="235"/>
      <c r="S38" s="235"/>
      <c r="T38" s="235"/>
      <c r="U38" s="235"/>
      <c r="V38" s="235"/>
      <c r="W38" s="230" t="s">
        <v>531</v>
      </c>
      <c r="X38" s="231">
        <v>1790210</v>
      </c>
      <c r="Y38" s="230" t="s">
        <v>531</v>
      </c>
      <c r="Z38" s="235"/>
      <c r="AA38" s="235"/>
      <c r="AB38" s="235"/>
      <c r="AC38" s="235"/>
      <c r="AD38" s="235"/>
      <c r="AE38" s="235"/>
      <c r="AF38" s="235"/>
      <c r="AG38" s="235"/>
      <c r="AH38" s="235"/>
      <c r="AI38" s="235"/>
      <c r="AJ38" s="235"/>
      <c r="AK38" s="235"/>
      <c r="AL38" s="235"/>
      <c r="AM38" s="235"/>
      <c r="AN38" s="235"/>
      <c r="AO38" s="235"/>
      <c r="AP38" s="235"/>
      <c r="AQ38" s="235"/>
      <c r="AR38" s="235"/>
      <c r="AS38" s="235"/>
      <c r="AT38" s="235"/>
      <c r="AU38" s="235"/>
      <c r="AV38" s="235"/>
    </row>
    <row r="39" spans="1:48" s="238" customFormat="1" ht="75" x14ac:dyDescent="0.25">
      <c r="A39" s="237">
        <v>3</v>
      </c>
      <c r="B39" s="234" t="s">
        <v>386</v>
      </c>
      <c r="C39" s="234" t="s">
        <v>62</v>
      </c>
      <c r="D39" s="252">
        <f>D28</f>
        <v>43454</v>
      </c>
      <c r="E39" s="234" t="str">
        <f t="shared" ref="E39:L39" si="42">E28</f>
        <v>-</v>
      </c>
      <c r="F39" s="234" t="str">
        <f t="shared" si="42"/>
        <v>-</v>
      </c>
      <c r="G39" s="234">
        <f t="shared" si="42"/>
        <v>25</v>
      </c>
      <c r="H39" s="234" t="str">
        <f t="shared" si="42"/>
        <v>-</v>
      </c>
      <c r="I39" s="234" t="str">
        <f t="shared" si="42"/>
        <v>-</v>
      </c>
      <c r="J39" s="234" t="str">
        <f t="shared" si="42"/>
        <v>-</v>
      </c>
      <c r="K39" s="234">
        <f t="shared" si="42"/>
        <v>0.65</v>
      </c>
      <c r="L39" s="234">
        <f t="shared" si="42"/>
        <v>21</v>
      </c>
      <c r="M39" s="237" t="s">
        <v>548</v>
      </c>
      <c r="N39" s="230" t="s">
        <v>547</v>
      </c>
      <c r="O39" s="234" t="s">
        <v>386</v>
      </c>
      <c r="P39" s="236">
        <v>335.54399999999998</v>
      </c>
      <c r="Q39" s="237" t="s">
        <v>540</v>
      </c>
      <c r="R39" s="237">
        <v>335.54399999999998</v>
      </c>
      <c r="S39" s="237" t="s">
        <v>549</v>
      </c>
      <c r="T39" s="237" t="s">
        <v>549</v>
      </c>
      <c r="U39" s="237">
        <v>1</v>
      </c>
      <c r="V39" s="237">
        <v>1</v>
      </c>
      <c r="W39" s="230" t="s">
        <v>550</v>
      </c>
      <c r="X39" s="234">
        <v>335.54399999999998</v>
      </c>
      <c r="Y39" s="230"/>
      <c r="Z39" s="230"/>
      <c r="AA39" s="231"/>
      <c r="AB39" s="237">
        <v>335.54399999999998</v>
      </c>
      <c r="AC39" s="230" t="s">
        <v>550</v>
      </c>
      <c r="AD39" s="237">
        <v>335.54399999999998</v>
      </c>
      <c r="AE39" s="237"/>
      <c r="AF39" s="230" t="s">
        <v>551</v>
      </c>
      <c r="AG39" s="230" t="s">
        <v>552</v>
      </c>
      <c r="AH39" s="230" t="s">
        <v>553</v>
      </c>
      <c r="AI39" s="230" t="s">
        <v>553</v>
      </c>
      <c r="AJ39" s="230" t="s">
        <v>553</v>
      </c>
      <c r="AK39" s="230" t="s">
        <v>553</v>
      </c>
      <c r="AL39" s="234"/>
      <c r="AM39" s="234"/>
      <c r="AN39" s="234"/>
      <c r="AO39" s="234"/>
      <c r="AP39" s="234"/>
      <c r="AQ39" s="234"/>
      <c r="AR39" s="234"/>
      <c r="AS39" s="234"/>
      <c r="AT39" s="234"/>
      <c r="AU39" s="234"/>
      <c r="AV39" s="234"/>
    </row>
    <row r="40" spans="1:48" ht="60" x14ac:dyDescent="0.25">
      <c r="A40" s="237">
        <v>4</v>
      </c>
      <c r="B40" s="234" t="s">
        <v>568</v>
      </c>
      <c r="C40" s="234" t="s">
        <v>62</v>
      </c>
      <c r="D40" s="252">
        <f>D28</f>
        <v>43454</v>
      </c>
      <c r="E40" s="234" t="str">
        <f t="shared" ref="E40:L40" si="43">E28</f>
        <v>-</v>
      </c>
      <c r="F40" s="234" t="str">
        <f t="shared" si="43"/>
        <v>-</v>
      </c>
      <c r="G40" s="234">
        <f t="shared" si="43"/>
        <v>25</v>
      </c>
      <c r="H40" s="234" t="str">
        <f t="shared" si="43"/>
        <v>-</v>
      </c>
      <c r="I40" s="234" t="str">
        <f t="shared" si="43"/>
        <v>-</v>
      </c>
      <c r="J40" s="234" t="str">
        <f t="shared" si="43"/>
        <v>-</v>
      </c>
      <c r="K40" s="234">
        <f t="shared" si="43"/>
        <v>0.65</v>
      </c>
      <c r="L40" s="234">
        <f t="shared" si="43"/>
        <v>21</v>
      </c>
      <c r="M40" s="237" t="s">
        <v>569</v>
      </c>
      <c r="N40" s="230" t="s">
        <v>554</v>
      </c>
      <c r="O40" s="234" t="s">
        <v>386</v>
      </c>
      <c r="P40" s="231">
        <v>24284.62</v>
      </c>
      <c r="Q40" s="237" t="s">
        <v>540</v>
      </c>
      <c r="R40" s="231">
        <v>24284.62</v>
      </c>
      <c r="S40" s="237" t="s">
        <v>570</v>
      </c>
      <c r="T40" s="237" t="s">
        <v>425</v>
      </c>
      <c r="U40" s="237"/>
      <c r="V40" s="237"/>
      <c r="W40" s="234"/>
      <c r="X40" s="234"/>
      <c r="Y40" s="234"/>
      <c r="Z40" s="237"/>
      <c r="AA40" s="237"/>
      <c r="AB40" s="237"/>
      <c r="AC40" s="237"/>
      <c r="AD40" s="237"/>
      <c r="AE40" s="237"/>
      <c r="AF40" s="230" t="s">
        <v>555</v>
      </c>
      <c r="AG40" s="230" t="s">
        <v>426</v>
      </c>
      <c r="AH40" s="232">
        <v>42825</v>
      </c>
      <c r="AI40" s="232">
        <v>42825</v>
      </c>
      <c r="AJ40" s="232">
        <v>42846</v>
      </c>
      <c r="AK40" s="232">
        <v>42852</v>
      </c>
      <c r="AL40" s="234"/>
      <c r="AM40" s="234"/>
      <c r="AN40" s="234"/>
      <c r="AO40" s="234"/>
      <c r="AP40" s="234"/>
      <c r="AQ40" s="234"/>
      <c r="AR40" s="234"/>
      <c r="AS40" s="234"/>
      <c r="AT40" s="234"/>
      <c r="AU40" s="234"/>
      <c r="AV40" s="234" t="s">
        <v>571</v>
      </c>
    </row>
    <row r="41" spans="1:48" ht="60" x14ac:dyDescent="0.25">
      <c r="A41" s="237">
        <v>5</v>
      </c>
      <c r="B41" s="234" t="s">
        <v>568</v>
      </c>
      <c r="C41" s="234" t="s">
        <v>62</v>
      </c>
      <c r="D41" s="252">
        <f>D28</f>
        <v>43454</v>
      </c>
      <c r="E41" s="234" t="str">
        <f t="shared" ref="E41:L41" si="44">E28</f>
        <v>-</v>
      </c>
      <c r="F41" s="234" t="str">
        <f t="shared" si="44"/>
        <v>-</v>
      </c>
      <c r="G41" s="234">
        <f t="shared" si="44"/>
        <v>25</v>
      </c>
      <c r="H41" s="234" t="str">
        <f t="shared" si="44"/>
        <v>-</v>
      </c>
      <c r="I41" s="234" t="str">
        <f t="shared" si="44"/>
        <v>-</v>
      </c>
      <c r="J41" s="234" t="str">
        <f t="shared" si="44"/>
        <v>-</v>
      </c>
      <c r="K41" s="234">
        <f t="shared" si="44"/>
        <v>0.65</v>
      </c>
      <c r="L41" s="234">
        <f t="shared" si="44"/>
        <v>21</v>
      </c>
      <c r="M41" s="237" t="s">
        <v>548</v>
      </c>
      <c r="N41" s="230" t="s">
        <v>554</v>
      </c>
      <c r="O41" s="234" t="s">
        <v>386</v>
      </c>
      <c r="P41" s="231">
        <v>24284.62</v>
      </c>
      <c r="Q41" s="237" t="s">
        <v>540</v>
      </c>
      <c r="R41" s="231">
        <v>24284.62</v>
      </c>
      <c r="S41" s="237" t="s">
        <v>570</v>
      </c>
      <c r="T41" s="237" t="s">
        <v>425</v>
      </c>
      <c r="U41" s="237" t="s">
        <v>59</v>
      </c>
      <c r="V41" s="237" t="s">
        <v>59</v>
      </c>
      <c r="W41" s="234" t="s">
        <v>572</v>
      </c>
      <c r="X41" s="234">
        <v>23593.22</v>
      </c>
      <c r="Y41" s="234">
        <v>0</v>
      </c>
      <c r="Z41" s="237">
        <v>1</v>
      </c>
      <c r="AA41" s="237">
        <v>21850</v>
      </c>
      <c r="AB41" s="237">
        <v>21850</v>
      </c>
      <c r="AC41" s="234" t="s">
        <v>572</v>
      </c>
      <c r="AD41" s="237">
        <v>21850</v>
      </c>
      <c r="AE41" s="237">
        <v>21850</v>
      </c>
      <c r="AF41" s="230" t="s">
        <v>573</v>
      </c>
      <c r="AG41" s="230" t="s">
        <v>426</v>
      </c>
      <c r="AH41" s="232">
        <v>42894</v>
      </c>
      <c r="AI41" s="232">
        <v>42894</v>
      </c>
      <c r="AJ41" s="232">
        <v>42914</v>
      </c>
      <c r="AK41" s="232">
        <v>42950</v>
      </c>
      <c r="AL41" s="234"/>
      <c r="AM41" s="234"/>
      <c r="AN41" s="234"/>
      <c r="AO41" s="234"/>
      <c r="AP41" s="234"/>
      <c r="AQ41" s="234"/>
      <c r="AR41" s="234"/>
      <c r="AS41" s="234"/>
      <c r="AT41" s="234"/>
      <c r="AU41" s="234"/>
      <c r="AV41" s="237"/>
    </row>
    <row r="42" spans="1:48" ht="30" x14ac:dyDescent="0.25">
      <c r="A42" s="237"/>
      <c r="B42" s="234"/>
      <c r="C42" s="234"/>
      <c r="D42" s="252"/>
      <c r="E42" s="234"/>
      <c r="F42" s="234"/>
      <c r="G42" s="234"/>
      <c r="H42" s="234"/>
      <c r="I42" s="234"/>
      <c r="J42" s="234"/>
      <c r="K42" s="234"/>
      <c r="L42" s="234"/>
      <c r="M42" s="237"/>
      <c r="N42" s="230"/>
      <c r="O42" s="234"/>
      <c r="P42" s="231"/>
      <c r="Q42" s="237"/>
      <c r="R42" s="231"/>
      <c r="S42" s="237"/>
      <c r="T42" s="237"/>
      <c r="U42" s="237"/>
      <c r="V42" s="237"/>
      <c r="W42" s="234" t="s">
        <v>574</v>
      </c>
      <c r="X42" s="234">
        <v>22000</v>
      </c>
      <c r="Y42" s="234"/>
      <c r="Z42" s="237"/>
      <c r="AA42" s="237">
        <v>21600</v>
      </c>
      <c r="AB42" s="237">
        <v>21600</v>
      </c>
      <c r="AC42" s="237"/>
      <c r="AD42" s="237"/>
      <c r="AE42" s="237"/>
      <c r="AF42" s="230"/>
      <c r="AG42" s="230"/>
      <c r="AH42" s="232"/>
      <c r="AI42" s="232"/>
      <c r="AJ42" s="232"/>
      <c r="AK42" s="232"/>
      <c r="AL42" s="234"/>
      <c r="AM42" s="234"/>
      <c r="AN42" s="234"/>
      <c r="AO42" s="234"/>
      <c r="AP42" s="234"/>
      <c r="AQ42" s="234"/>
      <c r="AR42" s="234"/>
      <c r="AS42" s="234"/>
      <c r="AT42" s="234"/>
      <c r="AU42" s="234"/>
      <c r="AV42" s="237"/>
    </row>
    <row r="43" spans="1:48" ht="45" x14ac:dyDescent="0.25">
      <c r="A43" s="237"/>
      <c r="B43" s="234"/>
      <c r="C43" s="234"/>
      <c r="D43" s="252"/>
      <c r="E43" s="234"/>
      <c r="F43" s="234"/>
      <c r="G43" s="234"/>
      <c r="H43" s="234"/>
      <c r="I43" s="234"/>
      <c r="J43" s="234"/>
      <c r="K43" s="234"/>
      <c r="L43" s="234"/>
      <c r="M43" s="237"/>
      <c r="N43" s="230"/>
      <c r="O43" s="234"/>
      <c r="P43" s="231"/>
      <c r="Q43" s="237"/>
      <c r="R43" s="231"/>
      <c r="S43" s="237"/>
      <c r="T43" s="237"/>
      <c r="U43" s="237"/>
      <c r="V43" s="237"/>
      <c r="W43" s="234" t="s">
        <v>575</v>
      </c>
      <c r="X43" s="234">
        <v>22693</v>
      </c>
      <c r="Y43" s="234" t="s">
        <v>575</v>
      </c>
      <c r="Z43" s="237"/>
      <c r="AA43" s="237"/>
      <c r="AB43" s="237"/>
      <c r="AC43" s="237"/>
      <c r="AD43" s="237"/>
      <c r="AE43" s="237"/>
      <c r="AF43" s="230"/>
      <c r="AG43" s="230"/>
      <c r="AH43" s="232"/>
      <c r="AI43" s="232"/>
      <c r="AJ43" s="232"/>
      <c r="AK43" s="232"/>
      <c r="AL43" s="234"/>
      <c r="AM43" s="234"/>
      <c r="AN43" s="234"/>
      <c r="AO43" s="234"/>
      <c r="AP43" s="234"/>
      <c r="AQ43" s="234"/>
      <c r="AR43" s="234"/>
      <c r="AS43" s="234"/>
      <c r="AT43" s="234"/>
      <c r="AU43" s="234"/>
      <c r="AV43" s="237"/>
    </row>
    <row r="44" spans="1:48" ht="60" x14ac:dyDescent="0.25">
      <c r="A44" s="237"/>
      <c r="B44" s="234"/>
      <c r="C44" s="234"/>
      <c r="D44" s="252"/>
      <c r="E44" s="234"/>
      <c r="F44" s="234"/>
      <c r="G44" s="234"/>
      <c r="H44" s="234"/>
      <c r="I44" s="234"/>
      <c r="J44" s="234"/>
      <c r="K44" s="234"/>
      <c r="L44" s="234"/>
      <c r="M44" s="237"/>
      <c r="N44" s="230"/>
      <c r="O44" s="234"/>
      <c r="P44" s="231"/>
      <c r="Q44" s="237"/>
      <c r="R44" s="231"/>
      <c r="S44" s="237"/>
      <c r="T44" s="237"/>
      <c r="U44" s="237"/>
      <c r="V44" s="237"/>
      <c r="W44" s="234" t="s">
        <v>533</v>
      </c>
      <c r="X44" s="234">
        <v>24276.15</v>
      </c>
      <c r="Y44" s="234" t="s">
        <v>533</v>
      </c>
      <c r="Z44" s="237"/>
      <c r="AA44" s="237"/>
      <c r="AB44" s="237"/>
      <c r="AC44" s="237"/>
      <c r="AD44" s="237"/>
      <c r="AE44" s="237"/>
      <c r="AF44" s="230"/>
      <c r="AG44" s="230"/>
      <c r="AH44" s="232"/>
      <c r="AI44" s="232"/>
      <c r="AJ44" s="232"/>
      <c r="AK44" s="232"/>
      <c r="AL44" s="234"/>
      <c r="AM44" s="234"/>
      <c r="AN44" s="234"/>
      <c r="AO44" s="234"/>
      <c r="AP44" s="234"/>
      <c r="AQ44" s="234"/>
      <c r="AR44" s="234"/>
      <c r="AS44" s="234"/>
      <c r="AT44" s="234"/>
      <c r="AU44" s="234"/>
      <c r="AV44" s="237"/>
    </row>
    <row r="45" spans="1:48" ht="90" x14ac:dyDescent="0.25">
      <c r="A45" s="237">
        <v>6</v>
      </c>
      <c r="B45" s="234" t="s">
        <v>568</v>
      </c>
      <c r="C45" s="234" t="s">
        <v>62</v>
      </c>
      <c r="D45" s="252">
        <f>D28</f>
        <v>43454</v>
      </c>
      <c r="E45" s="234" t="str">
        <f t="shared" ref="E45:L45" si="45">E28</f>
        <v>-</v>
      </c>
      <c r="F45" s="234" t="str">
        <f t="shared" si="45"/>
        <v>-</v>
      </c>
      <c r="G45" s="234">
        <f t="shared" si="45"/>
        <v>25</v>
      </c>
      <c r="H45" s="234" t="str">
        <f t="shared" si="45"/>
        <v>-</v>
      </c>
      <c r="I45" s="234" t="str">
        <f t="shared" si="45"/>
        <v>-</v>
      </c>
      <c r="J45" s="234" t="str">
        <f t="shared" si="45"/>
        <v>-</v>
      </c>
      <c r="K45" s="234">
        <f t="shared" si="45"/>
        <v>0.65</v>
      </c>
      <c r="L45" s="234">
        <f t="shared" si="45"/>
        <v>21</v>
      </c>
      <c r="M45" s="237" t="s">
        <v>548</v>
      </c>
      <c r="N45" s="230" t="s">
        <v>576</v>
      </c>
      <c r="O45" s="234" t="s">
        <v>386</v>
      </c>
      <c r="P45" s="231">
        <v>7964.53</v>
      </c>
      <c r="Q45" s="234" t="s">
        <v>577</v>
      </c>
      <c r="R45" s="231">
        <v>7964.53</v>
      </c>
      <c r="S45" s="237" t="s">
        <v>570</v>
      </c>
      <c r="T45" s="237" t="s">
        <v>549</v>
      </c>
      <c r="U45" s="237"/>
      <c r="V45" s="237"/>
      <c r="W45" s="234" t="s">
        <v>578</v>
      </c>
      <c r="X45" s="234"/>
      <c r="Y45" s="234"/>
      <c r="Z45" s="237"/>
      <c r="AA45" s="237"/>
      <c r="AB45" s="237"/>
      <c r="AC45" s="237" t="s">
        <v>578</v>
      </c>
      <c r="AD45" s="237">
        <v>7964.53</v>
      </c>
      <c r="AE45" s="237"/>
      <c r="AF45" s="230" t="s">
        <v>579</v>
      </c>
      <c r="AG45" s="230" t="s">
        <v>552</v>
      </c>
      <c r="AH45" s="232">
        <v>42948</v>
      </c>
      <c r="AI45" s="232">
        <v>42948</v>
      </c>
      <c r="AJ45" s="232">
        <v>42948</v>
      </c>
      <c r="AK45" s="232">
        <v>42948</v>
      </c>
      <c r="AL45" s="234"/>
      <c r="AM45" s="234"/>
      <c r="AN45" s="234"/>
      <c r="AO45" s="234"/>
      <c r="AP45" s="234"/>
      <c r="AQ45" s="234"/>
      <c r="AR45" s="234"/>
      <c r="AS45" s="234"/>
      <c r="AT45" s="234"/>
      <c r="AU45" s="234"/>
      <c r="AV45" s="237"/>
    </row>
  </sheetData>
  <mergeCells count="67">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L25:AL26"/>
    <mergeCell ref="AM25:AM26"/>
    <mergeCell ref="AN25:AN26"/>
    <mergeCell ref="AO25:AO26"/>
    <mergeCell ref="AS24:AS26"/>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s>
  <printOptions horizontalCentered="1"/>
  <pageMargins left="0.59055118110236227" right="0.59055118110236227" top="0.59055118110236227" bottom="0.59055118110236227" header="0" footer="0"/>
  <pageSetup paperSize="8" scale="2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75"/>
  <sheetViews>
    <sheetView view="pageBreakPreview" topLeftCell="A31" zoomScale="90" zoomScaleNormal="90" zoomScaleSheetLayoutView="90" workbookViewId="0">
      <selection activeCell="B99" sqref="B99"/>
    </sheetView>
  </sheetViews>
  <sheetFormatPr defaultRowHeight="15.75" x14ac:dyDescent="0.25"/>
  <cols>
    <col min="1" max="2" width="66.140625" style="36"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66</v>
      </c>
    </row>
    <row r="2" spans="1:8" ht="18.75" x14ac:dyDescent="0.3">
      <c r="B2" s="1" t="s">
        <v>8</v>
      </c>
    </row>
    <row r="3" spans="1:8" ht="18.75" x14ac:dyDescent="0.3">
      <c r="B3" s="1" t="s">
        <v>385</v>
      </c>
    </row>
    <row r="4" spans="1:8" x14ac:dyDescent="0.25">
      <c r="B4" s="5"/>
    </row>
    <row r="5" spans="1:8" ht="18.75" x14ac:dyDescent="0.3">
      <c r="A5" s="437" t="str">
        <f>'2. паспорт  ТП'!A4:S4</f>
        <v>Год раскрытия информации: 2018 год</v>
      </c>
      <c r="B5" s="437"/>
      <c r="C5" s="33"/>
      <c r="D5" s="33"/>
      <c r="E5" s="33"/>
      <c r="F5" s="33"/>
      <c r="G5" s="33"/>
      <c r="H5" s="33"/>
    </row>
    <row r="6" spans="1:8" ht="18.75" x14ac:dyDescent="0.3">
      <c r="A6" s="94"/>
      <c r="B6" s="94"/>
      <c r="C6" s="94"/>
      <c r="D6" s="94"/>
      <c r="E6" s="94"/>
      <c r="F6" s="94"/>
      <c r="G6" s="94"/>
      <c r="H6" s="94"/>
    </row>
    <row r="7" spans="1:8" ht="18.75" x14ac:dyDescent="0.25">
      <c r="A7" s="327" t="s">
        <v>7</v>
      </c>
      <c r="B7" s="327"/>
      <c r="C7" s="97"/>
      <c r="D7" s="97"/>
      <c r="E7" s="97"/>
      <c r="F7" s="97"/>
      <c r="G7" s="97"/>
      <c r="H7" s="97"/>
    </row>
    <row r="8" spans="1:8" ht="18.75" x14ac:dyDescent="0.25">
      <c r="A8" s="97"/>
      <c r="B8" s="97"/>
      <c r="C8" s="97"/>
      <c r="D8" s="97"/>
      <c r="E8" s="97"/>
      <c r="F8" s="97"/>
      <c r="G8" s="97"/>
      <c r="H8" s="97"/>
    </row>
    <row r="9" spans="1:8" x14ac:dyDescent="0.25">
      <c r="A9" s="328" t="str">
        <f>'1. паспорт местоположение'!A9:C9</f>
        <v>Акционерное общество "Янтарьэнерго" ДЗО  ПАО "Россети"</v>
      </c>
      <c r="B9" s="328"/>
      <c r="C9" s="99"/>
      <c r="D9" s="99"/>
      <c r="E9" s="99"/>
      <c r="F9" s="99"/>
      <c r="G9" s="99"/>
      <c r="H9" s="99"/>
    </row>
    <row r="10" spans="1:8" x14ac:dyDescent="0.25">
      <c r="A10" s="323" t="s">
        <v>6</v>
      </c>
      <c r="B10" s="323"/>
      <c r="C10" s="100"/>
      <c r="D10" s="100"/>
      <c r="E10" s="100"/>
      <c r="F10" s="100"/>
      <c r="G10" s="100"/>
      <c r="H10" s="100"/>
    </row>
    <row r="11" spans="1:8" ht="18.75" x14ac:dyDescent="0.25">
      <c r="A11" s="97"/>
      <c r="B11" s="97"/>
      <c r="C11" s="97"/>
      <c r="D11" s="97"/>
      <c r="E11" s="97"/>
      <c r="F11" s="97"/>
      <c r="G11" s="97"/>
      <c r="H11" s="97"/>
    </row>
    <row r="12" spans="1:8" ht="30.75" customHeight="1" x14ac:dyDescent="0.25">
      <c r="A12" s="328" t="str">
        <f>'1. паспорт местоположение'!A12:C12</f>
        <v>F_149</v>
      </c>
      <c r="B12" s="328"/>
      <c r="C12" s="99"/>
      <c r="D12" s="99"/>
      <c r="E12" s="99"/>
      <c r="F12" s="99"/>
      <c r="G12" s="99"/>
      <c r="H12" s="99"/>
    </row>
    <row r="13" spans="1:8" x14ac:dyDescent="0.25">
      <c r="A13" s="323" t="s">
        <v>5</v>
      </c>
      <c r="B13" s="323"/>
      <c r="C13" s="100"/>
      <c r="D13" s="100"/>
      <c r="E13" s="100"/>
      <c r="F13" s="100"/>
      <c r="G13" s="100"/>
      <c r="H13" s="100"/>
    </row>
    <row r="14" spans="1:8" ht="18.75" x14ac:dyDescent="0.25">
      <c r="A14" s="134"/>
      <c r="B14" s="134"/>
      <c r="C14" s="134"/>
      <c r="D14" s="134"/>
      <c r="E14" s="134"/>
      <c r="F14" s="134"/>
      <c r="G14" s="134"/>
      <c r="H14" s="134"/>
    </row>
    <row r="15" spans="1:8" ht="63.6" customHeight="1" x14ac:dyDescent="0.25">
      <c r="A15" s="329" t="str">
        <f>'1. паспорт местоположение'!A15:C15</f>
        <v>Реконструкция ПС 110 кВ О-10 "Зеленоградск" (инв.№ ОРУ 110/35/15 кВ - 5149951) с заменой трансформатора 110/35/15 кВ 16 МВА и на 110/15кВ 25 МВА</v>
      </c>
      <c r="B15" s="329"/>
      <c r="C15" s="99"/>
      <c r="D15" s="99"/>
      <c r="E15" s="99"/>
      <c r="F15" s="99"/>
      <c r="G15" s="99"/>
      <c r="H15" s="99"/>
    </row>
    <row r="16" spans="1:8" x14ac:dyDescent="0.25">
      <c r="A16" s="323" t="s">
        <v>4</v>
      </c>
      <c r="B16" s="323"/>
      <c r="C16" s="100"/>
      <c r="D16" s="100"/>
      <c r="E16" s="100"/>
      <c r="F16" s="100"/>
      <c r="G16" s="100"/>
      <c r="H16" s="100"/>
    </row>
    <row r="17" spans="1:2" x14ac:dyDescent="0.25">
      <c r="B17" s="37"/>
    </row>
    <row r="18" spans="1:2" ht="33.75" customHeight="1" x14ac:dyDescent="0.25">
      <c r="A18" s="438" t="s">
        <v>370</v>
      </c>
      <c r="B18" s="439"/>
    </row>
    <row r="19" spans="1:2" x14ac:dyDescent="0.25">
      <c r="B19" s="5"/>
    </row>
    <row r="20" spans="1:2" ht="16.5" thickBot="1" x14ac:dyDescent="0.3">
      <c r="B20" s="38"/>
    </row>
    <row r="21" spans="1:2" ht="45.75" thickBot="1" x14ac:dyDescent="0.3">
      <c r="A21" s="39" t="s">
        <v>269</v>
      </c>
      <c r="B21" s="78" t="str">
        <f>A15</f>
        <v>Реконструкция ПС 110 кВ О-10 "Зеленоградск" (инв.№ ОРУ 110/35/15 кВ - 5149951) с заменой трансформатора 110/35/15 кВ 16 МВА и на 110/15кВ 25 МВА</v>
      </c>
    </row>
    <row r="22" spans="1:2" ht="16.5" thickBot="1" x14ac:dyDescent="0.3">
      <c r="A22" s="39" t="s">
        <v>270</v>
      </c>
      <c r="B22" s="79" t="str">
        <f>'1. паспорт местоположение'!C27</f>
        <v>Зеленоградский городской округ</v>
      </c>
    </row>
    <row r="23" spans="1:2" ht="16.5" thickBot="1" x14ac:dyDescent="0.3">
      <c r="A23" s="39" t="s">
        <v>256</v>
      </c>
      <c r="B23" s="77" t="s">
        <v>454</v>
      </c>
    </row>
    <row r="24" spans="1:2" ht="16.5" thickBot="1" x14ac:dyDescent="0.3">
      <c r="A24" s="39" t="s">
        <v>271</v>
      </c>
      <c r="B24" s="74" t="s">
        <v>598</v>
      </c>
    </row>
    <row r="25" spans="1:2" ht="16.5" thickBot="1" x14ac:dyDescent="0.3">
      <c r="A25" s="40" t="s">
        <v>272</v>
      </c>
      <c r="B25" s="73">
        <v>2018</v>
      </c>
    </row>
    <row r="26" spans="1:2" ht="16.5" thickBot="1" x14ac:dyDescent="0.3">
      <c r="A26" s="41" t="s">
        <v>273</v>
      </c>
      <c r="B26" s="75" t="s">
        <v>599</v>
      </c>
    </row>
    <row r="27" spans="1:2" ht="29.25" thickBot="1" x14ac:dyDescent="0.3">
      <c r="A27" s="47" t="s">
        <v>455</v>
      </c>
      <c r="B27" s="76">
        <v>291.02462000000003</v>
      </c>
    </row>
    <row r="28" spans="1:2" ht="16.5" thickBot="1" x14ac:dyDescent="0.3">
      <c r="A28" s="43" t="s">
        <v>274</v>
      </c>
      <c r="B28" s="249" t="s">
        <v>600</v>
      </c>
    </row>
    <row r="29" spans="1:2" ht="29.25" thickBot="1" x14ac:dyDescent="0.3">
      <c r="A29" s="48" t="s">
        <v>275</v>
      </c>
      <c r="B29" s="75"/>
    </row>
    <row r="30" spans="1:2" ht="29.25" thickBot="1" x14ac:dyDescent="0.3">
      <c r="A30" s="48" t="s">
        <v>276</v>
      </c>
      <c r="B30" s="80">
        <f>B32+B53+B98</f>
        <v>284.82707134000003</v>
      </c>
    </row>
    <row r="31" spans="1:2" ht="16.5" thickBot="1" x14ac:dyDescent="0.3">
      <c r="A31" s="43" t="s">
        <v>277</v>
      </c>
      <c r="B31" s="80"/>
    </row>
    <row r="32" spans="1:2" ht="29.25" thickBot="1" x14ac:dyDescent="0.3">
      <c r="A32" s="48" t="s">
        <v>278</v>
      </c>
      <c r="B32" s="80">
        <f xml:space="preserve"> SUMIF(C33:C138, 10,B33:B138)</f>
        <v>253.06222500000001</v>
      </c>
    </row>
    <row r="33" spans="1:3" s="182" customFormat="1" ht="30.75" thickBot="1" x14ac:dyDescent="0.3">
      <c r="A33" s="262" t="s">
        <v>563</v>
      </c>
      <c r="B33" s="263">
        <v>253.06222500000001</v>
      </c>
      <c r="C33" s="182">
        <v>10</v>
      </c>
    </row>
    <row r="34" spans="1:3" ht="16.5" thickBot="1" x14ac:dyDescent="0.3">
      <c r="A34" s="43" t="s">
        <v>280</v>
      </c>
      <c r="B34" s="83">
        <f>B33/$B$27</f>
        <v>0.86955607054825801</v>
      </c>
    </row>
    <row r="35" spans="1:3" ht="16.5" thickBot="1" x14ac:dyDescent="0.3">
      <c r="A35" s="43" t="s">
        <v>281</v>
      </c>
      <c r="B35" s="250">
        <v>0</v>
      </c>
      <c r="C35" s="18">
        <v>1</v>
      </c>
    </row>
    <row r="36" spans="1:3" ht="16.5" thickBot="1" x14ac:dyDescent="0.3">
      <c r="A36" s="43" t="s">
        <v>282</v>
      </c>
      <c r="B36" s="250">
        <v>0</v>
      </c>
      <c r="C36" s="18">
        <v>2</v>
      </c>
    </row>
    <row r="37" spans="1:3" s="182" customFormat="1" ht="16.5" thickBot="1" x14ac:dyDescent="0.3">
      <c r="A37" s="81" t="s">
        <v>279</v>
      </c>
      <c r="B37" s="82"/>
      <c r="C37" s="182">
        <v>20</v>
      </c>
    </row>
    <row r="38" spans="1:3" ht="16.5" thickBot="1" x14ac:dyDescent="0.3">
      <c r="A38" s="43" t="s">
        <v>280</v>
      </c>
      <c r="B38" s="83">
        <f>B37/$B$27</f>
        <v>0</v>
      </c>
    </row>
    <row r="39" spans="1:3" ht="16.5" thickBot="1" x14ac:dyDescent="0.3">
      <c r="A39" s="43" t="s">
        <v>281</v>
      </c>
      <c r="B39" s="80"/>
      <c r="C39" s="18">
        <v>1</v>
      </c>
    </row>
    <row r="40" spans="1:3" ht="16.5" thickBot="1" x14ac:dyDescent="0.3">
      <c r="A40" s="43" t="s">
        <v>282</v>
      </c>
      <c r="B40" s="80"/>
      <c r="C40" s="18">
        <v>2</v>
      </c>
    </row>
    <row r="41" spans="1:3" ht="16.5" thickBot="1" x14ac:dyDescent="0.3">
      <c r="A41" s="81" t="s">
        <v>279</v>
      </c>
      <c r="B41" s="82"/>
      <c r="C41" s="182">
        <v>20</v>
      </c>
    </row>
    <row r="42" spans="1:3" ht="16.5" thickBot="1" x14ac:dyDescent="0.3">
      <c r="A42" s="43" t="s">
        <v>280</v>
      </c>
      <c r="B42" s="83">
        <f>B41/$B$27</f>
        <v>0</v>
      </c>
    </row>
    <row r="43" spans="1:3" ht="16.5" thickBot="1" x14ac:dyDescent="0.3">
      <c r="A43" s="43" t="s">
        <v>281</v>
      </c>
      <c r="B43" s="80"/>
      <c r="C43" s="18">
        <v>1</v>
      </c>
    </row>
    <row r="44" spans="1:3" ht="16.5" thickBot="1" x14ac:dyDescent="0.3">
      <c r="A44" s="43" t="s">
        <v>282</v>
      </c>
      <c r="B44" s="80"/>
      <c r="C44" s="18">
        <v>2</v>
      </c>
    </row>
    <row r="45" spans="1:3" ht="16.5" thickBot="1" x14ac:dyDescent="0.3">
      <c r="A45" s="81" t="s">
        <v>279</v>
      </c>
      <c r="B45" s="82"/>
      <c r="C45" s="182">
        <v>20</v>
      </c>
    </row>
    <row r="46" spans="1:3" ht="16.5" thickBot="1" x14ac:dyDescent="0.3">
      <c r="A46" s="43" t="s">
        <v>280</v>
      </c>
      <c r="B46" s="83">
        <f>B45/$B$27</f>
        <v>0</v>
      </c>
    </row>
    <row r="47" spans="1:3" ht="16.5" thickBot="1" x14ac:dyDescent="0.3">
      <c r="A47" s="43" t="s">
        <v>281</v>
      </c>
      <c r="B47" s="80"/>
      <c r="C47" s="18">
        <v>1</v>
      </c>
    </row>
    <row r="48" spans="1:3" ht="16.5" thickBot="1" x14ac:dyDescent="0.3">
      <c r="A48" s="43" t="s">
        <v>282</v>
      </c>
      <c r="B48" s="80"/>
      <c r="C48" s="18">
        <v>2</v>
      </c>
    </row>
    <row r="49" spans="1:3" ht="16.5" thickBot="1" x14ac:dyDescent="0.3">
      <c r="A49" s="81" t="s">
        <v>279</v>
      </c>
      <c r="B49" s="82"/>
      <c r="C49" s="182">
        <v>20</v>
      </c>
    </row>
    <row r="50" spans="1:3" ht="16.5" thickBot="1" x14ac:dyDescent="0.3">
      <c r="A50" s="43" t="s">
        <v>280</v>
      </c>
      <c r="B50" s="83">
        <f>B49/$B$27</f>
        <v>0</v>
      </c>
    </row>
    <row r="51" spans="1:3" ht="16.5" thickBot="1" x14ac:dyDescent="0.3">
      <c r="A51" s="43" t="s">
        <v>281</v>
      </c>
      <c r="B51" s="80"/>
      <c r="C51" s="18">
        <v>1</v>
      </c>
    </row>
    <row r="52" spans="1:3" ht="16.5" thickBot="1" x14ac:dyDescent="0.3">
      <c r="A52" s="43" t="s">
        <v>282</v>
      </c>
      <c r="B52" s="80"/>
      <c r="C52" s="18">
        <v>2</v>
      </c>
    </row>
    <row r="53" spans="1:3" ht="29.25" thickBot="1" x14ac:dyDescent="0.3">
      <c r="A53" s="48" t="s">
        <v>283</v>
      </c>
      <c r="B53" s="80">
        <f xml:space="preserve"> SUMIF(C54:C138, 20,B54:B138)</f>
        <v>0</v>
      </c>
    </row>
    <row r="54" spans="1:3" s="182" customFormat="1" ht="16.5" thickBot="1" x14ac:dyDescent="0.3">
      <c r="A54" s="81" t="s">
        <v>279</v>
      </c>
      <c r="B54" s="82"/>
      <c r="C54" s="182">
        <v>20</v>
      </c>
    </row>
    <row r="55" spans="1:3" ht="16.5" thickBot="1" x14ac:dyDescent="0.3">
      <c r="A55" s="43" t="s">
        <v>280</v>
      </c>
      <c r="B55" s="83">
        <f>B54/$B$27</f>
        <v>0</v>
      </c>
    </row>
    <row r="56" spans="1:3" ht="16.5" thickBot="1" x14ac:dyDescent="0.3">
      <c r="A56" s="43" t="s">
        <v>281</v>
      </c>
      <c r="B56" s="80"/>
      <c r="C56" s="18">
        <v>1</v>
      </c>
    </row>
    <row r="57" spans="1:3" ht="16.5" thickBot="1" x14ac:dyDescent="0.3">
      <c r="A57" s="43" t="s">
        <v>282</v>
      </c>
      <c r="B57" s="80"/>
      <c r="C57" s="18">
        <v>2</v>
      </c>
    </row>
    <row r="58" spans="1:3" s="182" customFormat="1" ht="16.5" thickBot="1" x14ac:dyDescent="0.3">
      <c r="A58" s="81" t="s">
        <v>279</v>
      </c>
      <c r="B58" s="82"/>
      <c r="C58" s="182">
        <v>20</v>
      </c>
    </row>
    <row r="59" spans="1:3" ht="16.5" thickBot="1" x14ac:dyDescent="0.3">
      <c r="A59" s="43" t="s">
        <v>280</v>
      </c>
      <c r="B59" s="83">
        <f>B58/$B$27</f>
        <v>0</v>
      </c>
    </row>
    <row r="60" spans="1:3" ht="16.5" thickBot="1" x14ac:dyDescent="0.3">
      <c r="A60" s="43" t="s">
        <v>281</v>
      </c>
      <c r="B60" s="80"/>
      <c r="C60" s="18">
        <v>1</v>
      </c>
    </row>
    <row r="61" spans="1:3" ht="16.5" thickBot="1" x14ac:dyDescent="0.3">
      <c r="A61" s="43" t="s">
        <v>282</v>
      </c>
      <c r="B61" s="80"/>
      <c r="C61" s="18">
        <v>2</v>
      </c>
    </row>
    <row r="62" spans="1:3" s="182" customFormat="1" ht="16.5" thickBot="1" x14ac:dyDescent="0.3">
      <c r="A62" s="81" t="s">
        <v>279</v>
      </c>
      <c r="B62" s="82"/>
      <c r="C62" s="182">
        <v>20</v>
      </c>
    </row>
    <row r="63" spans="1:3" ht="16.5" thickBot="1" x14ac:dyDescent="0.3">
      <c r="A63" s="43" t="s">
        <v>280</v>
      </c>
      <c r="B63" s="83">
        <f>B62/$B$27</f>
        <v>0</v>
      </c>
    </row>
    <row r="64" spans="1:3" ht="16.5" thickBot="1" x14ac:dyDescent="0.3">
      <c r="A64" s="43" t="s">
        <v>281</v>
      </c>
      <c r="B64" s="80"/>
      <c r="C64" s="18">
        <v>1</v>
      </c>
    </row>
    <row r="65" spans="1:3" ht="16.5" thickBot="1" x14ac:dyDescent="0.3">
      <c r="A65" s="43" t="s">
        <v>282</v>
      </c>
      <c r="B65" s="80"/>
      <c r="C65" s="18">
        <v>2</v>
      </c>
    </row>
    <row r="66" spans="1:3" s="182" customFormat="1" ht="16.5" thickBot="1" x14ac:dyDescent="0.3">
      <c r="A66" s="81" t="s">
        <v>279</v>
      </c>
      <c r="B66" s="82"/>
      <c r="C66" s="182">
        <v>20</v>
      </c>
    </row>
    <row r="67" spans="1:3" ht="16.5" thickBot="1" x14ac:dyDescent="0.3">
      <c r="A67" s="43" t="s">
        <v>280</v>
      </c>
      <c r="B67" s="83">
        <f>B66/$B$27</f>
        <v>0</v>
      </c>
    </row>
    <row r="68" spans="1:3" ht="16.5" thickBot="1" x14ac:dyDescent="0.3">
      <c r="A68" s="43" t="s">
        <v>281</v>
      </c>
      <c r="B68" s="80"/>
      <c r="C68" s="18">
        <v>1</v>
      </c>
    </row>
    <row r="69" spans="1:3" ht="16.5" thickBot="1" x14ac:dyDescent="0.3">
      <c r="A69" s="43" t="s">
        <v>282</v>
      </c>
      <c r="B69" s="80"/>
      <c r="C69" s="18">
        <v>2</v>
      </c>
    </row>
    <row r="70" spans="1:3" s="182" customFormat="1" ht="16.5" thickBot="1" x14ac:dyDescent="0.3">
      <c r="A70" s="81" t="s">
        <v>279</v>
      </c>
      <c r="B70" s="82"/>
      <c r="C70" s="182">
        <v>20</v>
      </c>
    </row>
    <row r="71" spans="1:3" ht="16.5" thickBot="1" x14ac:dyDescent="0.3">
      <c r="A71" s="43" t="s">
        <v>280</v>
      </c>
      <c r="B71" s="83">
        <f>B70/$B$27</f>
        <v>0</v>
      </c>
    </row>
    <row r="72" spans="1:3" ht="16.5" thickBot="1" x14ac:dyDescent="0.3">
      <c r="A72" s="43" t="s">
        <v>281</v>
      </c>
      <c r="B72" s="80"/>
      <c r="C72" s="18">
        <v>1</v>
      </c>
    </row>
    <row r="73" spans="1:3" ht="16.5" thickBot="1" x14ac:dyDescent="0.3">
      <c r="A73" s="43" t="s">
        <v>282</v>
      </c>
      <c r="B73" s="80"/>
      <c r="C73" s="18">
        <v>2</v>
      </c>
    </row>
    <row r="74" spans="1:3" s="182" customFormat="1" ht="16.5" thickBot="1" x14ac:dyDescent="0.3">
      <c r="A74" s="81" t="s">
        <v>279</v>
      </c>
      <c r="B74" s="82"/>
      <c r="C74" s="182">
        <v>20</v>
      </c>
    </row>
    <row r="75" spans="1:3" ht="16.5" thickBot="1" x14ac:dyDescent="0.3">
      <c r="A75" s="43" t="s">
        <v>280</v>
      </c>
      <c r="B75" s="83">
        <f>B74/$B$27</f>
        <v>0</v>
      </c>
    </row>
    <row r="76" spans="1:3" ht="16.5" thickBot="1" x14ac:dyDescent="0.3">
      <c r="A76" s="43" t="s">
        <v>281</v>
      </c>
      <c r="B76" s="80"/>
      <c r="C76" s="18">
        <v>1</v>
      </c>
    </row>
    <row r="77" spans="1:3" ht="16.5" thickBot="1" x14ac:dyDescent="0.3">
      <c r="A77" s="43" t="s">
        <v>282</v>
      </c>
      <c r="B77" s="80"/>
      <c r="C77" s="18">
        <v>2</v>
      </c>
    </row>
    <row r="78" spans="1:3" s="182" customFormat="1" ht="16.5" thickBot="1" x14ac:dyDescent="0.3">
      <c r="A78" s="81" t="s">
        <v>279</v>
      </c>
      <c r="B78" s="82"/>
      <c r="C78" s="182">
        <v>20</v>
      </c>
    </row>
    <row r="79" spans="1:3" ht="16.5" thickBot="1" x14ac:dyDescent="0.3">
      <c r="A79" s="43" t="s">
        <v>280</v>
      </c>
      <c r="B79" s="83">
        <f>B78/$B$27</f>
        <v>0</v>
      </c>
    </row>
    <row r="80" spans="1:3" ht="16.5" thickBot="1" x14ac:dyDescent="0.3">
      <c r="A80" s="43" t="s">
        <v>281</v>
      </c>
      <c r="B80" s="80"/>
      <c r="C80" s="18">
        <v>1</v>
      </c>
    </row>
    <row r="81" spans="1:3" ht="16.5" thickBot="1" x14ac:dyDescent="0.3">
      <c r="A81" s="43" t="s">
        <v>282</v>
      </c>
      <c r="B81" s="80"/>
      <c r="C81" s="18">
        <v>2</v>
      </c>
    </row>
    <row r="82" spans="1:3" s="182" customFormat="1" ht="16.5" thickBot="1" x14ac:dyDescent="0.3">
      <c r="A82" s="81" t="s">
        <v>279</v>
      </c>
      <c r="B82" s="82"/>
      <c r="C82" s="182">
        <v>20</v>
      </c>
    </row>
    <row r="83" spans="1:3" ht="16.5" thickBot="1" x14ac:dyDescent="0.3">
      <c r="A83" s="43" t="s">
        <v>280</v>
      </c>
      <c r="B83" s="83">
        <f>B82/$B$27</f>
        <v>0</v>
      </c>
    </row>
    <row r="84" spans="1:3" ht="16.5" thickBot="1" x14ac:dyDescent="0.3">
      <c r="A84" s="43" t="s">
        <v>281</v>
      </c>
      <c r="B84" s="80"/>
      <c r="C84" s="18">
        <v>1</v>
      </c>
    </row>
    <row r="85" spans="1:3" ht="16.5" thickBot="1" x14ac:dyDescent="0.3">
      <c r="A85" s="43" t="s">
        <v>282</v>
      </c>
      <c r="B85" s="80"/>
      <c r="C85" s="18">
        <v>2</v>
      </c>
    </row>
    <row r="86" spans="1:3" s="182" customFormat="1" ht="16.5" thickBot="1" x14ac:dyDescent="0.3">
      <c r="A86" s="81" t="s">
        <v>279</v>
      </c>
      <c r="B86" s="82"/>
      <c r="C86" s="182">
        <v>20</v>
      </c>
    </row>
    <row r="87" spans="1:3" ht="16.5" thickBot="1" x14ac:dyDescent="0.3">
      <c r="A87" s="43" t="s">
        <v>280</v>
      </c>
      <c r="B87" s="83">
        <f>B86/$B$27</f>
        <v>0</v>
      </c>
    </row>
    <row r="88" spans="1:3" ht="16.5" thickBot="1" x14ac:dyDescent="0.3">
      <c r="A88" s="43" t="s">
        <v>281</v>
      </c>
      <c r="B88" s="80"/>
      <c r="C88" s="18">
        <v>1</v>
      </c>
    </row>
    <row r="89" spans="1:3" ht="16.5" thickBot="1" x14ac:dyDescent="0.3">
      <c r="A89" s="43" t="s">
        <v>282</v>
      </c>
      <c r="B89" s="80"/>
      <c r="C89" s="18">
        <v>2</v>
      </c>
    </row>
    <row r="90" spans="1:3" s="182" customFormat="1" ht="16.5" thickBot="1" x14ac:dyDescent="0.3">
      <c r="A90" s="81" t="s">
        <v>279</v>
      </c>
      <c r="B90" s="82"/>
      <c r="C90" s="182">
        <v>20</v>
      </c>
    </row>
    <row r="91" spans="1:3" ht="16.5" thickBot="1" x14ac:dyDescent="0.3">
      <c r="A91" s="43" t="s">
        <v>280</v>
      </c>
      <c r="B91" s="83">
        <f>B90/$B$27</f>
        <v>0</v>
      </c>
    </row>
    <row r="92" spans="1:3" ht="16.5" thickBot="1" x14ac:dyDescent="0.3">
      <c r="A92" s="43" t="s">
        <v>281</v>
      </c>
      <c r="B92" s="80"/>
      <c r="C92" s="18">
        <v>1</v>
      </c>
    </row>
    <row r="93" spans="1:3" ht="16.5" thickBot="1" x14ac:dyDescent="0.3">
      <c r="A93" s="43" t="s">
        <v>282</v>
      </c>
      <c r="B93" s="80"/>
      <c r="C93" s="18">
        <v>2</v>
      </c>
    </row>
    <row r="94" spans="1:3" s="182" customFormat="1" ht="16.5" thickBot="1" x14ac:dyDescent="0.3">
      <c r="A94" s="81" t="s">
        <v>279</v>
      </c>
      <c r="B94" s="82"/>
      <c r="C94" s="182">
        <v>20</v>
      </c>
    </row>
    <row r="95" spans="1:3" ht="16.5" thickBot="1" x14ac:dyDescent="0.3">
      <c r="A95" s="43" t="s">
        <v>280</v>
      </c>
      <c r="B95" s="83">
        <f>B94/$B$27</f>
        <v>0</v>
      </c>
    </row>
    <row r="96" spans="1:3" ht="16.5" thickBot="1" x14ac:dyDescent="0.3">
      <c r="A96" s="43" t="s">
        <v>281</v>
      </c>
      <c r="B96" s="80"/>
      <c r="C96" s="18">
        <v>1</v>
      </c>
    </row>
    <row r="97" spans="1:3" ht="16.5" thickBot="1" x14ac:dyDescent="0.3">
      <c r="A97" s="43" t="s">
        <v>282</v>
      </c>
      <c r="B97" s="80"/>
      <c r="C97" s="18">
        <v>2</v>
      </c>
    </row>
    <row r="98" spans="1:3" ht="29.25" thickBot="1" x14ac:dyDescent="0.3">
      <c r="A98" s="48" t="s">
        <v>284</v>
      </c>
      <c r="B98" s="80">
        <f xml:space="preserve"> SUMIF(C99:C138, 30,B99:B138)</f>
        <v>31.764846339999998</v>
      </c>
    </row>
    <row r="99" spans="1:3" s="182" customFormat="1" ht="30.75" thickBot="1" x14ac:dyDescent="0.3">
      <c r="A99" s="262" t="s">
        <v>451</v>
      </c>
      <c r="B99" s="298">
        <v>4.9463253399999996</v>
      </c>
      <c r="C99" s="182">
        <v>30</v>
      </c>
    </row>
    <row r="100" spans="1:3" ht="16.5" thickBot="1" x14ac:dyDescent="0.3">
      <c r="A100" s="43" t="s">
        <v>280</v>
      </c>
      <c r="B100" s="83">
        <f>B99/$B$27</f>
        <v>1.6996243616777162E-2</v>
      </c>
    </row>
    <row r="101" spans="1:3" ht="16.5" thickBot="1" x14ac:dyDescent="0.3">
      <c r="A101" s="43" t="s">
        <v>281</v>
      </c>
      <c r="B101" s="250">
        <v>16.461615079999998</v>
      </c>
      <c r="C101" s="18">
        <v>1</v>
      </c>
    </row>
    <row r="102" spans="1:3" ht="16.5" thickBot="1" x14ac:dyDescent="0.3">
      <c r="A102" s="43" t="s">
        <v>282</v>
      </c>
      <c r="B102" s="250">
        <v>0</v>
      </c>
      <c r="C102" s="18">
        <v>2</v>
      </c>
    </row>
    <row r="103" spans="1:3" s="182" customFormat="1" ht="30.75" thickBot="1" x14ac:dyDescent="0.3">
      <c r="A103" s="262" t="s">
        <v>452</v>
      </c>
      <c r="B103" s="263">
        <v>0</v>
      </c>
      <c r="C103" s="182">
        <v>30</v>
      </c>
    </row>
    <row r="104" spans="1:3" ht="16.5" thickBot="1" x14ac:dyDescent="0.3">
      <c r="A104" s="43" t="s">
        <v>280</v>
      </c>
      <c r="B104" s="83">
        <f>B103/$B$27</f>
        <v>0</v>
      </c>
    </row>
    <row r="105" spans="1:3" ht="16.5" thickBot="1" x14ac:dyDescent="0.3">
      <c r="A105" s="43" t="s">
        <v>281</v>
      </c>
      <c r="B105" s="250">
        <v>0</v>
      </c>
      <c r="C105" s="18">
        <v>1</v>
      </c>
    </row>
    <row r="106" spans="1:3" ht="16.5" thickBot="1" x14ac:dyDescent="0.3">
      <c r="A106" s="43" t="s">
        <v>282</v>
      </c>
      <c r="B106" s="250">
        <v>0.98099000000000003</v>
      </c>
      <c r="C106" s="18">
        <v>2</v>
      </c>
    </row>
    <row r="107" spans="1:3" s="182" customFormat="1" ht="30.75" thickBot="1" x14ac:dyDescent="0.3">
      <c r="A107" s="262" t="s">
        <v>560</v>
      </c>
      <c r="B107" s="297">
        <v>0.33554400000000001</v>
      </c>
      <c r="C107" s="182">
        <v>30</v>
      </c>
    </row>
    <row r="108" spans="1:3" ht="16.5" thickBot="1" x14ac:dyDescent="0.3">
      <c r="A108" s="43" t="s">
        <v>280</v>
      </c>
      <c r="B108" s="83">
        <f>B107/$B$27</f>
        <v>1.1529746177488351E-3</v>
      </c>
    </row>
    <row r="109" spans="1:3" ht="16.5" thickBot="1" x14ac:dyDescent="0.3">
      <c r="A109" s="43" t="s">
        <v>281</v>
      </c>
      <c r="B109" s="250">
        <v>0.33554400000000001</v>
      </c>
      <c r="C109" s="18">
        <v>1</v>
      </c>
    </row>
    <row r="110" spans="1:3" ht="16.5" thickBot="1" x14ac:dyDescent="0.3">
      <c r="A110" s="43" t="s">
        <v>282</v>
      </c>
      <c r="B110" s="250">
        <v>0</v>
      </c>
      <c r="C110" s="18">
        <v>2</v>
      </c>
    </row>
    <row r="111" spans="1:3" s="182" customFormat="1" ht="30.75" thickBot="1" x14ac:dyDescent="0.3">
      <c r="A111" s="262" t="s">
        <v>460</v>
      </c>
      <c r="B111" s="297">
        <v>0.67637700000000001</v>
      </c>
      <c r="C111" s="182">
        <v>30</v>
      </c>
    </row>
    <row r="112" spans="1:3" ht="16.5" thickBot="1" x14ac:dyDescent="0.3">
      <c r="A112" s="43" t="s">
        <v>280</v>
      </c>
      <c r="B112" s="83">
        <f>B111/$B$27</f>
        <v>2.3241229556454708E-3</v>
      </c>
    </row>
    <row r="113" spans="1:3" ht="16.5" thickBot="1" x14ac:dyDescent="0.3">
      <c r="A113" s="43" t="s">
        <v>281</v>
      </c>
      <c r="B113" s="250">
        <v>0.67637700000000001</v>
      </c>
      <c r="C113" s="18">
        <v>1</v>
      </c>
    </row>
    <row r="114" spans="1:3" ht="16.5" thickBot="1" x14ac:dyDescent="0.3">
      <c r="A114" s="43" t="s">
        <v>282</v>
      </c>
      <c r="B114" s="250">
        <v>0</v>
      </c>
      <c r="C114" s="18">
        <v>2</v>
      </c>
    </row>
    <row r="115" spans="1:3" s="182" customFormat="1" ht="30.75" thickBot="1" x14ac:dyDescent="0.3">
      <c r="A115" s="262" t="s">
        <v>561</v>
      </c>
      <c r="B115" s="297">
        <v>2.3600000000000003E-2</v>
      </c>
      <c r="C115" s="182">
        <v>30</v>
      </c>
    </row>
    <row r="116" spans="1:3" ht="16.5" thickBot="1" x14ac:dyDescent="0.3">
      <c r="A116" s="43" t="s">
        <v>280</v>
      </c>
      <c r="B116" s="83">
        <f>B115/$B$27</f>
        <v>8.1092795516750444E-5</v>
      </c>
    </row>
    <row r="117" spans="1:3" ht="16.5" thickBot="1" x14ac:dyDescent="0.3">
      <c r="A117" s="43" t="s">
        <v>281</v>
      </c>
      <c r="B117" s="250">
        <v>2.3600000000000003E-2</v>
      </c>
      <c r="C117" s="18">
        <v>1</v>
      </c>
    </row>
    <row r="118" spans="1:3" ht="16.5" thickBot="1" x14ac:dyDescent="0.3">
      <c r="A118" s="43" t="s">
        <v>282</v>
      </c>
      <c r="B118" s="250">
        <v>0</v>
      </c>
      <c r="C118" s="18">
        <v>2</v>
      </c>
    </row>
    <row r="119" spans="1:3" s="182" customFormat="1" ht="45.75" thickBot="1" x14ac:dyDescent="0.3">
      <c r="A119" s="262" t="s">
        <v>562</v>
      </c>
      <c r="B119" s="263">
        <v>0</v>
      </c>
      <c r="C119" s="182">
        <v>30</v>
      </c>
    </row>
    <row r="120" spans="1:3" ht="16.5" thickBot="1" x14ac:dyDescent="0.3">
      <c r="A120" s="43" t="s">
        <v>280</v>
      </c>
      <c r="B120" s="83">
        <f>B119/$B$27</f>
        <v>0</v>
      </c>
    </row>
    <row r="121" spans="1:3" ht="16.5" thickBot="1" x14ac:dyDescent="0.3">
      <c r="A121" s="43" t="s">
        <v>281</v>
      </c>
      <c r="B121" s="250">
        <v>0</v>
      </c>
      <c r="C121" s="18">
        <v>1</v>
      </c>
    </row>
    <row r="122" spans="1:3" ht="16.5" thickBot="1" x14ac:dyDescent="0.3">
      <c r="A122" s="43" t="s">
        <v>282</v>
      </c>
      <c r="B122" s="250">
        <v>0</v>
      </c>
      <c r="C122" s="18">
        <v>2</v>
      </c>
    </row>
    <row r="123" spans="1:3" s="182" customFormat="1" ht="30.75" thickBot="1" x14ac:dyDescent="0.3">
      <c r="A123" s="262" t="s">
        <v>601</v>
      </c>
      <c r="B123" s="263">
        <v>25.783000000000001</v>
      </c>
      <c r="C123" s="182">
        <v>30</v>
      </c>
    </row>
    <row r="124" spans="1:3" ht="16.5" thickBot="1" x14ac:dyDescent="0.3">
      <c r="A124" s="43" t="s">
        <v>280</v>
      </c>
      <c r="B124" s="83">
        <f>B123/$B$27</f>
        <v>8.8593879102049855E-2</v>
      </c>
    </row>
    <row r="125" spans="1:3" ht="16.5" thickBot="1" x14ac:dyDescent="0.3">
      <c r="A125" s="43" t="s">
        <v>281</v>
      </c>
      <c r="B125" s="80"/>
      <c r="C125" s="18">
        <v>1</v>
      </c>
    </row>
    <row r="126" spans="1:3" ht="16.5" thickBot="1" x14ac:dyDescent="0.3">
      <c r="A126" s="43" t="s">
        <v>282</v>
      </c>
      <c r="B126" s="80"/>
      <c r="C126" s="18">
        <v>2</v>
      </c>
    </row>
    <row r="127" spans="1:3" s="182" customFormat="1" ht="16.5" thickBot="1" x14ac:dyDescent="0.3">
      <c r="A127" s="81" t="s">
        <v>279</v>
      </c>
      <c r="B127" s="82"/>
      <c r="C127" s="182">
        <v>30</v>
      </c>
    </row>
    <row r="128" spans="1:3" ht="16.5" thickBot="1" x14ac:dyDescent="0.3">
      <c r="A128" s="43" t="s">
        <v>280</v>
      </c>
      <c r="B128" s="83">
        <f>B127/$B$27</f>
        <v>0</v>
      </c>
    </row>
    <row r="129" spans="1:3" ht="16.5" thickBot="1" x14ac:dyDescent="0.3">
      <c r="A129" s="43" t="s">
        <v>281</v>
      </c>
      <c r="B129" s="80"/>
      <c r="C129" s="18">
        <v>1</v>
      </c>
    </row>
    <row r="130" spans="1:3" ht="16.5" thickBot="1" x14ac:dyDescent="0.3">
      <c r="A130" s="43" t="s">
        <v>282</v>
      </c>
      <c r="B130" s="80"/>
      <c r="C130" s="18">
        <v>2</v>
      </c>
    </row>
    <row r="131" spans="1:3" s="182" customFormat="1" ht="16.5" thickBot="1" x14ac:dyDescent="0.3">
      <c r="A131" s="81" t="s">
        <v>279</v>
      </c>
      <c r="B131" s="82"/>
      <c r="C131" s="182">
        <v>30</v>
      </c>
    </row>
    <row r="132" spans="1:3" ht="16.5" thickBot="1" x14ac:dyDescent="0.3">
      <c r="A132" s="43" t="s">
        <v>280</v>
      </c>
      <c r="B132" s="83">
        <f>B131/$B$27</f>
        <v>0</v>
      </c>
    </row>
    <row r="133" spans="1:3" ht="16.5" thickBot="1" x14ac:dyDescent="0.3">
      <c r="A133" s="43" t="s">
        <v>281</v>
      </c>
      <c r="B133" s="80"/>
      <c r="C133" s="18">
        <v>1</v>
      </c>
    </row>
    <row r="134" spans="1:3" ht="16.5" thickBot="1" x14ac:dyDescent="0.3">
      <c r="A134" s="43" t="s">
        <v>282</v>
      </c>
      <c r="B134" s="80"/>
      <c r="C134" s="18">
        <v>2</v>
      </c>
    </row>
    <row r="135" spans="1:3" s="182" customFormat="1" ht="16.5" thickBot="1" x14ac:dyDescent="0.3">
      <c r="A135" s="81" t="s">
        <v>279</v>
      </c>
      <c r="B135" s="82"/>
      <c r="C135" s="182">
        <v>30</v>
      </c>
    </row>
    <row r="136" spans="1:3" ht="16.5" thickBot="1" x14ac:dyDescent="0.3">
      <c r="A136" s="43" t="s">
        <v>280</v>
      </c>
      <c r="B136" s="83">
        <f>B135/$B$27</f>
        <v>0</v>
      </c>
    </row>
    <row r="137" spans="1:3" ht="16.5" thickBot="1" x14ac:dyDescent="0.3">
      <c r="A137" s="43" t="s">
        <v>281</v>
      </c>
      <c r="B137" s="80"/>
      <c r="C137" s="18">
        <v>1</v>
      </c>
    </row>
    <row r="138" spans="1:3" ht="16.5" thickBot="1" x14ac:dyDescent="0.3">
      <c r="A138" s="43" t="s">
        <v>282</v>
      </c>
      <c r="B138" s="80"/>
      <c r="C138" s="18">
        <v>2</v>
      </c>
    </row>
    <row r="139" spans="1:3" ht="29.25" thickBot="1" x14ac:dyDescent="0.3">
      <c r="A139" s="42" t="s">
        <v>285</v>
      </c>
      <c r="B139" s="84"/>
    </row>
    <row r="140" spans="1:3" ht="16.5" thickBot="1" x14ac:dyDescent="0.3">
      <c r="A140" s="44" t="s">
        <v>277</v>
      </c>
      <c r="B140" s="84"/>
    </row>
    <row r="141" spans="1:3" ht="16.5" thickBot="1" x14ac:dyDescent="0.3">
      <c r="A141" s="44" t="s">
        <v>286</v>
      </c>
      <c r="B141" s="84"/>
    </row>
    <row r="142" spans="1:3" ht="16.5" thickBot="1" x14ac:dyDescent="0.3">
      <c r="A142" s="44" t="s">
        <v>287</v>
      </c>
      <c r="B142" s="84"/>
    </row>
    <row r="143" spans="1:3" ht="16.5" thickBot="1" x14ac:dyDescent="0.3">
      <c r="A143" s="44" t="s">
        <v>288</v>
      </c>
      <c r="B143" s="84"/>
    </row>
    <row r="144" spans="1:3" ht="16.5" thickBot="1" x14ac:dyDescent="0.3">
      <c r="A144" s="40" t="s">
        <v>289</v>
      </c>
      <c r="B144" s="85">
        <f>B145/$B$27</f>
        <v>6.0122528740008292E-2</v>
      </c>
    </row>
    <row r="145" spans="1:2" ht="16.5" thickBot="1" x14ac:dyDescent="0.3">
      <c r="A145" s="40" t="s">
        <v>290</v>
      </c>
      <c r="B145" s="86">
        <f xml:space="preserve"> SUMIF(C33:C138, 1,B33:B138)</f>
        <v>17.497136079999994</v>
      </c>
    </row>
    <row r="146" spans="1:2" ht="16.5" thickBot="1" x14ac:dyDescent="0.3">
      <c r="A146" s="40" t="s">
        <v>291</v>
      </c>
      <c r="B146" s="85">
        <f>B147/$B$27</f>
        <v>3.3708144692363141E-3</v>
      </c>
    </row>
    <row r="147" spans="1:2" ht="16.5" thickBot="1" x14ac:dyDescent="0.3">
      <c r="A147" s="41" t="s">
        <v>292</v>
      </c>
      <c r="B147" s="86">
        <f xml:space="preserve"> SUMIF(C33:C138, 2,B33:B138)</f>
        <v>0.98099000000000003</v>
      </c>
    </row>
    <row r="148" spans="1:2" ht="15.75" customHeight="1" x14ac:dyDescent="0.25">
      <c r="A148" s="42" t="s">
        <v>293</v>
      </c>
      <c r="B148" s="44" t="s">
        <v>456</v>
      </c>
    </row>
    <row r="149" spans="1:2" x14ac:dyDescent="0.25">
      <c r="A149" s="45" t="s">
        <v>294</v>
      </c>
      <c r="B149" s="45" t="s">
        <v>386</v>
      </c>
    </row>
    <row r="150" spans="1:2" x14ac:dyDescent="0.25">
      <c r="A150" s="45" t="s">
        <v>295</v>
      </c>
      <c r="B150" s="45" t="s">
        <v>567</v>
      </c>
    </row>
    <row r="151" spans="1:2" x14ac:dyDescent="0.25">
      <c r="A151" s="45" t="s">
        <v>296</v>
      </c>
      <c r="B151" s="45"/>
    </row>
    <row r="152" spans="1:2" x14ac:dyDescent="0.25">
      <c r="A152" s="45" t="s">
        <v>297</v>
      </c>
      <c r="B152" s="45" t="s">
        <v>566</v>
      </c>
    </row>
    <row r="153" spans="1:2" ht="16.5" thickBot="1" x14ac:dyDescent="0.3">
      <c r="A153" s="46" t="s">
        <v>298</v>
      </c>
      <c r="B153" s="46"/>
    </row>
    <row r="154" spans="1:2" ht="30.75" thickBot="1" x14ac:dyDescent="0.3">
      <c r="A154" s="44" t="s">
        <v>299</v>
      </c>
      <c r="B154" s="87"/>
    </row>
    <row r="155" spans="1:2" ht="29.25" thickBot="1" x14ac:dyDescent="0.3">
      <c r="A155" s="40" t="s">
        <v>300</v>
      </c>
      <c r="B155" s="87"/>
    </row>
    <row r="156" spans="1:2" ht="16.5" thickBot="1" x14ac:dyDescent="0.3">
      <c r="A156" s="44" t="s">
        <v>277</v>
      </c>
      <c r="B156" s="88"/>
    </row>
    <row r="157" spans="1:2" ht="16.5" thickBot="1" x14ac:dyDescent="0.3">
      <c r="A157" s="44" t="s">
        <v>301</v>
      </c>
      <c r="B157" s="87"/>
    </row>
    <row r="158" spans="1:2" ht="16.5" thickBot="1" x14ac:dyDescent="0.3">
      <c r="A158" s="44" t="s">
        <v>302</v>
      </c>
      <c r="B158" s="88"/>
    </row>
    <row r="159" spans="1:2" ht="30.75" thickBot="1" x14ac:dyDescent="0.3">
      <c r="A159" s="49" t="s">
        <v>303</v>
      </c>
      <c r="B159" s="93" t="s">
        <v>457</v>
      </c>
    </row>
    <row r="160" spans="1:2" ht="16.5" thickBot="1" x14ac:dyDescent="0.3">
      <c r="A160" s="40" t="s">
        <v>304</v>
      </c>
      <c r="B160" s="89"/>
    </row>
    <row r="161" spans="1:2" ht="16.5" thickBot="1" x14ac:dyDescent="0.3">
      <c r="A161" s="45" t="s">
        <v>305</v>
      </c>
      <c r="B161" s="90"/>
    </row>
    <row r="162" spans="1:2" ht="16.5" thickBot="1" x14ac:dyDescent="0.3">
      <c r="A162" s="45" t="s">
        <v>306</v>
      </c>
      <c r="B162" s="90"/>
    </row>
    <row r="163" spans="1:2" ht="16.5" thickBot="1" x14ac:dyDescent="0.3">
      <c r="A163" s="45" t="s">
        <v>307</v>
      </c>
      <c r="B163" s="90"/>
    </row>
    <row r="164" spans="1:2" ht="45.75" thickBot="1" x14ac:dyDescent="0.3">
      <c r="A164" s="50" t="s">
        <v>308</v>
      </c>
      <c r="B164" s="88" t="s">
        <v>458</v>
      </c>
    </row>
    <row r="165" spans="1:2" ht="28.5" customHeight="1" x14ac:dyDescent="0.25">
      <c r="A165" s="42" t="s">
        <v>309</v>
      </c>
      <c r="B165" s="440" t="s">
        <v>459</v>
      </c>
    </row>
    <row r="166" spans="1:2" x14ac:dyDescent="0.25">
      <c r="A166" s="45" t="s">
        <v>310</v>
      </c>
      <c r="B166" s="441"/>
    </row>
    <row r="167" spans="1:2" x14ac:dyDescent="0.25">
      <c r="A167" s="45" t="s">
        <v>311</v>
      </c>
      <c r="B167" s="441"/>
    </row>
    <row r="168" spans="1:2" x14ac:dyDescent="0.25">
      <c r="A168" s="45" t="s">
        <v>312</v>
      </c>
      <c r="B168" s="441"/>
    </row>
    <row r="169" spans="1:2" x14ac:dyDescent="0.25">
      <c r="A169" s="45" t="s">
        <v>313</v>
      </c>
      <c r="B169" s="441"/>
    </row>
    <row r="170" spans="1:2" ht="16.5" thickBot="1" x14ac:dyDescent="0.3">
      <c r="A170" s="51" t="s">
        <v>314</v>
      </c>
      <c r="B170" s="442"/>
    </row>
    <row r="173" spans="1:2" x14ac:dyDescent="0.25">
      <c r="A173" s="52"/>
      <c r="B173" s="53"/>
    </row>
    <row r="174" spans="1:2" x14ac:dyDescent="0.25">
      <c r="B174" s="54"/>
    </row>
    <row r="175" spans="1:2" x14ac:dyDescent="0.25">
      <c r="B175" s="55"/>
    </row>
  </sheetData>
  <mergeCells count="10">
    <mergeCell ref="A15:B15"/>
    <mergeCell ref="A16:B16"/>
    <mergeCell ref="A18:B18"/>
    <mergeCell ref="B165:B17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sqref="A1:XFD2"/>
    </sheetView>
  </sheetViews>
  <sheetFormatPr defaultColWidth="9.140625"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33" t="str">
        <f>CONCATENATE('1. паспорт местоположение'!A5:B5,'1. паспорт местоположение'!C5)</f>
        <v>Год раскрытия информации: 2018 год</v>
      </c>
      <c r="B4" s="333"/>
      <c r="C4" s="333"/>
      <c r="D4" s="333"/>
      <c r="E4" s="333"/>
      <c r="F4" s="333"/>
      <c r="G4" s="333"/>
      <c r="H4" s="333"/>
      <c r="I4" s="333"/>
      <c r="J4" s="333"/>
      <c r="K4" s="333"/>
      <c r="L4" s="333"/>
      <c r="M4" s="333"/>
      <c r="N4" s="333"/>
      <c r="O4" s="333"/>
      <c r="P4" s="333"/>
      <c r="Q4" s="333"/>
      <c r="R4" s="333"/>
      <c r="S4" s="333"/>
    </row>
    <row r="5" spans="1:28" s="2" customFormat="1" ht="15.75" x14ac:dyDescent="0.2">
      <c r="A5" s="96"/>
    </row>
    <row r="6" spans="1:28" s="2" customFormat="1" ht="18.75" x14ac:dyDescent="0.2">
      <c r="A6" s="327" t="s">
        <v>7</v>
      </c>
      <c r="B6" s="327"/>
      <c r="C6" s="327"/>
      <c r="D6" s="327"/>
      <c r="E6" s="327"/>
      <c r="F6" s="327"/>
      <c r="G6" s="327"/>
      <c r="H6" s="327"/>
      <c r="I6" s="327"/>
      <c r="J6" s="327"/>
      <c r="K6" s="327"/>
      <c r="L6" s="327"/>
      <c r="M6" s="327"/>
      <c r="N6" s="327"/>
      <c r="O6" s="327"/>
      <c r="P6" s="327"/>
      <c r="Q6" s="327"/>
      <c r="R6" s="327"/>
      <c r="S6" s="327"/>
      <c r="T6" s="97"/>
      <c r="U6" s="97"/>
      <c r="V6" s="97"/>
      <c r="W6" s="97"/>
      <c r="X6" s="97"/>
      <c r="Y6" s="97"/>
      <c r="Z6" s="97"/>
      <c r="AA6" s="97"/>
      <c r="AB6" s="97"/>
    </row>
    <row r="7" spans="1:28" s="2" customFormat="1" ht="18.75" x14ac:dyDescent="0.2">
      <c r="A7" s="327"/>
      <c r="B7" s="327"/>
      <c r="C7" s="327"/>
      <c r="D7" s="327"/>
      <c r="E7" s="327"/>
      <c r="F7" s="327"/>
      <c r="G7" s="327"/>
      <c r="H7" s="327"/>
      <c r="I7" s="327"/>
      <c r="J7" s="327"/>
      <c r="K7" s="327"/>
      <c r="L7" s="327"/>
      <c r="M7" s="327"/>
      <c r="N7" s="327"/>
      <c r="O7" s="327"/>
      <c r="P7" s="327"/>
      <c r="Q7" s="327"/>
      <c r="R7" s="327"/>
      <c r="S7" s="327"/>
      <c r="T7" s="97"/>
      <c r="U7" s="97"/>
      <c r="V7" s="97"/>
      <c r="W7" s="97"/>
      <c r="X7" s="97"/>
      <c r="Y7" s="97"/>
      <c r="Z7" s="97"/>
      <c r="AA7" s="97"/>
      <c r="AB7" s="97"/>
    </row>
    <row r="8" spans="1:28" s="2" customFormat="1" ht="18.75" x14ac:dyDescent="0.2">
      <c r="A8" s="328" t="str">
        <f>'1. паспорт местоположение'!A9:C9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97"/>
      <c r="U8" s="97"/>
      <c r="V8" s="97"/>
      <c r="W8" s="97"/>
      <c r="X8" s="97"/>
      <c r="Y8" s="97"/>
      <c r="Z8" s="97"/>
      <c r="AA8" s="97"/>
      <c r="AB8" s="97"/>
    </row>
    <row r="9" spans="1:28" s="2" customFormat="1" ht="18.75" x14ac:dyDescent="0.2">
      <c r="A9" s="323" t="s">
        <v>6</v>
      </c>
      <c r="B9" s="323"/>
      <c r="C9" s="323"/>
      <c r="D9" s="323"/>
      <c r="E9" s="323"/>
      <c r="F9" s="323"/>
      <c r="G9" s="323"/>
      <c r="H9" s="323"/>
      <c r="I9" s="323"/>
      <c r="J9" s="323"/>
      <c r="K9" s="323"/>
      <c r="L9" s="323"/>
      <c r="M9" s="323"/>
      <c r="N9" s="323"/>
      <c r="O9" s="323"/>
      <c r="P9" s="323"/>
      <c r="Q9" s="323"/>
      <c r="R9" s="323"/>
      <c r="S9" s="323"/>
      <c r="T9" s="97"/>
      <c r="U9" s="97"/>
      <c r="V9" s="97"/>
      <c r="W9" s="97"/>
      <c r="X9" s="97"/>
      <c r="Y9" s="97"/>
      <c r="Z9" s="97"/>
      <c r="AA9" s="97"/>
      <c r="AB9" s="97"/>
    </row>
    <row r="10" spans="1:28" s="2" customFormat="1" ht="18.75" x14ac:dyDescent="0.2">
      <c r="A10" s="327"/>
      <c r="B10" s="327"/>
      <c r="C10" s="327"/>
      <c r="D10" s="327"/>
      <c r="E10" s="327"/>
      <c r="F10" s="327"/>
      <c r="G10" s="327"/>
      <c r="H10" s="327"/>
      <c r="I10" s="327"/>
      <c r="J10" s="327"/>
      <c r="K10" s="327"/>
      <c r="L10" s="327"/>
      <c r="M10" s="327"/>
      <c r="N10" s="327"/>
      <c r="O10" s="327"/>
      <c r="P10" s="327"/>
      <c r="Q10" s="327"/>
      <c r="R10" s="327"/>
      <c r="S10" s="327"/>
      <c r="T10" s="97"/>
      <c r="U10" s="97"/>
      <c r="V10" s="97"/>
      <c r="W10" s="97"/>
      <c r="X10" s="97"/>
      <c r="Y10" s="97"/>
      <c r="Z10" s="97"/>
      <c r="AA10" s="97"/>
      <c r="AB10" s="97"/>
    </row>
    <row r="11" spans="1:28" s="2" customFormat="1" ht="18.75" x14ac:dyDescent="0.2">
      <c r="A11" s="328" t="str">
        <f>'1. паспорт местоположение'!A12:C12</f>
        <v>F_149</v>
      </c>
      <c r="B11" s="328"/>
      <c r="C11" s="328"/>
      <c r="D11" s="328"/>
      <c r="E11" s="328"/>
      <c r="F11" s="328"/>
      <c r="G11" s="328"/>
      <c r="H11" s="328"/>
      <c r="I11" s="328"/>
      <c r="J11" s="328"/>
      <c r="K11" s="328"/>
      <c r="L11" s="328"/>
      <c r="M11" s="328"/>
      <c r="N11" s="328"/>
      <c r="O11" s="328"/>
      <c r="P11" s="328"/>
      <c r="Q11" s="328"/>
      <c r="R11" s="328"/>
      <c r="S11" s="328"/>
      <c r="T11" s="97"/>
      <c r="U11" s="97"/>
      <c r="V11" s="97"/>
      <c r="W11" s="97"/>
      <c r="X11" s="97"/>
      <c r="Y11" s="97"/>
      <c r="Z11" s="97"/>
      <c r="AA11" s="97"/>
      <c r="AB11" s="97"/>
    </row>
    <row r="12" spans="1:28" s="2" customFormat="1" ht="18.75" x14ac:dyDescent="0.2">
      <c r="A12" s="323" t="s">
        <v>5</v>
      </c>
      <c r="B12" s="323"/>
      <c r="C12" s="323"/>
      <c r="D12" s="323"/>
      <c r="E12" s="323"/>
      <c r="F12" s="323"/>
      <c r="G12" s="323"/>
      <c r="H12" s="323"/>
      <c r="I12" s="323"/>
      <c r="J12" s="323"/>
      <c r="K12" s="323"/>
      <c r="L12" s="323"/>
      <c r="M12" s="323"/>
      <c r="N12" s="323"/>
      <c r="O12" s="323"/>
      <c r="P12" s="323"/>
      <c r="Q12" s="323"/>
      <c r="R12" s="323"/>
      <c r="S12" s="323"/>
      <c r="T12" s="97"/>
      <c r="U12" s="97"/>
      <c r="V12" s="97"/>
      <c r="W12" s="97"/>
      <c r="X12" s="97"/>
      <c r="Y12" s="97"/>
      <c r="Z12" s="97"/>
      <c r="AA12" s="97"/>
      <c r="AB12" s="97"/>
    </row>
    <row r="13" spans="1:28" s="102"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101"/>
      <c r="U13" s="101"/>
      <c r="V13" s="101"/>
      <c r="W13" s="101"/>
      <c r="X13" s="101"/>
      <c r="Y13" s="101"/>
      <c r="Z13" s="101"/>
      <c r="AA13" s="101"/>
      <c r="AB13" s="101"/>
    </row>
    <row r="14" spans="1:28" s="103" customFormat="1" ht="15.75" x14ac:dyDescent="0.2">
      <c r="A14" s="329" t="str">
        <f>'1. паспорт местоположение'!A15:C15</f>
        <v>Реконструкция ПС 110 кВ О-10 "Зеленоградск" (инв.№ ОРУ 110/35/15 кВ - 5149951) с заменой трансформатора 110/35/15 кВ 16 МВА и на 110/15кВ 25 МВА</v>
      </c>
      <c r="B14" s="329"/>
      <c r="C14" s="329"/>
      <c r="D14" s="329"/>
      <c r="E14" s="329"/>
      <c r="F14" s="329"/>
      <c r="G14" s="329"/>
      <c r="H14" s="329"/>
      <c r="I14" s="329"/>
      <c r="J14" s="329"/>
      <c r="K14" s="329"/>
      <c r="L14" s="329"/>
      <c r="M14" s="329"/>
      <c r="N14" s="329"/>
      <c r="O14" s="329"/>
      <c r="P14" s="329"/>
      <c r="Q14" s="329"/>
      <c r="R14" s="329"/>
      <c r="S14" s="329"/>
      <c r="T14" s="99"/>
      <c r="U14" s="99"/>
      <c r="V14" s="99"/>
      <c r="W14" s="99"/>
      <c r="X14" s="99"/>
      <c r="Y14" s="99"/>
      <c r="Z14" s="99"/>
      <c r="AA14" s="99"/>
      <c r="AB14" s="99"/>
    </row>
    <row r="15" spans="1:28" s="103" customFormat="1" ht="15" customHeight="1" x14ac:dyDescent="0.2">
      <c r="A15" s="323" t="s">
        <v>4</v>
      </c>
      <c r="B15" s="323"/>
      <c r="C15" s="323"/>
      <c r="D15" s="323"/>
      <c r="E15" s="323"/>
      <c r="F15" s="323"/>
      <c r="G15" s="323"/>
      <c r="H15" s="323"/>
      <c r="I15" s="323"/>
      <c r="J15" s="323"/>
      <c r="K15" s="323"/>
      <c r="L15" s="323"/>
      <c r="M15" s="323"/>
      <c r="N15" s="323"/>
      <c r="O15" s="323"/>
      <c r="P15" s="323"/>
      <c r="Q15" s="323"/>
      <c r="R15" s="323"/>
      <c r="S15" s="323"/>
      <c r="T15" s="100"/>
      <c r="U15" s="100"/>
      <c r="V15" s="100"/>
      <c r="W15" s="100"/>
      <c r="X15" s="100"/>
      <c r="Y15" s="100"/>
      <c r="Z15" s="100"/>
      <c r="AA15" s="100"/>
      <c r="AB15" s="100"/>
    </row>
    <row r="16" spans="1:28" s="103"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104"/>
      <c r="U16" s="104"/>
      <c r="V16" s="104"/>
      <c r="W16" s="104"/>
      <c r="X16" s="104"/>
      <c r="Y16" s="104"/>
    </row>
    <row r="17" spans="1:28" s="103" customFormat="1" ht="45.75" customHeight="1" x14ac:dyDescent="0.2">
      <c r="A17" s="324" t="s">
        <v>345</v>
      </c>
      <c r="B17" s="324"/>
      <c r="C17" s="324"/>
      <c r="D17" s="324"/>
      <c r="E17" s="324"/>
      <c r="F17" s="324"/>
      <c r="G17" s="324"/>
      <c r="H17" s="324"/>
      <c r="I17" s="324"/>
      <c r="J17" s="324"/>
      <c r="K17" s="324"/>
      <c r="L17" s="324"/>
      <c r="M17" s="324"/>
      <c r="N17" s="324"/>
      <c r="O17" s="324"/>
      <c r="P17" s="324"/>
      <c r="Q17" s="324"/>
      <c r="R17" s="324"/>
      <c r="S17" s="324"/>
      <c r="T17" s="105"/>
      <c r="U17" s="105"/>
      <c r="V17" s="105"/>
      <c r="W17" s="105"/>
      <c r="X17" s="105"/>
      <c r="Y17" s="105"/>
      <c r="Z17" s="105"/>
      <c r="AA17" s="105"/>
      <c r="AB17" s="105"/>
    </row>
    <row r="18" spans="1:28" s="10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104"/>
      <c r="U18" s="104"/>
      <c r="V18" s="104"/>
      <c r="W18" s="104"/>
      <c r="X18" s="104"/>
      <c r="Y18" s="104"/>
    </row>
    <row r="19" spans="1:28" s="103" customFormat="1" ht="54" customHeight="1" x14ac:dyDescent="0.2">
      <c r="A19" s="334" t="s">
        <v>3</v>
      </c>
      <c r="B19" s="334" t="s">
        <v>94</v>
      </c>
      <c r="C19" s="335" t="s">
        <v>268</v>
      </c>
      <c r="D19" s="334" t="s">
        <v>267</v>
      </c>
      <c r="E19" s="334" t="s">
        <v>93</v>
      </c>
      <c r="F19" s="334" t="s">
        <v>92</v>
      </c>
      <c r="G19" s="334" t="s">
        <v>263</v>
      </c>
      <c r="H19" s="334" t="s">
        <v>91</v>
      </c>
      <c r="I19" s="334" t="s">
        <v>90</v>
      </c>
      <c r="J19" s="334" t="s">
        <v>89</v>
      </c>
      <c r="K19" s="334" t="s">
        <v>88</v>
      </c>
      <c r="L19" s="334" t="s">
        <v>87</v>
      </c>
      <c r="M19" s="334" t="s">
        <v>86</v>
      </c>
      <c r="N19" s="334" t="s">
        <v>85</v>
      </c>
      <c r="O19" s="334" t="s">
        <v>84</v>
      </c>
      <c r="P19" s="334" t="s">
        <v>83</v>
      </c>
      <c r="Q19" s="334" t="s">
        <v>266</v>
      </c>
      <c r="R19" s="334"/>
      <c r="S19" s="337" t="s">
        <v>339</v>
      </c>
      <c r="T19" s="104"/>
      <c r="U19" s="104"/>
      <c r="V19" s="104"/>
      <c r="W19" s="104"/>
      <c r="X19" s="104"/>
      <c r="Y19" s="104"/>
    </row>
    <row r="20" spans="1:28" s="103" customFormat="1" ht="180.75" customHeight="1" x14ac:dyDescent="0.2">
      <c r="A20" s="334"/>
      <c r="B20" s="334"/>
      <c r="C20" s="336"/>
      <c r="D20" s="334"/>
      <c r="E20" s="334"/>
      <c r="F20" s="334"/>
      <c r="G20" s="334"/>
      <c r="H20" s="334"/>
      <c r="I20" s="334"/>
      <c r="J20" s="334"/>
      <c r="K20" s="334"/>
      <c r="L20" s="334"/>
      <c r="M20" s="334"/>
      <c r="N20" s="334"/>
      <c r="O20" s="334"/>
      <c r="P20" s="334"/>
      <c r="Q20" s="124" t="s">
        <v>264</v>
      </c>
      <c r="R20" s="125" t="s">
        <v>265</v>
      </c>
      <c r="S20" s="337"/>
      <c r="T20" s="110"/>
      <c r="U20" s="110"/>
      <c r="V20" s="110"/>
      <c r="W20" s="110"/>
      <c r="X20" s="110"/>
      <c r="Y20" s="110"/>
      <c r="Z20" s="111"/>
      <c r="AA20" s="111"/>
      <c r="AB20" s="111"/>
    </row>
    <row r="21" spans="1:28" s="103" customFormat="1" ht="18.75" x14ac:dyDescent="0.2">
      <c r="A21" s="124">
        <v>1</v>
      </c>
      <c r="B21" s="126">
        <v>2</v>
      </c>
      <c r="C21" s="124">
        <v>3</v>
      </c>
      <c r="D21" s="126">
        <v>4</v>
      </c>
      <c r="E21" s="124">
        <v>5</v>
      </c>
      <c r="F21" s="126">
        <v>6</v>
      </c>
      <c r="G21" s="124">
        <v>7</v>
      </c>
      <c r="H21" s="126">
        <v>8</v>
      </c>
      <c r="I21" s="124">
        <v>9</v>
      </c>
      <c r="J21" s="126">
        <v>10</v>
      </c>
      <c r="K21" s="124">
        <v>11</v>
      </c>
      <c r="L21" s="126">
        <v>12</v>
      </c>
      <c r="M21" s="124">
        <v>13</v>
      </c>
      <c r="N21" s="126">
        <v>14</v>
      </c>
      <c r="O21" s="124">
        <v>15</v>
      </c>
      <c r="P21" s="126">
        <v>16</v>
      </c>
      <c r="Q21" s="124">
        <v>17</v>
      </c>
      <c r="R21" s="126">
        <v>18</v>
      </c>
      <c r="S21" s="124">
        <v>19</v>
      </c>
      <c r="T21" s="110"/>
      <c r="U21" s="110"/>
      <c r="V21" s="110"/>
      <c r="W21" s="110"/>
      <c r="X21" s="110"/>
      <c r="Y21" s="110"/>
      <c r="Z21" s="111"/>
      <c r="AA21" s="111"/>
      <c r="AB21" s="111"/>
    </row>
    <row r="22" spans="1:28" s="103" customFormat="1" ht="32.25" customHeight="1" x14ac:dyDescent="0.2">
      <c r="A22" s="124" t="s">
        <v>262</v>
      </c>
      <c r="B22" s="124" t="s">
        <v>262</v>
      </c>
      <c r="C22" s="124" t="s">
        <v>262</v>
      </c>
      <c r="D22" s="124" t="s">
        <v>262</v>
      </c>
      <c r="E22" s="124" t="s">
        <v>262</v>
      </c>
      <c r="F22" s="124" t="s">
        <v>262</v>
      </c>
      <c r="G22" s="124" t="s">
        <v>262</v>
      </c>
      <c r="H22" s="124" t="s">
        <v>262</v>
      </c>
      <c r="I22" s="124" t="s">
        <v>262</v>
      </c>
      <c r="J22" s="124" t="s">
        <v>262</v>
      </c>
      <c r="K22" s="124" t="s">
        <v>262</v>
      </c>
      <c r="L22" s="124" t="s">
        <v>262</v>
      </c>
      <c r="M22" s="124" t="s">
        <v>262</v>
      </c>
      <c r="N22" s="124" t="s">
        <v>262</v>
      </c>
      <c r="O22" s="124" t="s">
        <v>262</v>
      </c>
      <c r="P22" s="124" t="s">
        <v>262</v>
      </c>
      <c r="Q22" s="124" t="s">
        <v>262</v>
      </c>
      <c r="R22" s="124" t="s">
        <v>262</v>
      </c>
      <c r="S22" s="124" t="s">
        <v>262</v>
      </c>
      <c r="T22" s="110"/>
      <c r="U22" s="110"/>
      <c r="V22" s="110"/>
      <c r="W22" s="110"/>
      <c r="X22" s="110"/>
      <c r="Y22" s="110"/>
      <c r="Z22" s="111"/>
      <c r="AA22" s="111"/>
      <c r="AB22" s="111"/>
    </row>
    <row r="23" spans="1:28" s="103" customFormat="1" ht="18.75" x14ac:dyDescent="0.2">
      <c r="A23" s="124"/>
      <c r="B23" s="126"/>
      <c r="C23" s="126"/>
      <c r="D23" s="126"/>
      <c r="E23" s="126"/>
      <c r="F23" s="126"/>
      <c r="G23" s="126"/>
      <c r="H23" s="3"/>
      <c r="I23" s="3"/>
      <c r="J23" s="3"/>
      <c r="K23" s="3"/>
      <c r="L23" s="3"/>
      <c r="M23" s="3"/>
      <c r="N23" s="3"/>
      <c r="O23" s="3"/>
      <c r="P23" s="3"/>
      <c r="Q23" s="3"/>
      <c r="R23" s="127"/>
      <c r="S23" s="127"/>
      <c r="T23" s="110"/>
      <c r="U23" s="110"/>
      <c r="V23" s="110"/>
      <c r="W23" s="110"/>
      <c r="X23" s="111"/>
      <c r="Y23" s="111"/>
      <c r="Z23" s="111"/>
      <c r="AA23" s="111"/>
      <c r="AB23" s="111"/>
    </row>
    <row r="24" spans="1:28" s="103" customFormat="1" ht="18.75" x14ac:dyDescent="0.2">
      <c r="A24" s="124"/>
      <c r="B24" s="126"/>
      <c r="C24" s="126"/>
      <c r="D24" s="126"/>
      <c r="E24" s="126"/>
      <c r="F24" s="126"/>
      <c r="G24" s="126"/>
      <c r="H24" s="3"/>
      <c r="I24" s="3"/>
      <c r="J24" s="3"/>
      <c r="K24" s="3"/>
      <c r="L24" s="3"/>
      <c r="M24" s="3"/>
      <c r="N24" s="3"/>
      <c r="O24" s="3"/>
      <c r="P24" s="3"/>
      <c r="Q24" s="3"/>
      <c r="R24" s="127"/>
      <c r="S24" s="127"/>
      <c r="T24" s="110"/>
      <c r="U24" s="110"/>
      <c r="V24" s="110"/>
      <c r="W24" s="110"/>
      <c r="X24" s="111"/>
      <c r="Y24" s="111"/>
      <c r="Z24" s="111"/>
      <c r="AA24" s="111"/>
      <c r="AB24" s="111"/>
    </row>
    <row r="25" spans="1:28" s="103" customFormat="1" ht="18.75" x14ac:dyDescent="0.2">
      <c r="A25" s="128"/>
      <c r="B25" s="126"/>
      <c r="C25" s="126"/>
      <c r="D25" s="126"/>
      <c r="E25" s="126"/>
      <c r="F25" s="126"/>
      <c r="G25" s="126"/>
      <c r="H25" s="3"/>
      <c r="I25" s="3"/>
      <c r="J25" s="3"/>
      <c r="K25" s="3"/>
      <c r="L25" s="3"/>
      <c r="M25" s="3"/>
      <c r="N25" s="3"/>
      <c r="O25" s="3"/>
      <c r="P25" s="3"/>
      <c r="Q25" s="3"/>
      <c r="R25" s="127"/>
      <c r="S25" s="127"/>
      <c r="T25" s="110"/>
      <c r="U25" s="110"/>
      <c r="V25" s="110"/>
      <c r="W25" s="110"/>
      <c r="X25" s="111"/>
      <c r="Y25" s="111"/>
      <c r="Z25" s="111"/>
      <c r="AA25" s="111"/>
      <c r="AB25" s="111"/>
    </row>
    <row r="26" spans="1:28" s="103" customFormat="1" ht="18.75" x14ac:dyDescent="0.2">
      <c r="A26" s="128"/>
      <c r="B26" s="126"/>
      <c r="C26" s="126"/>
      <c r="D26" s="126"/>
      <c r="E26" s="126"/>
      <c r="F26" s="126"/>
      <c r="G26" s="126"/>
      <c r="H26" s="3"/>
      <c r="I26" s="3"/>
      <c r="J26" s="3"/>
      <c r="K26" s="3"/>
      <c r="L26" s="3"/>
      <c r="M26" s="3"/>
      <c r="N26" s="3"/>
      <c r="O26" s="3"/>
      <c r="P26" s="3"/>
      <c r="Q26" s="3"/>
      <c r="R26" s="127"/>
      <c r="S26" s="127"/>
      <c r="T26" s="110"/>
      <c r="U26" s="110"/>
      <c r="V26" s="110"/>
      <c r="W26" s="110"/>
      <c r="X26" s="111"/>
      <c r="Y26" s="111"/>
      <c r="Z26" s="111"/>
      <c r="AA26" s="111"/>
      <c r="AB26" s="111"/>
    </row>
    <row r="27" spans="1:28" s="103" customFormat="1" ht="18.75" x14ac:dyDescent="0.2">
      <c r="A27" s="128"/>
      <c r="B27" s="126"/>
      <c r="C27" s="126"/>
      <c r="D27" s="126"/>
      <c r="E27" s="126"/>
      <c r="F27" s="126"/>
      <c r="G27" s="126"/>
      <c r="H27" s="3"/>
      <c r="I27" s="3"/>
      <c r="J27" s="3"/>
      <c r="K27" s="3"/>
      <c r="L27" s="3"/>
      <c r="M27" s="3"/>
      <c r="N27" s="3"/>
      <c r="O27" s="3"/>
      <c r="P27" s="3"/>
      <c r="Q27" s="3"/>
      <c r="R27" s="127"/>
      <c r="S27" s="127"/>
      <c r="T27" s="110"/>
      <c r="U27" s="110"/>
      <c r="V27" s="110"/>
      <c r="W27" s="110"/>
      <c r="X27" s="111"/>
      <c r="Y27" s="111"/>
      <c r="Z27" s="111"/>
      <c r="AA27" s="111"/>
      <c r="AB27" s="111"/>
    </row>
    <row r="28" spans="1:28" s="103"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127"/>
      <c r="S28" s="127"/>
      <c r="T28" s="110"/>
      <c r="U28" s="110"/>
      <c r="V28" s="110"/>
      <c r="W28" s="110"/>
      <c r="X28" s="111"/>
      <c r="Y28" s="111"/>
      <c r="Z28" s="111"/>
      <c r="AA28" s="111"/>
      <c r="AB28" s="111"/>
    </row>
    <row r="29" spans="1:28" ht="20.25" customHeight="1" x14ac:dyDescent="0.25">
      <c r="A29" s="129"/>
      <c r="B29" s="126"/>
      <c r="C29" s="126"/>
      <c r="D29" s="126"/>
      <c r="E29" s="129"/>
      <c r="F29" s="129"/>
      <c r="G29" s="129"/>
      <c r="H29" s="129"/>
      <c r="I29" s="129"/>
      <c r="J29" s="129"/>
      <c r="K29" s="129"/>
      <c r="L29" s="129"/>
      <c r="M29" s="129"/>
      <c r="N29" s="129"/>
      <c r="O29" s="129"/>
      <c r="P29" s="129"/>
      <c r="Q29" s="130"/>
      <c r="R29" s="131"/>
      <c r="S29" s="131"/>
      <c r="T29" s="121"/>
      <c r="U29" s="121"/>
      <c r="V29" s="121"/>
      <c r="W29" s="121"/>
      <c r="X29" s="121"/>
      <c r="Y29" s="121"/>
      <c r="Z29" s="121"/>
      <c r="AA29" s="121"/>
      <c r="AB29" s="121"/>
    </row>
    <row r="30" spans="1:28"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row>
    <row r="31" spans="1:28"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row r="359" spans="1:28"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c r="AB359" s="121"/>
    </row>
    <row r="360" spans="1:28"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c r="AA360" s="121"/>
      <c r="AB360" s="121"/>
    </row>
    <row r="361" spans="1:28"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c r="AA361" s="121"/>
      <c r="AB361" s="121"/>
    </row>
    <row r="362" spans="1:28"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c r="AA362" s="121"/>
      <c r="AB362" s="121"/>
    </row>
    <row r="363" spans="1:28"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c r="AA363" s="121"/>
      <c r="AB363" s="121"/>
    </row>
    <row r="364" spans="1:28"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c r="AA364" s="121"/>
      <c r="AB364" s="121"/>
    </row>
    <row r="365" spans="1:28"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c r="AA365" s="121"/>
      <c r="AB365" s="121"/>
    </row>
    <row r="366" spans="1:28"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c r="AA366" s="121"/>
      <c r="AB366" s="1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5" zoomScale="60" zoomScaleNormal="60" workbookViewId="0">
      <selection activeCell="A27" sqref="A27:XFD32"/>
    </sheetView>
  </sheetViews>
  <sheetFormatPr defaultColWidth="10.7109375" defaultRowHeight="15.75" x14ac:dyDescent="0.25"/>
  <cols>
    <col min="1" max="1" width="9.5703125" style="7" customWidth="1"/>
    <col min="2" max="2" width="37.140625" style="7" bestFit="1" customWidth="1"/>
    <col min="3" max="3" width="34.5703125" style="7" customWidth="1"/>
    <col min="4" max="4" width="27" style="7" customWidth="1"/>
    <col min="5" max="6" width="18.85546875" style="7" customWidth="1"/>
    <col min="7" max="7" width="20.5703125" style="7" customWidth="1"/>
    <col min="8" max="8" width="21.2851562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25.2851562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8.75" x14ac:dyDescent="0.25">
      <c r="T1" s="4" t="s">
        <v>66</v>
      </c>
    </row>
    <row r="2" spans="1:20" s="2" customFormat="1" ht="18.75" customHeight="1" x14ac:dyDescent="0.3">
      <c r="H2" s="95"/>
      <c r="T2" s="1" t="s">
        <v>8</v>
      </c>
    </row>
    <row r="3" spans="1:20" s="2" customFormat="1" ht="18.75" customHeight="1" x14ac:dyDescent="0.3">
      <c r="H3" s="95"/>
      <c r="T3" s="1" t="s">
        <v>65</v>
      </c>
    </row>
    <row r="4" spans="1:20" s="2" customFormat="1" ht="18.75" customHeight="1" x14ac:dyDescent="0.3">
      <c r="H4" s="95"/>
      <c r="T4" s="1"/>
    </row>
    <row r="5" spans="1:20" s="2" customFormat="1" x14ac:dyDescent="0.2">
      <c r="A5" s="333" t="str">
        <f>'2. паспорт  ТП'!A4</f>
        <v>Год раскрытия информации: 2018 год</v>
      </c>
      <c r="B5" s="333"/>
      <c r="C5" s="333"/>
      <c r="D5" s="333"/>
      <c r="E5" s="333"/>
      <c r="F5" s="333"/>
      <c r="G5" s="333"/>
      <c r="H5" s="333"/>
      <c r="I5" s="333"/>
      <c r="J5" s="333"/>
      <c r="K5" s="333"/>
      <c r="L5" s="333"/>
      <c r="M5" s="333"/>
      <c r="N5" s="333"/>
      <c r="O5" s="333"/>
      <c r="P5" s="333"/>
      <c r="Q5" s="333"/>
      <c r="R5" s="333"/>
      <c r="S5" s="333"/>
      <c r="T5" s="333"/>
    </row>
    <row r="6" spans="1:20" s="2" customFormat="1" x14ac:dyDescent="0.2">
      <c r="A6" s="96"/>
      <c r="H6" s="95"/>
    </row>
    <row r="7" spans="1:20" s="2" customFormat="1" ht="18.75" x14ac:dyDescent="0.2">
      <c r="A7" s="327" t="s">
        <v>7</v>
      </c>
      <c r="B7" s="327"/>
      <c r="C7" s="327"/>
      <c r="D7" s="327"/>
      <c r="E7" s="327"/>
      <c r="F7" s="327"/>
      <c r="G7" s="327"/>
      <c r="H7" s="327"/>
      <c r="I7" s="327"/>
      <c r="J7" s="327"/>
      <c r="K7" s="327"/>
      <c r="L7" s="327"/>
      <c r="M7" s="327"/>
      <c r="N7" s="327"/>
      <c r="O7" s="327"/>
      <c r="P7" s="327"/>
      <c r="Q7" s="327"/>
      <c r="R7" s="327"/>
      <c r="S7" s="327"/>
      <c r="T7" s="327"/>
    </row>
    <row r="8" spans="1:20" s="2" customFormat="1" ht="18.75" x14ac:dyDescent="0.2">
      <c r="A8" s="327"/>
      <c r="B8" s="327"/>
      <c r="C8" s="327"/>
      <c r="D8" s="327"/>
      <c r="E8" s="327"/>
      <c r="F8" s="327"/>
      <c r="G8" s="327"/>
      <c r="H8" s="327"/>
      <c r="I8" s="327"/>
      <c r="J8" s="327"/>
      <c r="K8" s="327"/>
      <c r="L8" s="327"/>
      <c r="M8" s="327"/>
      <c r="N8" s="327"/>
      <c r="O8" s="327"/>
      <c r="P8" s="327"/>
      <c r="Q8" s="327"/>
      <c r="R8" s="327"/>
      <c r="S8" s="327"/>
      <c r="T8" s="327"/>
    </row>
    <row r="9" spans="1:20" s="2" customFormat="1" ht="18.75" customHeight="1" x14ac:dyDescent="0.2">
      <c r="A9" s="328" t="str">
        <f>'2. паспорт  ТП'!A8</f>
        <v>Акционерное общество "Янтарьэнерго" ДЗО  ПАО "Россети"</v>
      </c>
      <c r="B9" s="328"/>
      <c r="C9" s="328"/>
      <c r="D9" s="328"/>
      <c r="E9" s="328"/>
      <c r="F9" s="328"/>
      <c r="G9" s="328"/>
      <c r="H9" s="328"/>
      <c r="I9" s="328"/>
      <c r="J9" s="328"/>
      <c r="K9" s="328"/>
      <c r="L9" s="328"/>
      <c r="M9" s="328"/>
      <c r="N9" s="328"/>
      <c r="O9" s="328"/>
      <c r="P9" s="328"/>
      <c r="Q9" s="328"/>
      <c r="R9" s="328"/>
      <c r="S9" s="328"/>
      <c r="T9" s="328"/>
    </row>
    <row r="10" spans="1:20" s="2" customFormat="1" ht="18.75" customHeight="1" x14ac:dyDescent="0.2">
      <c r="A10" s="323" t="s">
        <v>6</v>
      </c>
      <c r="B10" s="323"/>
      <c r="C10" s="323"/>
      <c r="D10" s="323"/>
      <c r="E10" s="323"/>
      <c r="F10" s="323"/>
      <c r="G10" s="323"/>
      <c r="H10" s="323"/>
      <c r="I10" s="323"/>
      <c r="J10" s="323"/>
      <c r="K10" s="323"/>
      <c r="L10" s="323"/>
      <c r="M10" s="323"/>
      <c r="N10" s="323"/>
      <c r="O10" s="323"/>
      <c r="P10" s="323"/>
      <c r="Q10" s="323"/>
      <c r="R10" s="323"/>
      <c r="S10" s="323"/>
      <c r="T10" s="323"/>
    </row>
    <row r="11" spans="1:20" s="2" customFormat="1" ht="18.75" x14ac:dyDescent="0.2">
      <c r="A11" s="327"/>
      <c r="B11" s="327"/>
      <c r="C11" s="327"/>
      <c r="D11" s="327"/>
      <c r="E11" s="327"/>
      <c r="F11" s="327"/>
      <c r="G11" s="327"/>
      <c r="H11" s="327"/>
      <c r="I11" s="327"/>
      <c r="J11" s="327"/>
      <c r="K11" s="327"/>
      <c r="L11" s="327"/>
      <c r="M11" s="327"/>
      <c r="N11" s="327"/>
      <c r="O11" s="327"/>
      <c r="P11" s="327"/>
      <c r="Q11" s="327"/>
      <c r="R11" s="327"/>
      <c r="S11" s="327"/>
      <c r="T11" s="327"/>
    </row>
    <row r="12" spans="1:20" s="2" customFormat="1" ht="18.75" customHeight="1" x14ac:dyDescent="0.2">
      <c r="A12" s="328" t="str">
        <f>'2. паспорт  ТП'!A11</f>
        <v>F_149</v>
      </c>
      <c r="B12" s="328"/>
      <c r="C12" s="328"/>
      <c r="D12" s="328"/>
      <c r="E12" s="328"/>
      <c r="F12" s="328"/>
      <c r="G12" s="328"/>
      <c r="H12" s="328"/>
      <c r="I12" s="328"/>
      <c r="J12" s="328"/>
      <c r="K12" s="328"/>
      <c r="L12" s="328"/>
      <c r="M12" s="328"/>
      <c r="N12" s="328"/>
      <c r="O12" s="328"/>
      <c r="P12" s="328"/>
      <c r="Q12" s="328"/>
      <c r="R12" s="328"/>
      <c r="S12" s="328"/>
      <c r="T12" s="328"/>
    </row>
    <row r="13" spans="1:20" s="2" customFormat="1" ht="18.75" customHeight="1" x14ac:dyDescent="0.2">
      <c r="A13" s="323" t="s">
        <v>5</v>
      </c>
      <c r="B13" s="323"/>
      <c r="C13" s="323"/>
      <c r="D13" s="323"/>
      <c r="E13" s="323"/>
      <c r="F13" s="323"/>
      <c r="G13" s="323"/>
      <c r="H13" s="323"/>
      <c r="I13" s="323"/>
      <c r="J13" s="323"/>
      <c r="K13" s="323"/>
      <c r="L13" s="323"/>
      <c r="M13" s="323"/>
      <c r="N13" s="323"/>
      <c r="O13" s="323"/>
      <c r="P13" s="323"/>
      <c r="Q13" s="323"/>
      <c r="R13" s="323"/>
      <c r="S13" s="323"/>
      <c r="T13" s="323"/>
    </row>
    <row r="14" spans="1:20" s="102" customFormat="1" ht="15.75" customHeight="1" x14ac:dyDescent="0.2">
      <c r="A14" s="332"/>
      <c r="B14" s="332"/>
      <c r="C14" s="332"/>
      <c r="D14" s="332"/>
      <c r="E14" s="332"/>
      <c r="F14" s="332"/>
      <c r="G14" s="332"/>
      <c r="H14" s="332"/>
      <c r="I14" s="332"/>
      <c r="J14" s="332"/>
      <c r="K14" s="332"/>
      <c r="L14" s="332"/>
      <c r="M14" s="332"/>
      <c r="N14" s="332"/>
      <c r="O14" s="332"/>
      <c r="P14" s="332"/>
      <c r="Q14" s="332"/>
      <c r="R14" s="332"/>
      <c r="S14" s="332"/>
      <c r="T14" s="332"/>
    </row>
    <row r="15" spans="1:20" s="103" customFormat="1" ht="55.5" customHeight="1" x14ac:dyDescent="0.2">
      <c r="A15" s="329" t="str">
        <f>'2. паспорт  ТП'!A14</f>
        <v>Реконструкция ПС 110 кВ О-10 "Зеленоградск" (инв.№ ОРУ 110/35/15 кВ - 5149951) с заменой трансформатора 110/35/15 кВ 16 МВА и на 110/15кВ 25 МВА</v>
      </c>
      <c r="B15" s="329"/>
      <c r="C15" s="329"/>
      <c r="D15" s="329"/>
      <c r="E15" s="329"/>
      <c r="F15" s="329"/>
      <c r="G15" s="329"/>
      <c r="H15" s="329"/>
      <c r="I15" s="329"/>
      <c r="J15" s="329"/>
      <c r="K15" s="329"/>
      <c r="L15" s="329"/>
      <c r="M15" s="329"/>
      <c r="N15" s="329"/>
      <c r="O15" s="329"/>
      <c r="P15" s="329"/>
      <c r="Q15" s="329"/>
      <c r="R15" s="329"/>
      <c r="S15" s="329"/>
      <c r="T15" s="329"/>
    </row>
    <row r="16" spans="1:20" s="103" customFormat="1" ht="15" customHeight="1" x14ac:dyDescent="0.2">
      <c r="A16" s="323" t="s">
        <v>4</v>
      </c>
      <c r="B16" s="323"/>
      <c r="C16" s="323"/>
      <c r="D16" s="323"/>
      <c r="E16" s="323"/>
      <c r="F16" s="323"/>
      <c r="G16" s="323"/>
      <c r="H16" s="323"/>
      <c r="I16" s="323"/>
      <c r="J16" s="323"/>
      <c r="K16" s="323"/>
      <c r="L16" s="323"/>
      <c r="M16" s="323"/>
      <c r="N16" s="323"/>
      <c r="O16" s="323"/>
      <c r="P16" s="323"/>
      <c r="Q16" s="323"/>
      <c r="R16" s="323"/>
      <c r="S16" s="323"/>
      <c r="T16" s="323"/>
    </row>
    <row r="17" spans="1:113" s="103" customFormat="1" ht="15" customHeight="1" x14ac:dyDescent="0.2">
      <c r="A17" s="330"/>
      <c r="B17" s="330"/>
      <c r="C17" s="330"/>
      <c r="D17" s="330"/>
      <c r="E17" s="330"/>
      <c r="F17" s="330"/>
      <c r="G17" s="330"/>
      <c r="H17" s="330"/>
      <c r="I17" s="330"/>
      <c r="J17" s="330"/>
      <c r="K17" s="330"/>
      <c r="L17" s="330"/>
      <c r="M17" s="330"/>
      <c r="N17" s="330"/>
      <c r="O17" s="330"/>
      <c r="P17" s="330"/>
      <c r="Q17" s="330"/>
      <c r="R17" s="330"/>
      <c r="S17" s="330"/>
      <c r="T17" s="330"/>
    </row>
    <row r="18" spans="1:113" s="103" customFormat="1" ht="15" customHeight="1" x14ac:dyDescent="0.2">
      <c r="A18" s="325" t="s">
        <v>350</v>
      </c>
      <c r="B18" s="325"/>
      <c r="C18" s="325"/>
      <c r="D18" s="325"/>
      <c r="E18" s="325"/>
      <c r="F18" s="325"/>
      <c r="G18" s="325"/>
      <c r="H18" s="325"/>
      <c r="I18" s="325"/>
      <c r="J18" s="325"/>
      <c r="K18" s="325"/>
      <c r="L18" s="325"/>
      <c r="M18" s="325"/>
      <c r="N18" s="325"/>
      <c r="O18" s="325"/>
      <c r="P18" s="325"/>
      <c r="Q18" s="325"/>
      <c r="R18" s="325"/>
      <c r="S18" s="325"/>
      <c r="T18" s="325"/>
    </row>
    <row r="19" spans="1:113" s="14" customFormat="1" ht="21" customHeight="1" x14ac:dyDescent="0.25">
      <c r="A19" s="341"/>
      <c r="B19" s="341"/>
      <c r="C19" s="341"/>
      <c r="D19" s="341"/>
      <c r="E19" s="341"/>
      <c r="F19" s="341"/>
      <c r="G19" s="341"/>
      <c r="H19" s="341"/>
      <c r="I19" s="341"/>
      <c r="J19" s="341"/>
      <c r="K19" s="341"/>
      <c r="L19" s="341"/>
      <c r="M19" s="341"/>
      <c r="N19" s="341"/>
      <c r="O19" s="341"/>
      <c r="P19" s="341"/>
      <c r="Q19" s="341"/>
      <c r="R19" s="341"/>
      <c r="S19" s="341"/>
      <c r="T19" s="341"/>
    </row>
    <row r="20" spans="1:113" ht="46.5" customHeight="1" x14ac:dyDescent="0.25">
      <c r="A20" s="342" t="s">
        <v>3</v>
      </c>
      <c r="B20" s="345" t="s">
        <v>194</v>
      </c>
      <c r="C20" s="346"/>
      <c r="D20" s="349" t="s">
        <v>116</v>
      </c>
      <c r="E20" s="345" t="s">
        <v>378</v>
      </c>
      <c r="F20" s="346"/>
      <c r="G20" s="345" t="s">
        <v>212</v>
      </c>
      <c r="H20" s="346"/>
      <c r="I20" s="345" t="s">
        <v>115</v>
      </c>
      <c r="J20" s="346"/>
      <c r="K20" s="349" t="s">
        <v>114</v>
      </c>
      <c r="L20" s="345" t="s">
        <v>113</v>
      </c>
      <c r="M20" s="346"/>
      <c r="N20" s="345" t="s">
        <v>508</v>
      </c>
      <c r="O20" s="346"/>
      <c r="P20" s="349" t="s">
        <v>112</v>
      </c>
      <c r="Q20" s="338" t="s">
        <v>111</v>
      </c>
      <c r="R20" s="339"/>
      <c r="S20" s="338" t="s">
        <v>110</v>
      </c>
      <c r="T20" s="340"/>
    </row>
    <row r="21" spans="1:113" ht="204.75" customHeight="1" x14ac:dyDescent="0.25">
      <c r="A21" s="343"/>
      <c r="B21" s="347"/>
      <c r="C21" s="348"/>
      <c r="D21" s="352"/>
      <c r="E21" s="347"/>
      <c r="F21" s="348"/>
      <c r="G21" s="347"/>
      <c r="H21" s="348"/>
      <c r="I21" s="347"/>
      <c r="J21" s="348"/>
      <c r="K21" s="350"/>
      <c r="L21" s="347"/>
      <c r="M21" s="348"/>
      <c r="N21" s="347"/>
      <c r="O21" s="348"/>
      <c r="P21" s="350"/>
      <c r="Q21" s="34" t="s">
        <v>109</v>
      </c>
      <c r="R21" s="34" t="s">
        <v>349</v>
      </c>
      <c r="S21" s="34" t="s">
        <v>108</v>
      </c>
      <c r="T21" s="34" t="s">
        <v>107</v>
      </c>
    </row>
    <row r="22" spans="1:113" ht="51.75" customHeight="1" x14ac:dyDescent="0.25">
      <c r="A22" s="344"/>
      <c r="B22" s="56" t="s">
        <v>105</v>
      </c>
      <c r="C22" s="56" t="s">
        <v>106</v>
      </c>
      <c r="D22" s="350"/>
      <c r="E22" s="56" t="s">
        <v>105</v>
      </c>
      <c r="F22" s="56" t="s">
        <v>106</v>
      </c>
      <c r="G22" s="56" t="s">
        <v>105</v>
      </c>
      <c r="H22" s="56" t="s">
        <v>106</v>
      </c>
      <c r="I22" s="56" t="s">
        <v>105</v>
      </c>
      <c r="J22" s="56" t="s">
        <v>106</v>
      </c>
      <c r="K22" s="56" t="s">
        <v>105</v>
      </c>
      <c r="L22" s="56" t="s">
        <v>105</v>
      </c>
      <c r="M22" s="56" t="s">
        <v>106</v>
      </c>
      <c r="N22" s="56" t="s">
        <v>105</v>
      </c>
      <c r="O22" s="56" t="s">
        <v>106</v>
      </c>
      <c r="P22" s="91" t="s">
        <v>105</v>
      </c>
      <c r="Q22" s="34" t="s">
        <v>105</v>
      </c>
      <c r="R22" s="34" t="s">
        <v>105</v>
      </c>
      <c r="S22" s="34" t="s">
        <v>105</v>
      </c>
      <c r="T22" s="34" t="s">
        <v>105</v>
      </c>
    </row>
    <row r="23" spans="1:113" x14ac:dyDescent="0.25">
      <c r="A23" s="16">
        <v>1</v>
      </c>
      <c r="B23" s="16">
        <v>2</v>
      </c>
      <c r="C23" s="16">
        <v>3</v>
      </c>
      <c r="D23" s="16">
        <v>4</v>
      </c>
      <c r="E23" s="16">
        <v>5</v>
      </c>
      <c r="F23" s="16">
        <v>6</v>
      </c>
      <c r="G23" s="16">
        <v>7</v>
      </c>
      <c r="H23" s="16">
        <v>8</v>
      </c>
      <c r="I23" s="16">
        <v>9</v>
      </c>
      <c r="J23" s="16">
        <v>10</v>
      </c>
      <c r="K23" s="16">
        <v>11</v>
      </c>
      <c r="L23" s="16">
        <v>12</v>
      </c>
      <c r="M23" s="16">
        <v>13</v>
      </c>
      <c r="N23" s="16">
        <v>14</v>
      </c>
      <c r="O23" s="16">
        <v>15</v>
      </c>
      <c r="P23" s="16">
        <v>16</v>
      </c>
      <c r="Q23" s="16">
        <v>17</v>
      </c>
      <c r="R23" s="16">
        <v>18</v>
      </c>
      <c r="S23" s="16">
        <v>19</v>
      </c>
      <c r="T23" s="16">
        <v>20</v>
      </c>
    </row>
    <row r="24" spans="1:113" s="14" customFormat="1" ht="31.5" x14ac:dyDescent="0.25">
      <c r="A24" s="15">
        <v>1</v>
      </c>
      <c r="B24" s="15" t="s">
        <v>431</v>
      </c>
      <c r="C24" s="15" t="str">
        <f>B24</f>
        <v>ПС 110 кВ О-10 Зеленоградск</v>
      </c>
      <c r="D24" s="66" t="s">
        <v>432</v>
      </c>
      <c r="E24" s="15" t="s">
        <v>434</v>
      </c>
      <c r="F24" s="15" t="s">
        <v>435</v>
      </c>
      <c r="G24" s="15" t="s">
        <v>436</v>
      </c>
      <c r="H24" s="15" t="str">
        <f>G24</f>
        <v>В Т-1</v>
      </c>
      <c r="I24" s="15">
        <v>1998</v>
      </c>
      <c r="J24" s="15">
        <v>2017</v>
      </c>
      <c r="K24" s="15">
        <f>I24</f>
        <v>1998</v>
      </c>
      <c r="L24" s="15">
        <v>110</v>
      </c>
      <c r="M24" s="15">
        <f>L24</f>
        <v>110</v>
      </c>
      <c r="N24" s="15" t="s">
        <v>262</v>
      </c>
      <c r="O24" s="15" t="s">
        <v>262</v>
      </c>
      <c r="P24" s="353">
        <v>2002</v>
      </c>
      <c r="Q24" s="15" t="s">
        <v>262</v>
      </c>
      <c r="R24" s="15" t="s">
        <v>262</v>
      </c>
      <c r="S24" s="66" t="s">
        <v>441</v>
      </c>
      <c r="T24" s="15" t="s">
        <v>440</v>
      </c>
    </row>
    <row r="25" spans="1:113" ht="31.5" x14ac:dyDescent="0.25">
      <c r="A25" s="15">
        <v>2</v>
      </c>
      <c r="B25" s="15" t="s">
        <v>431</v>
      </c>
      <c r="C25" s="15" t="str">
        <f>B25</f>
        <v>ПС 110 кВ О-10 Зеленоградск</v>
      </c>
      <c r="D25" s="66" t="s">
        <v>433</v>
      </c>
      <c r="E25" s="15" t="s">
        <v>438</v>
      </c>
      <c r="F25" s="15" t="s">
        <v>439</v>
      </c>
      <c r="G25" s="15" t="s">
        <v>437</v>
      </c>
      <c r="H25" s="15" t="str">
        <f>G25</f>
        <v>Т-1</v>
      </c>
      <c r="I25" s="15">
        <f>I24</f>
        <v>1998</v>
      </c>
      <c r="J25" s="15">
        <v>2017</v>
      </c>
      <c r="K25" s="15">
        <f>I25</f>
        <v>1998</v>
      </c>
      <c r="L25" s="15">
        <v>110</v>
      </c>
      <c r="M25" s="15">
        <f>L25</f>
        <v>110</v>
      </c>
      <c r="N25" s="15">
        <v>16</v>
      </c>
      <c r="O25" s="15">
        <v>25</v>
      </c>
      <c r="P25" s="354"/>
      <c r="Q25" s="15" t="s">
        <v>262</v>
      </c>
      <c r="R25" s="15" t="s">
        <v>262</v>
      </c>
      <c r="S25" s="66" t="s">
        <v>441</v>
      </c>
      <c r="T25" s="15" t="s">
        <v>440</v>
      </c>
    </row>
    <row r="26" spans="1:113" ht="330" customHeight="1" x14ac:dyDescent="0.25">
      <c r="A26" s="15">
        <v>3</v>
      </c>
      <c r="B26" s="15" t="s">
        <v>431</v>
      </c>
      <c r="C26" s="15" t="str">
        <f>B26</f>
        <v>ПС 110 кВ О-10 Зеленоградск</v>
      </c>
      <c r="D26" s="15" t="s">
        <v>449</v>
      </c>
      <c r="E26" s="15" t="s">
        <v>584</v>
      </c>
      <c r="F26" s="67" t="s">
        <v>585</v>
      </c>
      <c r="G26" s="66" t="s">
        <v>586</v>
      </c>
      <c r="H26" s="66" t="s">
        <v>587</v>
      </c>
      <c r="I26" s="66" t="s">
        <v>450</v>
      </c>
      <c r="J26" s="15">
        <v>2018</v>
      </c>
      <c r="K26" s="66" t="s">
        <v>450</v>
      </c>
      <c r="L26" s="15">
        <v>35</v>
      </c>
      <c r="M26" s="15">
        <v>20</v>
      </c>
      <c r="N26" s="15" t="s">
        <v>262</v>
      </c>
      <c r="O26" s="15" t="s">
        <v>262</v>
      </c>
      <c r="P26" s="355"/>
      <c r="Q26" s="15" t="s">
        <v>262</v>
      </c>
      <c r="R26" s="15" t="s">
        <v>262</v>
      </c>
      <c r="S26" s="66" t="s">
        <v>441</v>
      </c>
      <c r="T26" s="15" t="s">
        <v>440</v>
      </c>
    </row>
    <row r="27" spans="1:113" s="13" customFormat="1" ht="12.75" x14ac:dyDescent="0.2"/>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351" t="s">
        <v>384</v>
      </c>
      <c r="C29" s="351"/>
      <c r="D29" s="351"/>
      <c r="E29" s="351"/>
      <c r="F29" s="351"/>
      <c r="G29" s="351"/>
      <c r="H29" s="351"/>
      <c r="I29" s="351"/>
      <c r="J29" s="351"/>
      <c r="K29" s="351"/>
      <c r="L29" s="351"/>
      <c r="M29" s="351"/>
      <c r="N29" s="351"/>
      <c r="O29" s="351"/>
      <c r="P29" s="351"/>
      <c r="Q29" s="351"/>
      <c r="R29" s="351"/>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348</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8">
    <mergeCell ref="B29:R29"/>
    <mergeCell ref="L20:M21"/>
    <mergeCell ref="N20:O21"/>
    <mergeCell ref="P20:P21"/>
    <mergeCell ref="D20:D22"/>
    <mergeCell ref="B20:C21"/>
    <mergeCell ref="P24:P26"/>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2" zoomScale="80" zoomScaleSheetLayoutView="80" workbookViewId="0">
      <selection activeCell="R25" sqref="R25"/>
    </sheetView>
  </sheetViews>
  <sheetFormatPr defaultColWidth="10.7109375" defaultRowHeight="15.75" x14ac:dyDescent="0.25"/>
  <cols>
    <col min="1" max="2" width="10.7109375" style="7"/>
    <col min="3" max="3" width="15.140625" style="7" customWidth="1"/>
    <col min="4" max="4" width="11.5703125" style="7" customWidth="1"/>
    <col min="5" max="5" width="15.57031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95"/>
      <c r="R2" s="95"/>
      <c r="AA2" s="1" t="s">
        <v>8</v>
      </c>
    </row>
    <row r="3" spans="1:27" s="2" customFormat="1" ht="18.75" customHeight="1" x14ac:dyDescent="0.3">
      <c r="Q3" s="95"/>
      <c r="R3" s="95"/>
      <c r="AA3" s="1" t="s">
        <v>65</v>
      </c>
    </row>
    <row r="4" spans="1:27" s="2" customFormat="1" x14ac:dyDescent="0.2">
      <c r="E4" s="96"/>
      <c r="Q4" s="95"/>
      <c r="R4" s="95"/>
    </row>
    <row r="5" spans="1:27" s="2" customFormat="1" x14ac:dyDescent="0.2">
      <c r="A5" s="333" t="str">
        <f>'3.1. паспорт Техсостояние ПС'!A5</f>
        <v>Год раскрытия информации: 2018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2" customFormat="1" x14ac:dyDescent="0.2">
      <c r="A6" s="58"/>
      <c r="B6" s="58"/>
      <c r="C6" s="58"/>
      <c r="D6" s="58"/>
      <c r="E6" s="58"/>
      <c r="F6" s="58"/>
      <c r="G6" s="58"/>
      <c r="H6" s="58"/>
      <c r="I6" s="58"/>
      <c r="J6" s="58"/>
      <c r="K6" s="58"/>
      <c r="L6" s="58"/>
      <c r="M6" s="58"/>
      <c r="N6" s="58"/>
      <c r="O6" s="58"/>
      <c r="P6" s="58"/>
      <c r="Q6" s="58"/>
      <c r="R6" s="58"/>
      <c r="S6" s="58"/>
      <c r="T6" s="58"/>
    </row>
    <row r="7" spans="1:27" s="2" customFormat="1" ht="18.75" x14ac:dyDescent="0.2">
      <c r="E7" s="327" t="s">
        <v>7</v>
      </c>
      <c r="F7" s="327"/>
      <c r="G7" s="327"/>
      <c r="H7" s="327"/>
      <c r="I7" s="327"/>
      <c r="J7" s="327"/>
      <c r="K7" s="327"/>
      <c r="L7" s="327"/>
      <c r="M7" s="327"/>
      <c r="N7" s="327"/>
      <c r="O7" s="327"/>
      <c r="P7" s="327"/>
      <c r="Q7" s="327"/>
      <c r="R7" s="327"/>
      <c r="S7" s="327"/>
      <c r="T7" s="327"/>
      <c r="U7" s="327"/>
      <c r="V7" s="327"/>
      <c r="W7" s="327"/>
      <c r="X7" s="327"/>
      <c r="Y7" s="327"/>
    </row>
    <row r="8" spans="1:27" s="2" customFormat="1" ht="18.75" x14ac:dyDescent="0.2">
      <c r="E8" s="98"/>
      <c r="F8" s="98"/>
      <c r="G8" s="98"/>
      <c r="H8" s="98"/>
      <c r="I8" s="98"/>
      <c r="J8" s="98"/>
      <c r="K8" s="98"/>
      <c r="L8" s="98"/>
      <c r="M8" s="98"/>
      <c r="N8" s="98"/>
      <c r="O8" s="98"/>
      <c r="P8" s="98"/>
      <c r="Q8" s="98"/>
      <c r="R8" s="98"/>
      <c r="S8" s="97"/>
      <c r="T8" s="97"/>
      <c r="U8" s="97"/>
      <c r="V8" s="97"/>
      <c r="W8" s="97"/>
    </row>
    <row r="9" spans="1:27" s="2" customFormat="1" ht="18.75" customHeight="1" x14ac:dyDescent="0.2">
      <c r="E9" s="328" t="str">
        <f>'3.1. паспорт Техсостояние ПС'!A9</f>
        <v>Акционерное общество "Янтарьэнерго" ДЗО  ПАО "Россети"</v>
      </c>
      <c r="F9" s="328"/>
      <c r="G9" s="328"/>
      <c r="H9" s="328"/>
      <c r="I9" s="328"/>
      <c r="J9" s="328"/>
      <c r="K9" s="328"/>
      <c r="L9" s="328"/>
      <c r="M9" s="328"/>
      <c r="N9" s="328"/>
      <c r="O9" s="328"/>
      <c r="P9" s="328"/>
      <c r="Q9" s="328"/>
      <c r="R9" s="328"/>
      <c r="S9" s="328"/>
      <c r="T9" s="328"/>
      <c r="U9" s="328"/>
      <c r="V9" s="328"/>
      <c r="W9" s="328"/>
      <c r="X9" s="328"/>
      <c r="Y9" s="328"/>
    </row>
    <row r="10" spans="1:27" s="2" customFormat="1" ht="18.75" customHeight="1" x14ac:dyDescent="0.2">
      <c r="E10" s="323" t="s">
        <v>6</v>
      </c>
      <c r="F10" s="323"/>
      <c r="G10" s="323"/>
      <c r="H10" s="323"/>
      <c r="I10" s="323"/>
      <c r="J10" s="323"/>
      <c r="K10" s="323"/>
      <c r="L10" s="323"/>
      <c r="M10" s="323"/>
      <c r="N10" s="323"/>
      <c r="O10" s="323"/>
      <c r="P10" s="323"/>
      <c r="Q10" s="323"/>
      <c r="R10" s="323"/>
      <c r="S10" s="323"/>
      <c r="T10" s="323"/>
      <c r="U10" s="323"/>
      <c r="V10" s="323"/>
      <c r="W10" s="323"/>
      <c r="X10" s="323"/>
      <c r="Y10" s="323"/>
    </row>
    <row r="11" spans="1:27" s="2" customFormat="1" ht="18.75" x14ac:dyDescent="0.2">
      <c r="E11" s="98"/>
      <c r="F11" s="98"/>
      <c r="G11" s="98"/>
      <c r="H11" s="98"/>
      <c r="I11" s="98"/>
      <c r="J11" s="98"/>
      <c r="K11" s="98"/>
      <c r="L11" s="98"/>
      <c r="M11" s="98"/>
      <c r="N11" s="98"/>
      <c r="O11" s="98"/>
      <c r="P11" s="98"/>
      <c r="Q11" s="98"/>
      <c r="R11" s="98"/>
      <c r="S11" s="97"/>
      <c r="T11" s="97"/>
      <c r="U11" s="97"/>
      <c r="V11" s="97"/>
      <c r="W11" s="97"/>
    </row>
    <row r="12" spans="1:27" s="2" customFormat="1" ht="18.75" customHeight="1" x14ac:dyDescent="0.2">
      <c r="E12" s="328" t="str">
        <f>'1. паспорт местоположение'!A12</f>
        <v>F_149</v>
      </c>
      <c r="F12" s="328"/>
      <c r="G12" s="328"/>
      <c r="H12" s="328"/>
      <c r="I12" s="328"/>
      <c r="J12" s="328"/>
      <c r="K12" s="328"/>
      <c r="L12" s="328"/>
      <c r="M12" s="328"/>
      <c r="N12" s="328"/>
      <c r="O12" s="328"/>
      <c r="P12" s="328"/>
      <c r="Q12" s="328"/>
      <c r="R12" s="328"/>
      <c r="S12" s="328"/>
      <c r="T12" s="328"/>
      <c r="U12" s="328"/>
      <c r="V12" s="328"/>
      <c r="W12" s="328"/>
      <c r="X12" s="328"/>
      <c r="Y12" s="328"/>
    </row>
    <row r="13" spans="1:27" s="2" customFormat="1" ht="18.75" customHeight="1" x14ac:dyDescent="0.2">
      <c r="E13" s="323" t="s">
        <v>5</v>
      </c>
      <c r="F13" s="323"/>
      <c r="G13" s="323"/>
      <c r="H13" s="323"/>
      <c r="I13" s="323"/>
      <c r="J13" s="323"/>
      <c r="K13" s="323"/>
      <c r="L13" s="323"/>
      <c r="M13" s="323"/>
      <c r="N13" s="323"/>
      <c r="O13" s="323"/>
      <c r="P13" s="323"/>
      <c r="Q13" s="323"/>
      <c r="R13" s="323"/>
      <c r="S13" s="323"/>
      <c r="T13" s="323"/>
      <c r="U13" s="323"/>
      <c r="V13" s="323"/>
      <c r="W13" s="323"/>
      <c r="X13" s="323"/>
      <c r="Y13" s="323"/>
    </row>
    <row r="14" spans="1:27" s="102" customFormat="1" ht="15.75" customHeight="1" x14ac:dyDescent="0.2">
      <c r="E14" s="101"/>
      <c r="F14" s="101"/>
      <c r="G14" s="101"/>
      <c r="H14" s="101"/>
      <c r="I14" s="101"/>
      <c r="J14" s="101"/>
      <c r="K14" s="101"/>
      <c r="L14" s="101"/>
      <c r="M14" s="101"/>
      <c r="N14" s="101"/>
      <c r="O14" s="101"/>
      <c r="P14" s="101"/>
      <c r="Q14" s="101"/>
      <c r="R14" s="101"/>
      <c r="S14" s="101"/>
      <c r="T14" s="101"/>
      <c r="U14" s="101"/>
      <c r="V14" s="101"/>
      <c r="W14" s="101"/>
    </row>
    <row r="15" spans="1:27" s="103" customFormat="1" ht="39" customHeight="1" x14ac:dyDescent="0.2">
      <c r="E15" s="329" t="str">
        <f>'3.1. паспорт Техсостояние ПС'!A15</f>
        <v>Реконструкция ПС 110 кВ О-10 "Зеленоградск" (инв.№ ОРУ 110/35/15 кВ - 5149951) с заменой трансформатора 110/35/15 кВ 16 МВА и на 110/15кВ 25 МВА</v>
      </c>
      <c r="F15" s="329"/>
      <c r="G15" s="329"/>
      <c r="H15" s="329"/>
      <c r="I15" s="329"/>
      <c r="J15" s="329"/>
      <c r="K15" s="329"/>
      <c r="L15" s="329"/>
      <c r="M15" s="329"/>
      <c r="N15" s="329"/>
      <c r="O15" s="329"/>
      <c r="P15" s="329"/>
      <c r="Q15" s="329"/>
      <c r="R15" s="329"/>
      <c r="S15" s="329"/>
      <c r="T15" s="329"/>
      <c r="U15" s="329"/>
      <c r="V15" s="329"/>
      <c r="W15" s="329"/>
      <c r="X15" s="329"/>
      <c r="Y15" s="329"/>
    </row>
    <row r="16" spans="1:27" s="103" customFormat="1" ht="15" customHeight="1" x14ac:dyDescent="0.2">
      <c r="E16" s="323" t="s">
        <v>4</v>
      </c>
      <c r="F16" s="323"/>
      <c r="G16" s="323"/>
      <c r="H16" s="323"/>
      <c r="I16" s="323"/>
      <c r="J16" s="323"/>
      <c r="K16" s="323"/>
      <c r="L16" s="323"/>
      <c r="M16" s="323"/>
      <c r="N16" s="323"/>
      <c r="O16" s="323"/>
      <c r="P16" s="323"/>
      <c r="Q16" s="323"/>
      <c r="R16" s="323"/>
      <c r="S16" s="323"/>
      <c r="T16" s="323"/>
      <c r="U16" s="323"/>
      <c r="V16" s="323"/>
      <c r="W16" s="323"/>
      <c r="X16" s="323"/>
      <c r="Y16" s="323"/>
    </row>
    <row r="17" spans="1:27" s="103" customFormat="1" ht="15" customHeight="1" x14ac:dyDescent="0.2">
      <c r="E17" s="104"/>
      <c r="F17" s="104"/>
      <c r="G17" s="104"/>
      <c r="H17" s="104"/>
      <c r="I17" s="104"/>
      <c r="J17" s="104"/>
      <c r="K17" s="104"/>
      <c r="L17" s="104"/>
      <c r="M17" s="104"/>
      <c r="N17" s="104"/>
      <c r="O17" s="104"/>
      <c r="P17" s="104"/>
      <c r="Q17" s="104"/>
      <c r="R17" s="104"/>
      <c r="S17" s="104"/>
      <c r="T17" s="104"/>
      <c r="U17" s="104"/>
      <c r="V17" s="104"/>
      <c r="W17" s="104"/>
    </row>
    <row r="18" spans="1:27" s="103"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352</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14" customFormat="1" ht="21" customHeight="1" x14ac:dyDescent="0.25"/>
    <row r="21" spans="1:27" ht="15.75" customHeight="1" x14ac:dyDescent="0.25">
      <c r="A21" s="356" t="s">
        <v>3</v>
      </c>
      <c r="B21" s="358" t="s">
        <v>359</v>
      </c>
      <c r="C21" s="359"/>
      <c r="D21" s="358" t="s">
        <v>361</v>
      </c>
      <c r="E21" s="359"/>
      <c r="F21" s="338" t="s">
        <v>88</v>
      </c>
      <c r="G21" s="340"/>
      <c r="H21" s="340"/>
      <c r="I21" s="339"/>
      <c r="J21" s="356" t="s">
        <v>362</v>
      </c>
      <c r="K21" s="358" t="s">
        <v>363</v>
      </c>
      <c r="L21" s="359"/>
      <c r="M21" s="358" t="s">
        <v>364</v>
      </c>
      <c r="N21" s="359"/>
      <c r="O21" s="358" t="s">
        <v>351</v>
      </c>
      <c r="P21" s="359"/>
      <c r="Q21" s="358" t="s">
        <v>121</v>
      </c>
      <c r="R21" s="359"/>
      <c r="S21" s="356" t="s">
        <v>120</v>
      </c>
      <c r="T21" s="356" t="s">
        <v>365</v>
      </c>
      <c r="U21" s="356" t="s">
        <v>360</v>
      </c>
      <c r="V21" s="358" t="s">
        <v>119</v>
      </c>
      <c r="W21" s="359"/>
      <c r="X21" s="338" t="s">
        <v>111</v>
      </c>
      <c r="Y21" s="340"/>
      <c r="Z21" s="338" t="s">
        <v>110</v>
      </c>
      <c r="AA21" s="340"/>
    </row>
    <row r="22" spans="1:27" ht="216" customHeight="1" x14ac:dyDescent="0.25">
      <c r="A22" s="362"/>
      <c r="B22" s="360"/>
      <c r="C22" s="361"/>
      <c r="D22" s="360"/>
      <c r="E22" s="361"/>
      <c r="F22" s="338" t="s">
        <v>118</v>
      </c>
      <c r="G22" s="339"/>
      <c r="H22" s="338" t="s">
        <v>117</v>
      </c>
      <c r="I22" s="339"/>
      <c r="J22" s="357"/>
      <c r="K22" s="360"/>
      <c r="L22" s="361"/>
      <c r="M22" s="360"/>
      <c r="N22" s="361"/>
      <c r="O22" s="360"/>
      <c r="P22" s="361"/>
      <c r="Q22" s="360"/>
      <c r="R22" s="361"/>
      <c r="S22" s="357"/>
      <c r="T22" s="357"/>
      <c r="U22" s="357"/>
      <c r="V22" s="360"/>
      <c r="W22" s="361"/>
      <c r="X22" s="34" t="s">
        <v>109</v>
      </c>
      <c r="Y22" s="34" t="s">
        <v>349</v>
      </c>
      <c r="Z22" s="34" t="s">
        <v>108</v>
      </c>
      <c r="AA22" s="34" t="s">
        <v>107</v>
      </c>
    </row>
    <row r="23" spans="1:27" ht="60" customHeight="1" x14ac:dyDescent="0.25">
      <c r="A23" s="357"/>
      <c r="B23" s="92" t="s">
        <v>105</v>
      </c>
      <c r="C23" s="92"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34" t="s">
        <v>105</v>
      </c>
      <c r="AA23" s="34" t="s">
        <v>105</v>
      </c>
    </row>
    <row r="24" spans="1:27"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19</v>
      </c>
      <c r="R24" s="35">
        <v>20</v>
      </c>
      <c r="S24" s="35">
        <v>21</v>
      </c>
      <c r="T24" s="35">
        <v>22</v>
      </c>
      <c r="U24" s="35">
        <v>23</v>
      </c>
      <c r="V24" s="35">
        <v>24</v>
      </c>
      <c r="W24" s="35">
        <v>25</v>
      </c>
      <c r="X24" s="35">
        <v>26</v>
      </c>
      <c r="Y24" s="35">
        <v>27</v>
      </c>
      <c r="Z24" s="35">
        <v>28</v>
      </c>
      <c r="AA24" s="35">
        <v>29</v>
      </c>
    </row>
    <row r="25" spans="1:27" s="69" customFormat="1" ht="47.25" x14ac:dyDescent="0.25">
      <c r="A25" s="66">
        <v>1</v>
      </c>
      <c r="B25" s="66" t="s">
        <v>262</v>
      </c>
      <c r="C25" s="66" t="s">
        <v>588</v>
      </c>
      <c r="D25" s="66" t="s">
        <v>262</v>
      </c>
      <c r="E25" s="66" t="str">
        <f t="shared" ref="E25" si="0">C25</f>
        <v>КЛ-10 кВ ВЛ 10-01 - ТП 10-5</v>
      </c>
      <c r="F25" s="66" t="s">
        <v>262</v>
      </c>
      <c r="G25" s="66">
        <v>10</v>
      </c>
      <c r="H25" s="66" t="s">
        <v>262</v>
      </c>
      <c r="I25" s="66">
        <v>10</v>
      </c>
      <c r="J25" s="66" t="s">
        <v>262</v>
      </c>
      <c r="K25" s="66" t="s">
        <v>262</v>
      </c>
      <c r="L25" s="66">
        <v>1</v>
      </c>
      <c r="M25" s="66" t="s">
        <v>262</v>
      </c>
      <c r="N25" s="66">
        <v>120</v>
      </c>
      <c r="O25" s="66" t="s">
        <v>262</v>
      </c>
      <c r="P25" s="66" t="s">
        <v>442</v>
      </c>
      <c r="Q25" s="66" t="s">
        <v>262</v>
      </c>
      <c r="R25" s="68">
        <v>0.65</v>
      </c>
      <c r="S25" s="66" t="s">
        <v>262</v>
      </c>
      <c r="T25" s="66" t="s">
        <v>262</v>
      </c>
      <c r="U25" s="66" t="s">
        <v>262</v>
      </c>
      <c r="V25" s="66" t="s">
        <v>262</v>
      </c>
      <c r="W25" s="66" t="s">
        <v>443</v>
      </c>
      <c r="X25" s="66" t="s">
        <v>262</v>
      </c>
      <c r="Y25" s="66" t="s">
        <v>262</v>
      </c>
      <c r="Z25" s="66" t="s">
        <v>262</v>
      </c>
      <c r="AA25" s="66" t="s">
        <v>262</v>
      </c>
    </row>
    <row r="26"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8" zoomScale="80" zoomScaleSheetLayoutView="80" workbookViewId="0">
      <selection activeCell="C22" sqref="C22"/>
    </sheetView>
  </sheetViews>
  <sheetFormatPr defaultColWidth="9.140625" defaultRowHeight="15" x14ac:dyDescent="0.25"/>
  <cols>
    <col min="1" max="1" width="6.140625" style="122" customWidth="1"/>
    <col min="2" max="2" width="53.5703125" style="122" customWidth="1"/>
    <col min="3" max="3" width="98.28515625" style="122"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2" customFormat="1" ht="18.75" customHeight="1" x14ac:dyDescent="0.2">
      <c r="C1" s="4" t="s">
        <v>66</v>
      </c>
      <c r="E1" s="95"/>
      <c r="F1" s="95"/>
    </row>
    <row r="2" spans="1:29" s="2" customFormat="1" ht="18.75" customHeight="1" x14ac:dyDescent="0.3">
      <c r="C2" s="1" t="s">
        <v>8</v>
      </c>
      <c r="E2" s="95"/>
      <c r="F2" s="95"/>
    </row>
    <row r="3" spans="1:29" s="2" customFormat="1" ht="18.75" x14ac:dyDescent="0.3">
      <c r="A3" s="96"/>
      <c r="C3" s="1" t="s">
        <v>65</v>
      </c>
      <c r="E3" s="95"/>
      <c r="F3" s="95"/>
    </row>
    <row r="4" spans="1:29" s="2" customFormat="1" ht="18.75" x14ac:dyDescent="0.3">
      <c r="A4" s="96"/>
      <c r="C4" s="1"/>
      <c r="E4" s="95"/>
      <c r="F4" s="95"/>
    </row>
    <row r="5" spans="1:29" s="2" customFormat="1" ht="15.75" x14ac:dyDescent="0.2">
      <c r="A5" s="333" t="str">
        <f>'3.2 паспорт Техсостояние ЛЭП'!A5</f>
        <v>Год раскрытия информации: 2018 год</v>
      </c>
      <c r="B5" s="333"/>
      <c r="C5" s="333"/>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96"/>
      <c r="E6" s="95"/>
      <c r="F6" s="95"/>
      <c r="G6" s="1"/>
    </row>
    <row r="7" spans="1:29" s="2" customFormat="1" ht="18.75" x14ac:dyDescent="0.2">
      <c r="A7" s="327" t="s">
        <v>7</v>
      </c>
      <c r="B7" s="327"/>
      <c r="C7" s="327"/>
      <c r="D7" s="97"/>
      <c r="E7" s="97"/>
      <c r="F7" s="97"/>
      <c r="G7" s="97"/>
      <c r="H7" s="97"/>
      <c r="I7" s="97"/>
      <c r="J7" s="97"/>
      <c r="K7" s="97"/>
      <c r="L7" s="97"/>
      <c r="M7" s="97"/>
      <c r="N7" s="97"/>
      <c r="O7" s="97"/>
      <c r="P7" s="97"/>
      <c r="Q7" s="97"/>
      <c r="R7" s="97"/>
      <c r="S7" s="97"/>
      <c r="T7" s="97"/>
      <c r="U7" s="97"/>
    </row>
    <row r="8" spans="1:29" s="2" customFormat="1" ht="18.75" x14ac:dyDescent="0.2">
      <c r="A8" s="327"/>
      <c r="B8" s="327"/>
      <c r="C8" s="327"/>
      <c r="D8" s="98"/>
      <c r="E8" s="98"/>
      <c r="F8" s="98"/>
      <c r="G8" s="98"/>
      <c r="H8" s="97"/>
      <c r="I8" s="97"/>
      <c r="J8" s="97"/>
      <c r="K8" s="97"/>
      <c r="L8" s="97"/>
      <c r="M8" s="97"/>
      <c r="N8" s="97"/>
      <c r="O8" s="97"/>
      <c r="P8" s="97"/>
      <c r="Q8" s="97"/>
      <c r="R8" s="97"/>
      <c r="S8" s="97"/>
      <c r="T8" s="97"/>
      <c r="U8" s="97"/>
    </row>
    <row r="9" spans="1:29" s="2" customFormat="1" ht="18.75" x14ac:dyDescent="0.2">
      <c r="A9" s="328" t="str">
        <f>'3.2 паспорт Техсостояние ЛЭП'!E9</f>
        <v>Акционерное общество "Янтарьэнерго" ДЗО  ПАО "Россети"</v>
      </c>
      <c r="B9" s="328"/>
      <c r="C9" s="328"/>
      <c r="D9" s="99"/>
      <c r="E9" s="99"/>
      <c r="F9" s="99"/>
      <c r="G9" s="99"/>
      <c r="H9" s="97"/>
      <c r="I9" s="97"/>
      <c r="J9" s="97"/>
      <c r="K9" s="97"/>
      <c r="L9" s="97"/>
      <c r="M9" s="97"/>
      <c r="N9" s="97"/>
      <c r="O9" s="97"/>
      <c r="P9" s="97"/>
      <c r="Q9" s="97"/>
      <c r="R9" s="97"/>
      <c r="S9" s="97"/>
      <c r="T9" s="97"/>
      <c r="U9" s="97"/>
    </row>
    <row r="10" spans="1:29" s="2" customFormat="1" ht="18.75" x14ac:dyDescent="0.2">
      <c r="A10" s="323" t="s">
        <v>6</v>
      </c>
      <c r="B10" s="323"/>
      <c r="C10" s="323"/>
      <c r="D10" s="100"/>
      <c r="E10" s="100"/>
      <c r="F10" s="100"/>
      <c r="G10" s="100"/>
      <c r="H10" s="97"/>
      <c r="I10" s="97"/>
      <c r="J10" s="97"/>
      <c r="K10" s="97"/>
      <c r="L10" s="97"/>
      <c r="M10" s="97"/>
      <c r="N10" s="97"/>
      <c r="O10" s="97"/>
      <c r="P10" s="97"/>
      <c r="Q10" s="97"/>
      <c r="R10" s="97"/>
      <c r="S10" s="97"/>
      <c r="T10" s="97"/>
      <c r="U10" s="97"/>
    </row>
    <row r="11" spans="1:29" s="2" customFormat="1" ht="18.75" x14ac:dyDescent="0.2">
      <c r="A11" s="327"/>
      <c r="B11" s="327"/>
      <c r="C11" s="327"/>
      <c r="D11" s="98"/>
      <c r="E11" s="98"/>
      <c r="F11" s="98"/>
      <c r="G11" s="98"/>
      <c r="H11" s="97"/>
      <c r="I11" s="97"/>
      <c r="J11" s="97"/>
      <c r="K11" s="97"/>
      <c r="L11" s="97"/>
      <c r="M11" s="97"/>
      <c r="N11" s="97"/>
      <c r="O11" s="97"/>
      <c r="P11" s="97"/>
      <c r="Q11" s="97"/>
      <c r="R11" s="97"/>
      <c r="S11" s="97"/>
      <c r="T11" s="97"/>
      <c r="U11" s="97"/>
    </row>
    <row r="12" spans="1:29" s="2" customFormat="1" ht="18.75" x14ac:dyDescent="0.2">
      <c r="A12" s="328" t="str">
        <f>'3.2 паспорт Техсостояние ЛЭП'!E12</f>
        <v>F_149</v>
      </c>
      <c r="B12" s="328"/>
      <c r="C12" s="328"/>
      <c r="D12" s="99"/>
      <c r="E12" s="99"/>
      <c r="F12" s="99"/>
      <c r="G12" s="99"/>
      <c r="H12" s="97"/>
      <c r="I12" s="97"/>
      <c r="J12" s="97"/>
      <c r="K12" s="97"/>
      <c r="L12" s="97"/>
      <c r="M12" s="97"/>
      <c r="N12" s="97"/>
      <c r="O12" s="97"/>
      <c r="P12" s="97"/>
      <c r="Q12" s="97"/>
      <c r="R12" s="97"/>
      <c r="S12" s="97"/>
      <c r="T12" s="97"/>
      <c r="U12" s="97"/>
    </row>
    <row r="13" spans="1:29" s="2" customFormat="1" ht="18.75" x14ac:dyDescent="0.2">
      <c r="A13" s="323" t="s">
        <v>5</v>
      </c>
      <c r="B13" s="323"/>
      <c r="C13" s="323"/>
      <c r="D13" s="100"/>
      <c r="E13" s="100"/>
      <c r="F13" s="100"/>
      <c r="G13" s="100"/>
      <c r="H13" s="97"/>
      <c r="I13" s="97"/>
      <c r="J13" s="97"/>
      <c r="K13" s="97"/>
      <c r="L13" s="97"/>
      <c r="M13" s="97"/>
      <c r="N13" s="97"/>
      <c r="O13" s="97"/>
      <c r="P13" s="97"/>
      <c r="Q13" s="97"/>
      <c r="R13" s="97"/>
      <c r="S13" s="97"/>
      <c r="T13" s="97"/>
      <c r="U13" s="97"/>
    </row>
    <row r="14" spans="1:29" s="102" customFormat="1" ht="15.75" customHeight="1" x14ac:dyDescent="0.2">
      <c r="A14" s="332"/>
      <c r="B14" s="332"/>
      <c r="C14" s="332"/>
      <c r="D14" s="101"/>
      <c r="E14" s="101"/>
      <c r="F14" s="101"/>
      <c r="G14" s="101"/>
      <c r="H14" s="101"/>
      <c r="I14" s="101"/>
      <c r="J14" s="101"/>
      <c r="K14" s="101"/>
      <c r="L14" s="101"/>
      <c r="M14" s="101"/>
      <c r="N14" s="101"/>
      <c r="O14" s="101"/>
      <c r="P14" s="101"/>
      <c r="Q14" s="101"/>
      <c r="R14" s="101"/>
      <c r="S14" s="101"/>
      <c r="T14" s="101"/>
      <c r="U14" s="101"/>
    </row>
    <row r="15" spans="1:29" s="103" customFormat="1" ht="55.5" customHeight="1" x14ac:dyDescent="0.2">
      <c r="A15" s="329" t="str">
        <f>'3.2 паспорт Техсостояние ЛЭП'!E15</f>
        <v>Реконструкция ПС 110 кВ О-10 "Зеленоградск" (инв.№ ОРУ 110/35/15 кВ - 5149951) с заменой трансформатора 110/35/15 кВ 16 МВА и на 110/15кВ 25 МВА</v>
      </c>
      <c r="B15" s="329"/>
      <c r="C15" s="329"/>
      <c r="D15" s="99"/>
      <c r="E15" s="99"/>
      <c r="F15" s="99"/>
      <c r="G15" s="99"/>
      <c r="H15" s="99"/>
      <c r="I15" s="99"/>
      <c r="J15" s="99"/>
      <c r="K15" s="99"/>
      <c r="L15" s="99"/>
      <c r="M15" s="99"/>
      <c r="N15" s="99"/>
      <c r="O15" s="99"/>
      <c r="P15" s="99"/>
      <c r="Q15" s="99"/>
      <c r="R15" s="99"/>
      <c r="S15" s="99"/>
      <c r="T15" s="99"/>
      <c r="U15" s="99"/>
    </row>
    <row r="16" spans="1:29" s="103" customFormat="1" ht="15" customHeight="1" x14ac:dyDescent="0.2">
      <c r="A16" s="323" t="s">
        <v>4</v>
      </c>
      <c r="B16" s="323"/>
      <c r="C16" s="323"/>
      <c r="D16" s="100"/>
      <c r="E16" s="100"/>
      <c r="F16" s="100"/>
      <c r="G16" s="100"/>
      <c r="H16" s="100"/>
      <c r="I16" s="100"/>
      <c r="J16" s="100"/>
      <c r="K16" s="100"/>
      <c r="L16" s="100"/>
      <c r="M16" s="100"/>
      <c r="N16" s="100"/>
      <c r="O16" s="100"/>
      <c r="P16" s="100"/>
      <c r="Q16" s="100"/>
      <c r="R16" s="100"/>
      <c r="S16" s="100"/>
      <c r="T16" s="100"/>
      <c r="U16" s="100"/>
    </row>
    <row r="17" spans="1:21" s="103" customFormat="1" ht="15" customHeight="1" x14ac:dyDescent="0.2">
      <c r="A17" s="330"/>
      <c r="B17" s="330"/>
      <c r="C17" s="330"/>
      <c r="D17" s="104"/>
      <c r="E17" s="104"/>
      <c r="F17" s="104"/>
      <c r="G17" s="104"/>
      <c r="H17" s="104"/>
      <c r="I17" s="104"/>
      <c r="J17" s="104"/>
      <c r="K17" s="104"/>
      <c r="L17" s="104"/>
      <c r="M17" s="104"/>
      <c r="N17" s="104"/>
      <c r="O17" s="104"/>
      <c r="P17" s="104"/>
      <c r="Q17" s="104"/>
      <c r="R17" s="104"/>
    </row>
    <row r="18" spans="1:21" s="103" customFormat="1" ht="27.75" customHeight="1" x14ac:dyDescent="0.2">
      <c r="A18" s="324" t="s">
        <v>344</v>
      </c>
      <c r="B18" s="324"/>
      <c r="C18" s="324"/>
      <c r="D18" s="105"/>
      <c r="E18" s="105"/>
      <c r="F18" s="105"/>
      <c r="G18" s="105"/>
      <c r="H18" s="105"/>
      <c r="I18" s="105"/>
      <c r="J18" s="105"/>
      <c r="K18" s="105"/>
      <c r="L18" s="105"/>
      <c r="M18" s="105"/>
      <c r="N18" s="105"/>
      <c r="O18" s="105"/>
      <c r="P18" s="105"/>
      <c r="Q18" s="105"/>
      <c r="R18" s="105"/>
      <c r="S18" s="105"/>
      <c r="T18" s="105"/>
      <c r="U18" s="105"/>
    </row>
    <row r="19" spans="1:21" s="103" customFormat="1" ht="15" customHeight="1" x14ac:dyDescent="0.2">
      <c r="A19" s="100"/>
      <c r="B19" s="100"/>
      <c r="C19" s="100"/>
      <c r="D19" s="100"/>
      <c r="E19" s="100"/>
      <c r="F19" s="100"/>
      <c r="G19" s="100"/>
      <c r="H19" s="104"/>
      <c r="I19" s="104"/>
      <c r="J19" s="104"/>
      <c r="K19" s="104"/>
      <c r="L19" s="104"/>
      <c r="M19" s="104"/>
      <c r="N19" s="104"/>
      <c r="O19" s="104"/>
      <c r="P19" s="104"/>
      <c r="Q19" s="104"/>
      <c r="R19" s="104"/>
    </row>
    <row r="20" spans="1:21" s="103" customFormat="1" ht="39.75" customHeight="1" x14ac:dyDescent="0.2">
      <c r="A20" s="106" t="s">
        <v>3</v>
      </c>
      <c r="B20" s="107" t="s">
        <v>64</v>
      </c>
      <c r="C20" s="108" t="s">
        <v>63</v>
      </c>
      <c r="D20" s="109"/>
      <c r="E20" s="109"/>
      <c r="F20" s="109"/>
      <c r="G20" s="109"/>
      <c r="H20" s="110"/>
      <c r="I20" s="110"/>
      <c r="J20" s="110"/>
      <c r="K20" s="110"/>
      <c r="L20" s="110"/>
      <c r="M20" s="110"/>
      <c r="N20" s="110"/>
      <c r="O20" s="110"/>
      <c r="P20" s="110"/>
      <c r="Q20" s="110"/>
      <c r="R20" s="110"/>
      <c r="S20" s="111"/>
      <c r="T20" s="111"/>
      <c r="U20" s="111"/>
    </row>
    <row r="21" spans="1:21" s="103" customFormat="1" ht="16.5" customHeight="1" x14ac:dyDescent="0.2">
      <c r="A21" s="108">
        <v>1</v>
      </c>
      <c r="B21" s="107">
        <v>2</v>
      </c>
      <c r="C21" s="108">
        <v>3</v>
      </c>
      <c r="D21" s="109"/>
      <c r="E21" s="109"/>
      <c r="F21" s="109"/>
      <c r="G21" s="109"/>
      <c r="H21" s="110"/>
      <c r="I21" s="110"/>
      <c r="J21" s="110"/>
      <c r="K21" s="110"/>
      <c r="L21" s="110"/>
      <c r="M21" s="110"/>
      <c r="N21" s="110"/>
      <c r="O21" s="110"/>
      <c r="P21" s="110"/>
      <c r="Q21" s="110"/>
      <c r="R21" s="110"/>
      <c r="S21" s="111"/>
      <c r="T21" s="111"/>
      <c r="U21" s="111"/>
    </row>
    <row r="22" spans="1:21" s="103" customFormat="1" ht="232.5" customHeight="1" x14ac:dyDescent="0.2">
      <c r="A22" s="112" t="s">
        <v>62</v>
      </c>
      <c r="B22" s="3" t="s">
        <v>357</v>
      </c>
      <c r="C22" s="264" t="s">
        <v>595</v>
      </c>
      <c r="D22" s="109"/>
      <c r="E22" s="109"/>
      <c r="F22" s="110"/>
      <c r="G22" s="110"/>
      <c r="H22" s="110"/>
      <c r="I22" s="110"/>
      <c r="J22" s="110"/>
      <c r="K22" s="110"/>
      <c r="L22" s="110"/>
      <c r="M22" s="110"/>
      <c r="N22" s="110"/>
      <c r="O22" s="110"/>
      <c r="P22" s="110"/>
      <c r="Q22" s="111"/>
      <c r="R22" s="111"/>
      <c r="S22" s="111"/>
      <c r="T22" s="111"/>
      <c r="U22" s="111"/>
    </row>
    <row r="23" spans="1:21" ht="113.25" customHeight="1" x14ac:dyDescent="0.25">
      <c r="A23" s="112" t="s">
        <v>61</v>
      </c>
      <c r="B23" s="132" t="s">
        <v>58</v>
      </c>
      <c r="C23" s="108" t="s">
        <v>557</v>
      </c>
      <c r="D23" s="121"/>
      <c r="E23" s="121"/>
      <c r="F23" s="121"/>
      <c r="G23" s="121"/>
      <c r="H23" s="121"/>
      <c r="I23" s="121"/>
      <c r="J23" s="121"/>
      <c r="K23" s="121"/>
      <c r="L23" s="121"/>
      <c r="M23" s="121"/>
      <c r="N23" s="121"/>
      <c r="O23" s="121"/>
      <c r="P23" s="121"/>
      <c r="Q23" s="121"/>
      <c r="R23" s="121"/>
      <c r="S23" s="121"/>
      <c r="T23" s="121"/>
      <c r="U23" s="121"/>
    </row>
    <row r="24" spans="1:21" ht="256.5" customHeight="1" x14ac:dyDescent="0.25">
      <c r="A24" s="112" t="s">
        <v>60</v>
      </c>
      <c r="B24" s="132" t="s">
        <v>376</v>
      </c>
      <c r="C24" s="120" t="s">
        <v>596</v>
      </c>
      <c r="D24" s="121"/>
      <c r="E24" s="121"/>
      <c r="F24" s="121"/>
      <c r="G24" s="121"/>
      <c r="H24" s="121"/>
      <c r="I24" s="121"/>
      <c r="J24" s="121"/>
      <c r="K24" s="121"/>
      <c r="L24" s="121"/>
      <c r="M24" s="121"/>
      <c r="N24" s="121"/>
      <c r="O24" s="121"/>
      <c r="P24" s="121"/>
      <c r="Q24" s="121"/>
      <c r="R24" s="121"/>
      <c r="S24" s="121"/>
      <c r="T24" s="121"/>
      <c r="U24" s="121"/>
    </row>
    <row r="25" spans="1:21" ht="63" customHeight="1" x14ac:dyDescent="0.25">
      <c r="A25" s="112" t="s">
        <v>59</v>
      </c>
      <c r="B25" s="132" t="s">
        <v>377</v>
      </c>
      <c r="C25" s="108" t="s">
        <v>597</v>
      </c>
      <c r="D25" s="121"/>
      <c r="E25" s="121"/>
      <c r="F25" s="121"/>
      <c r="G25" s="121"/>
      <c r="H25" s="121"/>
      <c r="I25" s="121"/>
      <c r="J25" s="121"/>
      <c r="K25" s="121"/>
      <c r="L25" s="121"/>
      <c r="M25" s="121"/>
      <c r="N25" s="121"/>
      <c r="O25" s="121"/>
      <c r="P25" s="121"/>
      <c r="Q25" s="121"/>
      <c r="R25" s="121"/>
      <c r="S25" s="121"/>
      <c r="T25" s="121"/>
      <c r="U25" s="121"/>
    </row>
    <row r="26" spans="1:21" ht="94.5" customHeight="1" x14ac:dyDescent="0.25">
      <c r="A26" s="112" t="s">
        <v>57</v>
      </c>
      <c r="B26" s="132" t="s">
        <v>202</v>
      </c>
      <c r="C26" s="108" t="s">
        <v>423</v>
      </c>
      <c r="D26" s="121"/>
      <c r="E26" s="121"/>
      <c r="F26" s="121"/>
      <c r="G26" s="121"/>
      <c r="H26" s="121"/>
      <c r="I26" s="121"/>
      <c r="J26" s="121"/>
      <c r="K26" s="121"/>
      <c r="L26" s="121"/>
      <c r="M26" s="121"/>
      <c r="N26" s="121"/>
      <c r="O26" s="121"/>
      <c r="P26" s="121"/>
      <c r="Q26" s="121"/>
      <c r="R26" s="121"/>
      <c r="S26" s="121"/>
      <c r="T26" s="121"/>
      <c r="U26" s="121"/>
    </row>
    <row r="27" spans="1:21" ht="271.5" customHeight="1" x14ac:dyDescent="0.25">
      <c r="A27" s="112" t="s">
        <v>56</v>
      </c>
      <c r="B27" s="132" t="s">
        <v>358</v>
      </c>
      <c r="C27" s="120" t="s">
        <v>422</v>
      </c>
      <c r="D27" s="121"/>
      <c r="E27" s="121"/>
      <c r="F27" s="121"/>
      <c r="G27" s="121"/>
      <c r="H27" s="121"/>
      <c r="I27" s="121"/>
      <c r="J27" s="121"/>
      <c r="K27" s="121"/>
      <c r="L27" s="121"/>
      <c r="M27" s="121"/>
      <c r="N27" s="121"/>
      <c r="O27" s="121"/>
      <c r="P27" s="121"/>
      <c r="Q27" s="121"/>
      <c r="R27" s="121"/>
      <c r="S27" s="121"/>
      <c r="T27" s="121"/>
      <c r="U27" s="121"/>
    </row>
    <row r="28" spans="1:21" ht="42.75" customHeight="1" x14ac:dyDescent="0.25">
      <c r="A28" s="112" t="s">
        <v>54</v>
      </c>
      <c r="B28" s="132" t="s">
        <v>55</v>
      </c>
      <c r="C28" s="108">
        <v>2017</v>
      </c>
      <c r="D28" s="121"/>
      <c r="E28" s="121"/>
      <c r="F28" s="121"/>
      <c r="G28" s="121"/>
      <c r="H28" s="121"/>
      <c r="I28" s="121"/>
      <c r="J28" s="121"/>
      <c r="K28" s="121"/>
      <c r="L28" s="121"/>
      <c r="M28" s="121"/>
      <c r="N28" s="121"/>
      <c r="O28" s="121"/>
      <c r="P28" s="121"/>
      <c r="Q28" s="121"/>
      <c r="R28" s="121"/>
      <c r="S28" s="121"/>
      <c r="T28" s="121"/>
      <c r="U28" s="121"/>
    </row>
    <row r="29" spans="1:21" ht="42.75" customHeight="1" x14ac:dyDescent="0.25">
      <c r="A29" s="112" t="s">
        <v>52</v>
      </c>
      <c r="B29" s="106" t="s">
        <v>53</v>
      </c>
      <c r="C29" s="108">
        <v>2018</v>
      </c>
      <c r="D29" s="121"/>
      <c r="E29" s="121"/>
      <c r="F29" s="121"/>
      <c r="G29" s="121"/>
      <c r="H29" s="121"/>
      <c r="I29" s="121"/>
      <c r="J29" s="121"/>
      <c r="K29" s="121"/>
      <c r="L29" s="121"/>
      <c r="M29" s="121"/>
      <c r="N29" s="121"/>
      <c r="O29" s="121"/>
      <c r="P29" s="121"/>
      <c r="Q29" s="121"/>
      <c r="R29" s="121"/>
      <c r="S29" s="121"/>
      <c r="T29" s="121"/>
      <c r="U29" s="121"/>
    </row>
    <row r="30" spans="1:21" ht="42.75" customHeight="1" x14ac:dyDescent="0.25">
      <c r="A30" s="112" t="s">
        <v>70</v>
      </c>
      <c r="B30" s="106" t="s">
        <v>51</v>
      </c>
      <c r="C30" s="108" t="s">
        <v>412</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F32" sqref="F32"/>
    </sheetView>
  </sheetViews>
  <sheetFormatPr defaultColWidth="9.140625" defaultRowHeight="15" x14ac:dyDescent="0.25"/>
  <cols>
    <col min="1" max="1" width="17.7109375" style="133" customWidth="1"/>
    <col min="2" max="2" width="30.140625" style="133" customWidth="1"/>
    <col min="3" max="3" width="12.28515625" style="133" customWidth="1"/>
    <col min="4" max="5" width="15" style="133" customWidth="1"/>
    <col min="6" max="7" width="13.28515625" style="133" customWidth="1"/>
    <col min="8" max="8" width="12.28515625" style="133" customWidth="1"/>
    <col min="9" max="9" width="17.85546875" style="133" customWidth="1"/>
    <col min="10" max="10" width="16.7109375" style="133" customWidth="1"/>
    <col min="11" max="11" width="24.5703125" style="133" customWidth="1"/>
    <col min="12" max="12" width="30.85546875" style="133" customWidth="1"/>
    <col min="13" max="13" width="27.140625" style="133" customWidth="1"/>
    <col min="14" max="14" width="32.42578125" style="133" customWidth="1"/>
    <col min="15" max="15" width="13.28515625" style="133" customWidth="1"/>
    <col min="16" max="16" width="8.7109375" style="133" customWidth="1"/>
    <col min="17" max="17" width="12.7109375" style="133" customWidth="1"/>
    <col min="18" max="18" width="9.140625" style="133"/>
    <col min="19" max="19" width="17" style="133" customWidth="1"/>
    <col min="20" max="21" width="12" style="133" customWidth="1"/>
    <col min="22" max="22" width="11" style="133" customWidth="1"/>
    <col min="23" max="25" width="17.7109375" style="133" customWidth="1"/>
    <col min="26" max="26" width="46.5703125" style="133" customWidth="1"/>
    <col min="27" max="28" width="12.28515625" style="133" customWidth="1"/>
    <col min="29" max="16384" width="9.140625" style="133"/>
  </cols>
  <sheetData>
    <row r="1" spans="1:28" ht="18.75" x14ac:dyDescent="0.25">
      <c r="Z1" s="4" t="s">
        <v>66</v>
      </c>
    </row>
    <row r="2" spans="1:28" ht="18.75" x14ac:dyDescent="0.3">
      <c r="Z2" s="1" t="s">
        <v>8</v>
      </c>
    </row>
    <row r="3" spans="1:28" ht="18.75" x14ac:dyDescent="0.3">
      <c r="Z3" s="1" t="s">
        <v>65</v>
      </c>
    </row>
    <row r="4" spans="1:28" ht="18.75" customHeight="1" x14ac:dyDescent="0.25">
      <c r="A4" s="333" t="str">
        <f>'3.3 паспорт описание'!A5</f>
        <v>Год раскрытия информации: 2018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27" t="s">
        <v>7</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97"/>
      <c r="AB6" s="97"/>
    </row>
    <row r="7" spans="1:28" ht="18.75" x14ac:dyDescent="0.25">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97"/>
      <c r="AB7" s="97"/>
    </row>
    <row r="8" spans="1:28" ht="15.75" x14ac:dyDescent="0.25">
      <c r="A8" s="328" t="str">
        <f>'3.3 паспорт описание'!A9:C9</f>
        <v>Акционерное общество "Янтарьэнерго"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99"/>
      <c r="AB8" s="99"/>
    </row>
    <row r="9" spans="1:28" ht="15.75"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00"/>
      <c r="AB9" s="100"/>
    </row>
    <row r="10" spans="1:28" ht="18.75" x14ac:dyDescent="0.25">
      <c r="A10" s="327"/>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97"/>
      <c r="AB10" s="97"/>
    </row>
    <row r="11" spans="1:28" ht="15.75" x14ac:dyDescent="0.25">
      <c r="A11" s="328" t="str">
        <f>'3.3 паспорт описание'!A12:C12</f>
        <v>F_149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99"/>
      <c r="AB11" s="99"/>
    </row>
    <row r="12" spans="1:28" ht="15.75"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00"/>
      <c r="AB12" s="100"/>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134"/>
      <c r="AB13" s="134"/>
    </row>
    <row r="14" spans="1:28" ht="24.75" customHeight="1" x14ac:dyDescent="0.25">
      <c r="A14" s="329" t="str">
        <f>'3.3 паспорт описание'!A15:C15</f>
        <v>Реконструкция ПС 110 кВ О-10 "Зеленоградск" (инв.№ ОРУ 110/35/15 кВ - 5149951) с заменой трансформатора 110/35/15 кВ 16 МВА и на 110/15кВ 25 МВА</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99"/>
      <c r="AB14" s="99"/>
    </row>
    <row r="15" spans="1:28" ht="15.75"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00"/>
      <c r="AB15" s="100"/>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35"/>
      <c r="AB16" s="135"/>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35"/>
      <c r="AB17" s="135"/>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35"/>
      <c r="AB18" s="135"/>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35"/>
      <c r="AB19" s="135"/>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36"/>
      <c r="AB20" s="136"/>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36"/>
      <c r="AB21" s="136"/>
    </row>
    <row r="22" spans="1:28" x14ac:dyDescent="0.25">
      <c r="A22" s="365" t="s">
        <v>375</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37"/>
      <c r="AB22" s="137"/>
    </row>
    <row r="23" spans="1:28" ht="32.25" customHeight="1" x14ac:dyDescent="0.25">
      <c r="A23" s="367" t="s">
        <v>260</v>
      </c>
      <c r="B23" s="368"/>
      <c r="C23" s="368"/>
      <c r="D23" s="368"/>
      <c r="E23" s="368"/>
      <c r="F23" s="368"/>
      <c r="G23" s="368"/>
      <c r="H23" s="368"/>
      <c r="I23" s="368"/>
      <c r="J23" s="368"/>
      <c r="K23" s="368"/>
      <c r="L23" s="369"/>
      <c r="M23" s="366" t="s">
        <v>261</v>
      </c>
      <c r="N23" s="366"/>
      <c r="O23" s="366"/>
      <c r="P23" s="366"/>
      <c r="Q23" s="366"/>
      <c r="R23" s="366"/>
      <c r="S23" s="366"/>
      <c r="T23" s="366"/>
      <c r="U23" s="366"/>
      <c r="V23" s="366"/>
      <c r="W23" s="366"/>
      <c r="X23" s="366"/>
      <c r="Y23" s="366"/>
      <c r="Z23" s="366"/>
    </row>
    <row r="24" spans="1:28" ht="151.5" customHeight="1" x14ac:dyDescent="0.25">
      <c r="A24" s="138" t="s">
        <v>204</v>
      </c>
      <c r="B24" s="139" t="s">
        <v>210</v>
      </c>
      <c r="C24" s="138" t="s">
        <v>258</v>
      </c>
      <c r="D24" s="138" t="s">
        <v>205</v>
      </c>
      <c r="E24" s="138" t="s">
        <v>259</v>
      </c>
      <c r="F24" s="138" t="s">
        <v>509</v>
      </c>
      <c r="G24" s="138" t="s">
        <v>510</v>
      </c>
      <c r="H24" s="138" t="s">
        <v>206</v>
      </c>
      <c r="I24" s="138" t="s">
        <v>511</v>
      </c>
      <c r="J24" s="138" t="s">
        <v>211</v>
      </c>
      <c r="K24" s="139" t="s">
        <v>209</v>
      </c>
      <c r="L24" s="139" t="s">
        <v>207</v>
      </c>
      <c r="M24" s="140" t="s">
        <v>213</v>
      </c>
      <c r="N24" s="139" t="s">
        <v>512</v>
      </c>
      <c r="O24" s="138" t="s">
        <v>513</v>
      </c>
      <c r="P24" s="138" t="s">
        <v>514</v>
      </c>
      <c r="Q24" s="138" t="s">
        <v>515</v>
      </c>
      <c r="R24" s="138" t="s">
        <v>206</v>
      </c>
      <c r="S24" s="138" t="s">
        <v>516</v>
      </c>
      <c r="T24" s="138" t="s">
        <v>517</v>
      </c>
      <c r="U24" s="138" t="s">
        <v>518</v>
      </c>
      <c r="V24" s="138" t="s">
        <v>515</v>
      </c>
      <c r="W24" s="141" t="s">
        <v>519</v>
      </c>
      <c r="X24" s="141" t="s">
        <v>520</v>
      </c>
      <c r="Y24" s="141" t="s">
        <v>521</v>
      </c>
      <c r="Z24" s="142" t="s">
        <v>214</v>
      </c>
    </row>
    <row r="25" spans="1:28" ht="16.5" customHeight="1" x14ac:dyDescent="0.25">
      <c r="A25" s="138">
        <v>1</v>
      </c>
      <c r="B25" s="139">
        <v>2</v>
      </c>
      <c r="C25" s="138">
        <v>3</v>
      </c>
      <c r="D25" s="139">
        <v>4</v>
      </c>
      <c r="E25" s="138">
        <v>5</v>
      </c>
      <c r="F25" s="139">
        <v>6</v>
      </c>
      <c r="G25" s="138">
        <v>7</v>
      </c>
      <c r="H25" s="139">
        <v>8</v>
      </c>
      <c r="I25" s="138">
        <v>9</v>
      </c>
      <c r="J25" s="139">
        <v>10</v>
      </c>
      <c r="K25" s="138">
        <v>11</v>
      </c>
      <c r="L25" s="139">
        <v>12</v>
      </c>
      <c r="M25" s="138">
        <v>13</v>
      </c>
      <c r="N25" s="139">
        <v>14</v>
      </c>
      <c r="O25" s="138">
        <v>15</v>
      </c>
      <c r="P25" s="139">
        <v>16</v>
      </c>
      <c r="Q25" s="138">
        <v>17</v>
      </c>
      <c r="R25" s="139">
        <v>18</v>
      </c>
      <c r="S25" s="138">
        <v>19</v>
      </c>
      <c r="T25" s="139">
        <v>20</v>
      </c>
      <c r="U25" s="138">
        <v>21</v>
      </c>
      <c r="V25" s="139">
        <v>22</v>
      </c>
      <c r="W25" s="138">
        <v>23</v>
      </c>
      <c r="X25" s="139">
        <v>24</v>
      </c>
      <c r="Y25" s="138">
        <v>25</v>
      </c>
      <c r="Z25" s="139">
        <v>26</v>
      </c>
    </row>
    <row r="26" spans="1:28" x14ac:dyDescent="0.25">
      <c r="A26" s="143" t="s">
        <v>447</v>
      </c>
      <c r="B26" s="144"/>
      <c r="C26" s="144">
        <v>0</v>
      </c>
      <c r="D26" s="144">
        <v>0</v>
      </c>
      <c r="E26" s="144" t="s">
        <v>0</v>
      </c>
      <c r="F26" s="144">
        <v>0</v>
      </c>
      <c r="G26" s="144" t="s">
        <v>0</v>
      </c>
      <c r="H26" s="144">
        <v>87140</v>
      </c>
      <c r="I26" s="144">
        <v>0</v>
      </c>
      <c r="J26" s="144">
        <v>0</v>
      </c>
      <c r="K26" s="144" t="s">
        <v>0</v>
      </c>
      <c r="L26" s="144" t="s">
        <v>0</v>
      </c>
      <c r="M26" s="144">
        <v>2020</v>
      </c>
      <c r="N26" s="144">
        <v>0</v>
      </c>
      <c r="O26" s="144">
        <v>0</v>
      </c>
      <c r="P26" s="144">
        <v>0</v>
      </c>
      <c r="Q26" s="144">
        <v>0</v>
      </c>
      <c r="R26" s="144">
        <f>H26</f>
        <v>87140</v>
      </c>
      <c r="S26" s="144">
        <v>0</v>
      </c>
      <c r="T26" s="144">
        <v>0</v>
      </c>
      <c r="U26" s="144" t="s">
        <v>0</v>
      </c>
      <c r="V26" s="144">
        <v>0</v>
      </c>
      <c r="W26" s="144">
        <v>0</v>
      </c>
      <c r="X26" s="144">
        <v>0</v>
      </c>
      <c r="Y26" s="144" t="s">
        <v>444</v>
      </c>
      <c r="Z26" s="144" t="s">
        <v>445</v>
      </c>
    </row>
    <row r="27" spans="1:28" ht="19.5" customHeight="1" x14ac:dyDescent="0.25">
      <c r="A27" s="143">
        <v>2015</v>
      </c>
      <c r="B27" s="145" t="s">
        <v>446</v>
      </c>
      <c r="C27" s="145">
        <v>0</v>
      </c>
      <c r="D27" s="145">
        <v>0</v>
      </c>
      <c r="E27" s="145" t="s">
        <v>0</v>
      </c>
      <c r="F27" s="145">
        <v>0</v>
      </c>
      <c r="G27" s="145" t="s">
        <v>0</v>
      </c>
      <c r="H27" s="145">
        <v>87140</v>
      </c>
      <c r="I27" s="145">
        <v>0</v>
      </c>
      <c r="J27" s="145">
        <v>0</v>
      </c>
      <c r="K27" s="145" t="s">
        <v>0</v>
      </c>
      <c r="L27" s="145" t="s">
        <v>0</v>
      </c>
      <c r="M27" s="145"/>
      <c r="N27" s="145"/>
      <c r="O27" s="145"/>
      <c r="P27" s="145"/>
      <c r="Q27" s="145"/>
      <c r="R27" s="145"/>
      <c r="S27" s="145"/>
      <c r="T27" s="145"/>
      <c r="U27" s="145"/>
      <c r="V27" s="145"/>
      <c r="W27" s="145"/>
      <c r="X27" s="145"/>
      <c r="Y27" s="145"/>
      <c r="Z27" s="145"/>
    </row>
    <row r="28" spans="1:28" x14ac:dyDescent="0.25">
      <c r="A28" s="146" t="s">
        <v>448</v>
      </c>
      <c r="B28" s="146"/>
      <c r="C28" s="146">
        <v>0</v>
      </c>
      <c r="D28" s="146">
        <v>0</v>
      </c>
      <c r="E28" s="146" t="s">
        <v>0</v>
      </c>
      <c r="F28" s="145">
        <v>0</v>
      </c>
      <c r="G28" s="145" t="s">
        <v>0</v>
      </c>
      <c r="H28" s="146">
        <v>83800</v>
      </c>
      <c r="I28" s="145">
        <v>0</v>
      </c>
      <c r="J28" s="145">
        <v>0</v>
      </c>
      <c r="K28" s="147" t="s">
        <v>0</v>
      </c>
      <c r="L28" s="148" t="s">
        <v>0</v>
      </c>
      <c r="M28" s="147"/>
      <c r="N28" s="147"/>
      <c r="O28" s="147"/>
      <c r="P28" s="147"/>
      <c r="Q28" s="147"/>
      <c r="R28" s="147"/>
      <c r="S28" s="147"/>
      <c r="T28" s="147"/>
      <c r="U28" s="147"/>
      <c r="V28" s="147"/>
      <c r="W28" s="147"/>
      <c r="X28" s="147"/>
      <c r="Y28" s="147"/>
      <c r="Z28" s="147"/>
    </row>
    <row r="29" spans="1:28" x14ac:dyDescent="0.25">
      <c r="A29" s="146">
        <v>2014</v>
      </c>
      <c r="B29" s="146" t="str">
        <f>B27</f>
        <v>ПС 110 О-10 Зеленоградск</v>
      </c>
      <c r="C29" s="146">
        <v>0</v>
      </c>
      <c r="D29" s="146">
        <v>0</v>
      </c>
      <c r="E29" s="146" t="s">
        <v>0</v>
      </c>
      <c r="F29" s="145">
        <v>0</v>
      </c>
      <c r="G29" s="145" t="s">
        <v>0</v>
      </c>
      <c r="H29" s="146">
        <v>83800</v>
      </c>
      <c r="I29" s="145">
        <v>0</v>
      </c>
      <c r="J29" s="145">
        <v>0</v>
      </c>
      <c r="K29" s="147" t="s">
        <v>0</v>
      </c>
      <c r="L29" s="148" t="s">
        <v>0</v>
      </c>
      <c r="M29" s="146"/>
      <c r="N29" s="146"/>
      <c r="O29" s="146"/>
      <c r="P29" s="146"/>
      <c r="Q29" s="146"/>
      <c r="R29" s="146"/>
      <c r="S29" s="146"/>
      <c r="T29" s="146"/>
      <c r="U29" s="146"/>
      <c r="V29" s="146"/>
      <c r="W29" s="146"/>
      <c r="X29" s="146"/>
      <c r="Y29" s="146"/>
      <c r="Z29" s="146"/>
    </row>
    <row r="30" spans="1:28" x14ac:dyDescent="0.25">
      <c r="A30" s="146"/>
      <c r="B30" s="146"/>
      <c r="C30" s="146"/>
      <c r="D30" s="146"/>
      <c r="E30" s="146"/>
      <c r="F30" s="145"/>
      <c r="G30" s="145"/>
      <c r="H30" s="146"/>
      <c r="I30" s="145"/>
      <c r="J30" s="145"/>
      <c r="K30" s="147"/>
      <c r="L30" s="148"/>
      <c r="M30" s="146"/>
      <c r="N30" s="146"/>
      <c r="O30" s="146"/>
      <c r="P30" s="146"/>
      <c r="Q30" s="146"/>
      <c r="R30" s="146"/>
      <c r="S30" s="146"/>
      <c r="T30" s="146"/>
      <c r="U30" s="146"/>
      <c r="V30" s="146"/>
      <c r="W30" s="146"/>
      <c r="X30" s="146"/>
      <c r="Y30" s="146"/>
      <c r="Z30" s="146"/>
    </row>
    <row r="31" spans="1:28" x14ac:dyDescent="0.25">
      <c r="A31" s="146"/>
      <c r="B31" s="146"/>
      <c r="C31" s="146"/>
      <c r="D31" s="146"/>
      <c r="E31" s="146"/>
      <c r="F31" s="146"/>
      <c r="G31" s="146"/>
      <c r="H31" s="146"/>
      <c r="I31" s="146"/>
      <c r="J31" s="146"/>
      <c r="K31" s="146"/>
      <c r="L31" s="148"/>
      <c r="M31" s="146"/>
      <c r="N31" s="146"/>
      <c r="O31" s="146"/>
      <c r="P31" s="146"/>
      <c r="Q31" s="146"/>
      <c r="R31" s="146"/>
      <c r="S31" s="146"/>
      <c r="T31" s="146"/>
      <c r="U31" s="146"/>
      <c r="V31" s="146"/>
      <c r="W31" s="146"/>
      <c r="X31" s="146"/>
      <c r="Y31" s="146"/>
      <c r="Z31" s="146"/>
    </row>
    <row r="32" spans="1:28" x14ac:dyDescent="0.25">
      <c r="A32" s="149"/>
      <c r="B32" s="149"/>
      <c r="C32" s="145"/>
      <c r="D32" s="145"/>
      <c r="E32" s="145"/>
      <c r="F32" s="145"/>
      <c r="G32" s="145"/>
      <c r="H32" s="145"/>
      <c r="I32" s="145"/>
      <c r="J32" s="145"/>
      <c r="K32" s="146"/>
      <c r="L32" s="146"/>
      <c r="M32" s="146"/>
      <c r="N32" s="146"/>
      <c r="O32" s="146"/>
      <c r="P32" s="146"/>
      <c r="Q32" s="146"/>
      <c r="R32" s="146"/>
      <c r="S32" s="146"/>
      <c r="T32" s="146"/>
      <c r="U32" s="146"/>
      <c r="V32" s="146"/>
      <c r="W32" s="146"/>
      <c r="X32" s="146"/>
      <c r="Y32" s="146"/>
      <c r="Z32" s="146"/>
    </row>
    <row r="33" spans="1:26" x14ac:dyDescent="0.25">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row>
    <row r="37" spans="1:26" x14ac:dyDescent="0.25">
      <c r="A37" s="15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8" s="2" customFormat="1" ht="18.75" customHeight="1" x14ac:dyDescent="0.2">
      <c r="O1" s="4" t="s">
        <v>66</v>
      </c>
    </row>
    <row r="2" spans="1:28" s="2" customFormat="1" ht="18.75" customHeight="1" x14ac:dyDescent="0.3">
      <c r="O2" s="1" t="s">
        <v>8</v>
      </c>
    </row>
    <row r="3" spans="1:28" s="2" customFormat="1" ht="18.75" x14ac:dyDescent="0.3">
      <c r="A3" s="96"/>
      <c r="B3" s="96"/>
      <c r="O3" s="1" t="s">
        <v>65</v>
      </c>
    </row>
    <row r="4" spans="1:28" s="2" customFormat="1" ht="18.75" x14ac:dyDescent="0.3">
      <c r="A4" s="96"/>
      <c r="B4" s="96"/>
      <c r="L4" s="1"/>
    </row>
    <row r="5" spans="1:28" s="2" customFormat="1" ht="15.75" x14ac:dyDescent="0.2">
      <c r="A5" s="371" t="str">
        <f>'3.4. Паспорт надежность'!A4</f>
        <v>Год раскрытия информации: 2018 год</v>
      </c>
      <c r="B5" s="371"/>
      <c r="C5" s="371"/>
      <c r="D5" s="371"/>
      <c r="E5" s="371"/>
      <c r="F5" s="371"/>
      <c r="G5" s="371"/>
      <c r="H5" s="371"/>
      <c r="I5" s="371"/>
      <c r="J5" s="371"/>
      <c r="K5" s="371"/>
      <c r="L5" s="371"/>
      <c r="M5" s="371"/>
      <c r="N5" s="371"/>
      <c r="O5" s="371"/>
      <c r="P5" s="59"/>
      <c r="Q5" s="59"/>
      <c r="R5" s="59"/>
      <c r="S5" s="59"/>
      <c r="T5" s="59"/>
      <c r="U5" s="59"/>
      <c r="V5" s="59"/>
      <c r="W5" s="59"/>
      <c r="X5" s="59"/>
      <c r="Y5" s="59"/>
      <c r="Z5" s="59"/>
      <c r="AA5" s="59"/>
      <c r="AB5" s="59"/>
    </row>
    <row r="6" spans="1:28" s="2" customFormat="1" ht="18.75" x14ac:dyDescent="0.3">
      <c r="A6" s="96"/>
      <c r="B6" s="96"/>
      <c r="L6" s="1"/>
    </row>
    <row r="7" spans="1:28" s="2" customFormat="1" ht="18.75" x14ac:dyDescent="0.2">
      <c r="A7" s="327" t="s">
        <v>7</v>
      </c>
      <c r="B7" s="327"/>
      <c r="C7" s="327"/>
      <c r="D7" s="327"/>
      <c r="E7" s="327"/>
      <c r="F7" s="327"/>
      <c r="G7" s="327"/>
      <c r="H7" s="327"/>
      <c r="I7" s="327"/>
      <c r="J7" s="327"/>
      <c r="K7" s="327"/>
      <c r="L7" s="327"/>
      <c r="M7" s="327"/>
      <c r="N7" s="327"/>
      <c r="O7" s="327"/>
      <c r="P7" s="97"/>
      <c r="Q7" s="97"/>
      <c r="R7" s="97"/>
      <c r="S7" s="97"/>
      <c r="T7" s="97"/>
      <c r="U7" s="97"/>
      <c r="V7" s="97"/>
      <c r="W7" s="97"/>
      <c r="X7" s="97"/>
      <c r="Y7" s="97"/>
      <c r="Z7" s="97"/>
    </row>
    <row r="8" spans="1:28" s="2" customFormat="1" ht="18.75" x14ac:dyDescent="0.2">
      <c r="A8" s="327"/>
      <c r="B8" s="327"/>
      <c r="C8" s="327"/>
      <c r="D8" s="327"/>
      <c r="E8" s="327"/>
      <c r="F8" s="327"/>
      <c r="G8" s="327"/>
      <c r="H8" s="327"/>
      <c r="I8" s="327"/>
      <c r="J8" s="327"/>
      <c r="K8" s="327"/>
      <c r="L8" s="327"/>
      <c r="M8" s="327"/>
      <c r="N8" s="327"/>
      <c r="O8" s="327"/>
      <c r="P8" s="97"/>
      <c r="Q8" s="97"/>
      <c r="R8" s="97"/>
      <c r="S8" s="97"/>
      <c r="T8" s="97"/>
      <c r="U8" s="97"/>
      <c r="V8" s="97"/>
      <c r="W8" s="97"/>
      <c r="X8" s="97"/>
      <c r="Y8" s="97"/>
      <c r="Z8" s="97"/>
    </row>
    <row r="9" spans="1:28" s="2" customFormat="1" ht="18.75" x14ac:dyDescent="0.2">
      <c r="A9" s="329" t="str">
        <f>'3.4. Паспорт надежность'!A8</f>
        <v>Акционерное общество "Янтарьэнерго" ДЗО  ПАО "Россети"</v>
      </c>
      <c r="B9" s="329"/>
      <c r="C9" s="329"/>
      <c r="D9" s="329"/>
      <c r="E9" s="329"/>
      <c r="F9" s="329"/>
      <c r="G9" s="329"/>
      <c r="H9" s="329"/>
      <c r="I9" s="329"/>
      <c r="J9" s="329"/>
      <c r="K9" s="329"/>
      <c r="L9" s="329"/>
      <c r="M9" s="329"/>
      <c r="N9" s="329"/>
      <c r="O9" s="329"/>
      <c r="P9" s="97"/>
      <c r="Q9" s="97"/>
      <c r="R9" s="97"/>
      <c r="S9" s="97"/>
      <c r="T9" s="97"/>
      <c r="U9" s="97"/>
      <c r="V9" s="97"/>
      <c r="W9" s="97"/>
      <c r="X9" s="97"/>
      <c r="Y9" s="97"/>
      <c r="Z9" s="97"/>
    </row>
    <row r="10" spans="1:28" s="2" customFormat="1" ht="18.75" x14ac:dyDescent="0.2">
      <c r="A10" s="323" t="s">
        <v>6</v>
      </c>
      <c r="B10" s="323"/>
      <c r="C10" s="323"/>
      <c r="D10" s="323"/>
      <c r="E10" s="323"/>
      <c r="F10" s="323"/>
      <c r="G10" s="323"/>
      <c r="H10" s="323"/>
      <c r="I10" s="323"/>
      <c r="J10" s="323"/>
      <c r="K10" s="323"/>
      <c r="L10" s="323"/>
      <c r="M10" s="323"/>
      <c r="N10" s="323"/>
      <c r="O10" s="323"/>
      <c r="P10" s="97"/>
      <c r="Q10" s="97"/>
      <c r="R10" s="97"/>
      <c r="S10" s="97"/>
      <c r="T10" s="97"/>
      <c r="U10" s="97"/>
      <c r="V10" s="97"/>
      <c r="W10" s="97"/>
      <c r="X10" s="97"/>
      <c r="Y10" s="97"/>
      <c r="Z10" s="97"/>
    </row>
    <row r="11" spans="1:28" s="2" customFormat="1" ht="18.75" x14ac:dyDescent="0.2">
      <c r="A11" s="327"/>
      <c r="B11" s="327"/>
      <c r="C11" s="327"/>
      <c r="D11" s="327"/>
      <c r="E11" s="327"/>
      <c r="F11" s="327"/>
      <c r="G11" s="327"/>
      <c r="H11" s="327"/>
      <c r="I11" s="327"/>
      <c r="J11" s="327"/>
      <c r="K11" s="327"/>
      <c r="L11" s="327"/>
      <c r="M11" s="327"/>
      <c r="N11" s="327"/>
      <c r="O11" s="327"/>
      <c r="P11" s="97"/>
      <c r="Q11" s="97"/>
      <c r="R11" s="97"/>
      <c r="S11" s="97"/>
      <c r="T11" s="97"/>
      <c r="U11" s="97"/>
      <c r="V11" s="97"/>
      <c r="W11" s="97"/>
      <c r="X11" s="97"/>
      <c r="Y11" s="97"/>
      <c r="Z11" s="97"/>
    </row>
    <row r="12" spans="1:28" s="2" customFormat="1" ht="18.75" x14ac:dyDescent="0.2">
      <c r="A12" s="329" t="str">
        <f>'3.4. Паспорт надежность'!A11</f>
        <v>F_149</v>
      </c>
      <c r="B12" s="329"/>
      <c r="C12" s="329"/>
      <c r="D12" s="329"/>
      <c r="E12" s="329"/>
      <c r="F12" s="329"/>
      <c r="G12" s="329"/>
      <c r="H12" s="329"/>
      <c r="I12" s="329"/>
      <c r="J12" s="329"/>
      <c r="K12" s="329"/>
      <c r="L12" s="329"/>
      <c r="M12" s="329"/>
      <c r="N12" s="329"/>
      <c r="O12" s="329"/>
      <c r="P12" s="97"/>
      <c r="Q12" s="97"/>
      <c r="R12" s="97"/>
      <c r="S12" s="97"/>
      <c r="T12" s="97"/>
      <c r="U12" s="97"/>
      <c r="V12" s="97"/>
      <c r="W12" s="97"/>
      <c r="X12" s="97"/>
      <c r="Y12" s="97"/>
      <c r="Z12" s="97"/>
    </row>
    <row r="13" spans="1:28" s="2" customFormat="1" ht="18.75" x14ac:dyDescent="0.2">
      <c r="A13" s="323" t="s">
        <v>5</v>
      </c>
      <c r="B13" s="323"/>
      <c r="C13" s="323"/>
      <c r="D13" s="323"/>
      <c r="E13" s="323"/>
      <c r="F13" s="323"/>
      <c r="G13" s="323"/>
      <c r="H13" s="323"/>
      <c r="I13" s="323"/>
      <c r="J13" s="323"/>
      <c r="K13" s="323"/>
      <c r="L13" s="323"/>
      <c r="M13" s="323"/>
      <c r="N13" s="323"/>
      <c r="O13" s="323"/>
      <c r="P13" s="97"/>
      <c r="Q13" s="97"/>
      <c r="R13" s="97"/>
      <c r="S13" s="97"/>
      <c r="T13" s="97"/>
      <c r="U13" s="97"/>
      <c r="V13" s="97"/>
      <c r="W13" s="97"/>
      <c r="X13" s="97"/>
      <c r="Y13" s="97"/>
      <c r="Z13" s="97"/>
    </row>
    <row r="14" spans="1:28" s="102" customFormat="1" ht="15.75" customHeight="1" x14ac:dyDescent="0.2">
      <c r="A14" s="332"/>
      <c r="B14" s="332"/>
      <c r="C14" s="332"/>
      <c r="D14" s="332"/>
      <c r="E14" s="332"/>
      <c r="F14" s="332"/>
      <c r="G14" s="332"/>
      <c r="H14" s="332"/>
      <c r="I14" s="332"/>
      <c r="J14" s="332"/>
      <c r="K14" s="332"/>
      <c r="L14" s="332"/>
      <c r="M14" s="332"/>
      <c r="N14" s="332"/>
      <c r="O14" s="332"/>
      <c r="P14" s="101"/>
      <c r="Q14" s="101"/>
      <c r="R14" s="101"/>
      <c r="S14" s="101"/>
      <c r="T14" s="101"/>
      <c r="U14" s="101"/>
      <c r="V14" s="101"/>
      <c r="W14" s="101"/>
      <c r="X14" s="101"/>
      <c r="Y14" s="101"/>
      <c r="Z14" s="101"/>
    </row>
    <row r="15" spans="1:28" s="103" customFormat="1" ht="46.5" customHeight="1" x14ac:dyDescent="0.2">
      <c r="A15" s="329" t="str">
        <f>'3.4. Паспорт надежность'!A14</f>
        <v>Реконструкция ПС 110 кВ О-10 "Зеленоградск" (инв.№ ОРУ 110/35/15 кВ - 5149951) с заменой трансформатора 110/35/15 кВ 16 МВА и на 110/15кВ 25 МВА</v>
      </c>
      <c r="B15" s="329"/>
      <c r="C15" s="329"/>
      <c r="D15" s="329"/>
      <c r="E15" s="329"/>
      <c r="F15" s="329"/>
      <c r="G15" s="329"/>
      <c r="H15" s="329"/>
      <c r="I15" s="329"/>
      <c r="J15" s="329"/>
      <c r="K15" s="329"/>
      <c r="L15" s="329"/>
      <c r="M15" s="329"/>
      <c r="N15" s="329"/>
      <c r="O15" s="329"/>
      <c r="P15" s="99"/>
      <c r="Q15" s="99"/>
      <c r="R15" s="99"/>
      <c r="S15" s="99"/>
      <c r="T15" s="99"/>
      <c r="U15" s="99"/>
      <c r="V15" s="99"/>
      <c r="W15" s="99"/>
      <c r="X15" s="99"/>
      <c r="Y15" s="99"/>
      <c r="Z15" s="99"/>
    </row>
    <row r="16" spans="1:28" s="103" customFormat="1" ht="15" customHeight="1" x14ac:dyDescent="0.2">
      <c r="A16" s="323" t="s">
        <v>4</v>
      </c>
      <c r="B16" s="323"/>
      <c r="C16" s="323"/>
      <c r="D16" s="323"/>
      <c r="E16" s="323"/>
      <c r="F16" s="323"/>
      <c r="G16" s="323"/>
      <c r="H16" s="323"/>
      <c r="I16" s="323"/>
      <c r="J16" s="323"/>
      <c r="K16" s="323"/>
      <c r="L16" s="323"/>
      <c r="M16" s="323"/>
      <c r="N16" s="323"/>
      <c r="O16" s="323"/>
      <c r="P16" s="100"/>
      <c r="Q16" s="100"/>
      <c r="R16" s="100"/>
      <c r="S16" s="100"/>
      <c r="T16" s="100"/>
      <c r="U16" s="100"/>
      <c r="V16" s="100"/>
      <c r="W16" s="100"/>
      <c r="X16" s="100"/>
      <c r="Y16" s="100"/>
      <c r="Z16" s="100"/>
    </row>
    <row r="17" spans="1:26" s="103" customFormat="1" ht="15" customHeight="1" x14ac:dyDescent="0.2">
      <c r="A17" s="330"/>
      <c r="B17" s="330"/>
      <c r="C17" s="330"/>
      <c r="D17" s="330"/>
      <c r="E17" s="330"/>
      <c r="F17" s="330"/>
      <c r="G17" s="330"/>
      <c r="H17" s="330"/>
      <c r="I17" s="330"/>
      <c r="J17" s="330"/>
      <c r="K17" s="330"/>
      <c r="L17" s="330"/>
      <c r="M17" s="330"/>
      <c r="N17" s="330"/>
      <c r="O17" s="330"/>
      <c r="P17" s="104"/>
      <c r="Q17" s="104"/>
      <c r="R17" s="104"/>
      <c r="S17" s="104"/>
      <c r="T17" s="104"/>
      <c r="U17" s="104"/>
      <c r="V17" s="104"/>
      <c r="W17" s="104"/>
    </row>
    <row r="18" spans="1:26" s="103" customFormat="1" ht="91.5" customHeight="1" x14ac:dyDescent="0.2">
      <c r="A18" s="370" t="s">
        <v>353</v>
      </c>
      <c r="B18" s="370"/>
      <c r="C18" s="370"/>
      <c r="D18" s="370"/>
      <c r="E18" s="370"/>
      <c r="F18" s="370"/>
      <c r="G18" s="370"/>
      <c r="H18" s="370"/>
      <c r="I18" s="370"/>
      <c r="J18" s="370"/>
      <c r="K18" s="370"/>
      <c r="L18" s="370"/>
      <c r="M18" s="370"/>
      <c r="N18" s="370"/>
      <c r="O18" s="370"/>
      <c r="P18" s="105"/>
      <c r="Q18" s="105"/>
      <c r="R18" s="105"/>
      <c r="S18" s="105"/>
      <c r="T18" s="105"/>
      <c r="U18" s="105"/>
      <c r="V18" s="105"/>
      <c r="W18" s="105"/>
      <c r="X18" s="105"/>
      <c r="Y18" s="105"/>
      <c r="Z18" s="105"/>
    </row>
    <row r="19" spans="1:26" s="103" customFormat="1" ht="78" customHeight="1" x14ac:dyDescent="0.2">
      <c r="A19" s="334" t="s">
        <v>3</v>
      </c>
      <c r="B19" s="334" t="s">
        <v>82</v>
      </c>
      <c r="C19" s="334" t="s">
        <v>81</v>
      </c>
      <c r="D19" s="334" t="s">
        <v>73</v>
      </c>
      <c r="E19" s="372" t="s">
        <v>80</v>
      </c>
      <c r="F19" s="373"/>
      <c r="G19" s="373"/>
      <c r="H19" s="373"/>
      <c r="I19" s="374"/>
      <c r="J19" s="334" t="s">
        <v>79</v>
      </c>
      <c r="K19" s="334"/>
      <c r="L19" s="334"/>
      <c r="M19" s="334"/>
      <c r="N19" s="334"/>
      <c r="O19" s="334"/>
      <c r="P19" s="104"/>
      <c r="Q19" s="104"/>
      <c r="R19" s="104"/>
      <c r="S19" s="104"/>
      <c r="T19" s="104"/>
      <c r="U19" s="104"/>
      <c r="V19" s="104"/>
      <c r="W19" s="104"/>
    </row>
    <row r="20" spans="1:26" s="103" customFormat="1" ht="51" customHeight="1" x14ac:dyDescent="0.2">
      <c r="A20" s="334"/>
      <c r="B20" s="334"/>
      <c r="C20" s="334"/>
      <c r="D20" s="334"/>
      <c r="E20" s="124" t="s">
        <v>78</v>
      </c>
      <c r="F20" s="124" t="s">
        <v>77</v>
      </c>
      <c r="G20" s="124" t="s">
        <v>76</v>
      </c>
      <c r="H20" s="124" t="s">
        <v>75</v>
      </c>
      <c r="I20" s="124" t="s">
        <v>74</v>
      </c>
      <c r="J20" s="124">
        <v>2016</v>
      </c>
      <c r="K20" s="124">
        <v>2017</v>
      </c>
      <c r="L20" s="124">
        <v>2018</v>
      </c>
      <c r="M20" s="124">
        <v>2019</v>
      </c>
      <c r="N20" s="124">
        <v>2020</v>
      </c>
      <c r="O20" s="124">
        <v>2021</v>
      </c>
      <c r="P20" s="110"/>
      <c r="Q20" s="110"/>
      <c r="R20" s="110"/>
      <c r="S20" s="110"/>
      <c r="T20" s="110"/>
      <c r="U20" s="110"/>
      <c r="V20" s="110"/>
      <c r="W20" s="110"/>
      <c r="X20" s="111"/>
      <c r="Y20" s="111"/>
      <c r="Z20" s="111"/>
    </row>
    <row r="21" spans="1:26" s="103" customFormat="1" ht="16.5" customHeight="1" x14ac:dyDescent="0.2">
      <c r="A21" s="108">
        <v>1</v>
      </c>
      <c r="B21" s="107">
        <v>2</v>
      </c>
      <c r="C21" s="108">
        <v>3</v>
      </c>
      <c r="D21" s="107">
        <v>4</v>
      </c>
      <c r="E21" s="108">
        <v>5</v>
      </c>
      <c r="F21" s="107">
        <v>6</v>
      </c>
      <c r="G21" s="108">
        <v>7</v>
      </c>
      <c r="H21" s="107">
        <v>8</v>
      </c>
      <c r="I21" s="108">
        <v>9</v>
      </c>
      <c r="J21" s="107">
        <v>10</v>
      </c>
      <c r="K21" s="108">
        <v>11</v>
      </c>
      <c r="L21" s="107">
        <v>12</v>
      </c>
      <c r="M21" s="108">
        <v>13</v>
      </c>
      <c r="N21" s="107">
        <v>14</v>
      </c>
      <c r="O21" s="108">
        <v>15</v>
      </c>
      <c r="P21" s="110"/>
      <c r="Q21" s="110"/>
      <c r="R21" s="110"/>
      <c r="S21" s="110"/>
      <c r="T21" s="110"/>
      <c r="U21" s="110"/>
      <c r="V21" s="110"/>
      <c r="W21" s="110"/>
      <c r="X21" s="111"/>
      <c r="Y21" s="111"/>
      <c r="Z21" s="111"/>
    </row>
    <row r="22" spans="1:26" s="154" customFormat="1" ht="33" customHeight="1" x14ac:dyDescent="0.2">
      <c r="A22" s="151" t="s">
        <v>62</v>
      </c>
      <c r="B22" s="152">
        <v>2017</v>
      </c>
      <c r="C22" s="64" t="s">
        <v>262</v>
      </c>
      <c r="D22" s="64" t="s">
        <v>262</v>
      </c>
      <c r="E22" s="64" t="s">
        <v>262</v>
      </c>
      <c r="F22" s="64" t="s">
        <v>262</v>
      </c>
      <c r="G22" s="64" t="s">
        <v>262</v>
      </c>
      <c r="H22" s="64" t="s">
        <v>262</v>
      </c>
      <c r="I22" s="64" t="s">
        <v>262</v>
      </c>
      <c r="J22" s="64" t="s">
        <v>262</v>
      </c>
      <c r="K22" s="64" t="s">
        <v>262</v>
      </c>
      <c r="L22" s="64" t="s">
        <v>262</v>
      </c>
      <c r="M22" s="64" t="s">
        <v>262</v>
      </c>
      <c r="N22" s="64" t="s">
        <v>262</v>
      </c>
      <c r="O22" s="64" t="s">
        <v>262</v>
      </c>
      <c r="P22" s="110"/>
      <c r="Q22" s="110"/>
      <c r="R22" s="110"/>
      <c r="S22" s="110"/>
      <c r="T22" s="110"/>
      <c r="U22" s="110"/>
      <c r="V22" s="153"/>
      <c r="W22" s="153"/>
      <c r="X22" s="153"/>
      <c r="Y22" s="153"/>
      <c r="Z22" s="153"/>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2"/>
  <sheetViews>
    <sheetView topLeftCell="A10" zoomScale="70" zoomScaleNormal="70" zoomScaleSheetLayoutView="70" workbookViewId="0">
      <selection activeCell="C21" sqref="C21"/>
    </sheetView>
  </sheetViews>
  <sheetFormatPr defaultRowHeight="15.75" x14ac:dyDescent="0.2"/>
  <cols>
    <col min="1" max="1" width="61.7109375" style="155" customWidth="1"/>
    <col min="2" max="2" width="18.5703125" style="155" customWidth="1"/>
    <col min="3" max="3" width="17.85546875" style="155" customWidth="1"/>
    <col min="4" max="9" width="16.85546875" style="155" customWidth="1"/>
    <col min="10" max="10" width="18.7109375" style="155" customWidth="1"/>
    <col min="11" max="28" width="16.85546875" style="155" customWidth="1"/>
    <col min="29" max="29" width="16.7109375" style="155" customWidth="1"/>
    <col min="30" max="30" width="13.28515625" style="157" bestFit="1" customWidth="1"/>
    <col min="31" max="31" width="14.7109375" style="157" customWidth="1"/>
    <col min="32" max="33" width="9.140625" style="157"/>
    <col min="34" max="241" width="9.140625" style="156"/>
    <col min="242" max="242" width="61.7109375" style="156" customWidth="1"/>
    <col min="243" max="243" width="18.5703125" style="156" customWidth="1"/>
    <col min="244" max="250" width="16.85546875" style="156" customWidth="1"/>
    <col min="251" max="251" width="18.7109375" style="156" customWidth="1"/>
    <col min="252" max="269" width="16.85546875" style="156" customWidth="1"/>
    <col min="270" max="285" width="16.7109375" style="156" customWidth="1"/>
    <col min="286" max="286" width="13.28515625" style="156" bestFit="1" customWidth="1"/>
    <col min="287" max="287" width="14.7109375" style="156" customWidth="1"/>
    <col min="288" max="497" width="9.140625" style="156"/>
    <col min="498" max="498" width="61.7109375" style="156" customWidth="1"/>
    <col min="499" max="499" width="18.5703125" style="156" customWidth="1"/>
    <col min="500" max="506" width="16.85546875" style="156" customWidth="1"/>
    <col min="507" max="507" width="18.7109375" style="156" customWidth="1"/>
    <col min="508" max="525" width="16.85546875" style="156" customWidth="1"/>
    <col min="526" max="541" width="16.7109375" style="156" customWidth="1"/>
    <col min="542" max="542" width="13.28515625" style="156" bestFit="1" customWidth="1"/>
    <col min="543" max="543" width="14.7109375" style="156" customWidth="1"/>
    <col min="544" max="753" width="9.140625" style="156"/>
    <col min="754" max="754" width="61.7109375" style="156" customWidth="1"/>
    <col min="755" max="755" width="18.5703125" style="156" customWidth="1"/>
    <col min="756" max="762" width="16.85546875" style="156" customWidth="1"/>
    <col min="763" max="763" width="18.7109375" style="156" customWidth="1"/>
    <col min="764" max="781" width="16.85546875" style="156" customWidth="1"/>
    <col min="782" max="797" width="16.7109375" style="156" customWidth="1"/>
    <col min="798" max="798" width="13.28515625" style="156" bestFit="1" customWidth="1"/>
    <col min="799" max="799" width="14.7109375" style="156" customWidth="1"/>
    <col min="800" max="1009" width="9.140625" style="156"/>
    <col min="1010" max="1010" width="61.7109375" style="156" customWidth="1"/>
    <col min="1011" max="1011" width="18.5703125" style="156" customWidth="1"/>
    <col min="1012" max="1018" width="16.85546875" style="156" customWidth="1"/>
    <col min="1019" max="1019" width="18.7109375" style="156" customWidth="1"/>
    <col min="1020" max="1037" width="16.85546875" style="156" customWidth="1"/>
    <col min="1038" max="1053" width="16.7109375" style="156" customWidth="1"/>
    <col min="1054" max="1054" width="13.28515625" style="156" bestFit="1" customWidth="1"/>
    <col min="1055" max="1055" width="14.7109375" style="156" customWidth="1"/>
    <col min="1056" max="1265" width="9.140625" style="156"/>
    <col min="1266" max="1266" width="61.7109375" style="156" customWidth="1"/>
    <col min="1267" max="1267" width="18.5703125" style="156" customWidth="1"/>
    <col min="1268" max="1274" width="16.85546875" style="156" customWidth="1"/>
    <col min="1275" max="1275" width="18.7109375" style="156" customWidth="1"/>
    <col min="1276" max="1293" width="16.85546875" style="156" customWidth="1"/>
    <col min="1294" max="1309" width="16.7109375" style="156" customWidth="1"/>
    <col min="1310" max="1310" width="13.28515625" style="156" bestFit="1" customWidth="1"/>
    <col min="1311" max="1311" width="14.7109375" style="156" customWidth="1"/>
    <col min="1312" max="1521" width="9.140625" style="156"/>
    <col min="1522" max="1522" width="61.7109375" style="156" customWidth="1"/>
    <col min="1523" max="1523" width="18.5703125" style="156" customWidth="1"/>
    <col min="1524" max="1530" width="16.85546875" style="156" customWidth="1"/>
    <col min="1531" max="1531" width="18.7109375" style="156" customWidth="1"/>
    <col min="1532" max="1549" width="16.85546875" style="156" customWidth="1"/>
    <col min="1550" max="1565" width="16.7109375" style="156" customWidth="1"/>
    <col min="1566" max="1566" width="13.28515625" style="156" bestFit="1" customWidth="1"/>
    <col min="1567" max="1567" width="14.7109375" style="156" customWidth="1"/>
    <col min="1568" max="1777" width="9.140625" style="156"/>
    <col min="1778" max="1778" width="61.7109375" style="156" customWidth="1"/>
    <col min="1779" max="1779" width="18.5703125" style="156" customWidth="1"/>
    <col min="1780" max="1786" width="16.85546875" style="156" customWidth="1"/>
    <col min="1787" max="1787" width="18.7109375" style="156" customWidth="1"/>
    <col min="1788" max="1805" width="16.85546875" style="156" customWidth="1"/>
    <col min="1806" max="1821" width="16.7109375" style="156" customWidth="1"/>
    <col min="1822" max="1822" width="13.28515625" style="156" bestFit="1" customWidth="1"/>
    <col min="1823" max="1823" width="14.7109375" style="156" customWidth="1"/>
    <col min="1824" max="2033" width="9.140625" style="156"/>
    <col min="2034" max="2034" width="61.7109375" style="156" customWidth="1"/>
    <col min="2035" max="2035" width="18.5703125" style="156" customWidth="1"/>
    <col min="2036" max="2042" width="16.85546875" style="156" customWidth="1"/>
    <col min="2043" max="2043" width="18.7109375" style="156" customWidth="1"/>
    <col min="2044" max="2061" width="16.85546875" style="156" customWidth="1"/>
    <col min="2062" max="2077" width="16.7109375" style="156" customWidth="1"/>
    <col min="2078" max="2078" width="13.28515625" style="156" bestFit="1" customWidth="1"/>
    <col min="2079" max="2079" width="14.7109375" style="156" customWidth="1"/>
    <col min="2080" max="2289" width="9.140625" style="156"/>
    <col min="2290" max="2290" width="61.7109375" style="156" customWidth="1"/>
    <col min="2291" max="2291" width="18.5703125" style="156" customWidth="1"/>
    <col min="2292" max="2298" width="16.85546875" style="156" customWidth="1"/>
    <col min="2299" max="2299" width="18.7109375" style="156" customWidth="1"/>
    <col min="2300" max="2317" width="16.85546875" style="156" customWidth="1"/>
    <col min="2318" max="2333" width="16.7109375" style="156" customWidth="1"/>
    <col min="2334" max="2334" width="13.28515625" style="156" bestFit="1" customWidth="1"/>
    <col min="2335" max="2335" width="14.7109375" style="156" customWidth="1"/>
    <col min="2336" max="2545" width="9.140625" style="156"/>
    <col min="2546" max="2546" width="61.7109375" style="156" customWidth="1"/>
    <col min="2547" max="2547" width="18.5703125" style="156" customWidth="1"/>
    <col min="2548" max="2554" width="16.85546875" style="156" customWidth="1"/>
    <col min="2555" max="2555" width="18.7109375" style="156" customWidth="1"/>
    <col min="2556" max="2573" width="16.85546875" style="156" customWidth="1"/>
    <col min="2574" max="2589" width="16.7109375" style="156" customWidth="1"/>
    <col min="2590" max="2590" width="13.28515625" style="156" bestFit="1" customWidth="1"/>
    <col min="2591" max="2591" width="14.7109375" style="156" customWidth="1"/>
    <col min="2592" max="2801" width="9.140625" style="156"/>
    <col min="2802" max="2802" width="61.7109375" style="156" customWidth="1"/>
    <col min="2803" max="2803" width="18.5703125" style="156" customWidth="1"/>
    <col min="2804" max="2810" width="16.85546875" style="156" customWidth="1"/>
    <col min="2811" max="2811" width="18.7109375" style="156" customWidth="1"/>
    <col min="2812" max="2829" width="16.85546875" style="156" customWidth="1"/>
    <col min="2830" max="2845" width="16.7109375" style="156" customWidth="1"/>
    <col min="2846" max="2846" width="13.28515625" style="156" bestFit="1" customWidth="1"/>
    <col min="2847" max="2847" width="14.7109375" style="156" customWidth="1"/>
    <col min="2848" max="3057" width="9.140625" style="156"/>
    <col min="3058" max="3058" width="61.7109375" style="156" customWidth="1"/>
    <col min="3059" max="3059" width="18.5703125" style="156" customWidth="1"/>
    <col min="3060" max="3066" width="16.85546875" style="156" customWidth="1"/>
    <col min="3067" max="3067" width="18.7109375" style="156" customWidth="1"/>
    <col min="3068" max="3085" width="16.85546875" style="156" customWidth="1"/>
    <col min="3086" max="3101" width="16.7109375" style="156" customWidth="1"/>
    <col min="3102" max="3102" width="13.28515625" style="156" bestFit="1" customWidth="1"/>
    <col min="3103" max="3103" width="14.7109375" style="156" customWidth="1"/>
    <col min="3104" max="3313" width="9.140625" style="156"/>
    <col min="3314" max="3314" width="61.7109375" style="156" customWidth="1"/>
    <col min="3315" max="3315" width="18.5703125" style="156" customWidth="1"/>
    <col min="3316" max="3322" width="16.85546875" style="156" customWidth="1"/>
    <col min="3323" max="3323" width="18.7109375" style="156" customWidth="1"/>
    <col min="3324" max="3341" width="16.85546875" style="156" customWidth="1"/>
    <col min="3342" max="3357" width="16.7109375" style="156" customWidth="1"/>
    <col min="3358" max="3358" width="13.28515625" style="156" bestFit="1" customWidth="1"/>
    <col min="3359" max="3359" width="14.7109375" style="156" customWidth="1"/>
    <col min="3360" max="3569" width="9.140625" style="156"/>
    <col min="3570" max="3570" width="61.7109375" style="156" customWidth="1"/>
    <col min="3571" max="3571" width="18.5703125" style="156" customWidth="1"/>
    <col min="3572" max="3578" width="16.85546875" style="156" customWidth="1"/>
    <col min="3579" max="3579" width="18.7109375" style="156" customWidth="1"/>
    <col min="3580" max="3597" width="16.85546875" style="156" customWidth="1"/>
    <col min="3598" max="3613" width="16.7109375" style="156" customWidth="1"/>
    <col min="3614" max="3614" width="13.28515625" style="156" bestFit="1" customWidth="1"/>
    <col min="3615" max="3615" width="14.7109375" style="156" customWidth="1"/>
    <col min="3616" max="3825" width="9.140625" style="156"/>
    <col min="3826" max="3826" width="61.7109375" style="156" customWidth="1"/>
    <col min="3827" max="3827" width="18.5703125" style="156" customWidth="1"/>
    <col min="3828" max="3834" width="16.85546875" style="156" customWidth="1"/>
    <col min="3835" max="3835" width="18.7109375" style="156" customWidth="1"/>
    <col min="3836" max="3853" width="16.85546875" style="156" customWidth="1"/>
    <col min="3854" max="3869" width="16.7109375" style="156" customWidth="1"/>
    <col min="3870" max="3870" width="13.28515625" style="156" bestFit="1" customWidth="1"/>
    <col min="3871" max="3871" width="14.7109375" style="156" customWidth="1"/>
    <col min="3872" max="4081" width="9.140625" style="156"/>
    <col min="4082" max="4082" width="61.7109375" style="156" customWidth="1"/>
    <col min="4083" max="4083" width="18.5703125" style="156" customWidth="1"/>
    <col min="4084" max="4090" width="16.85546875" style="156" customWidth="1"/>
    <col min="4091" max="4091" width="18.7109375" style="156" customWidth="1"/>
    <col min="4092" max="4109" width="16.85546875" style="156" customWidth="1"/>
    <col min="4110" max="4125" width="16.7109375" style="156" customWidth="1"/>
    <col min="4126" max="4126" width="13.28515625" style="156" bestFit="1" customWidth="1"/>
    <col min="4127" max="4127" width="14.7109375" style="156" customWidth="1"/>
    <col min="4128" max="4337" width="9.140625" style="156"/>
    <col min="4338" max="4338" width="61.7109375" style="156" customWidth="1"/>
    <col min="4339" max="4339" width="18.5703125" style="156" customWidth="1"/>
    <col min="4340" max="4346" width="16.85546875" style="156" customWidth="1"/>
    <col min="4347" max="4347" width="18.7109375" style="156" customWidth="1"/>
    <col min="4348" max="4365" width="16.85546875" style="156" customWidth="1"/>
    <col min="4366" max="4381" width="16.7109375" style="156" customWidth="1"/>
    <col min="4382" max="4382" width="13.28515625" style="156" bestFit="1" customWidth="1"/>
    <col min="4383" max="4383" width="14.7109375" style="156" customWidth="1"/>
    <col min="4384" max="4593" width="9.140625" style="156"/>
    <col min="4594" max="4594" width="61.7109375" style="156" customWidth="1"/>
    <col min="4595" max="4595" width="18.5703125" style="156" customWidth="1"/>
    <col min="4596" max="4602" width="16.85546875" style="156" customWidth="1"/>
    <col min="4603" max="4603" width="18.7109375" style="156" customWidth="1"/>
    <col min="4604" max="4621" width="16.85546875" style="156" customWidth="1"/>
    <col min="4622" max="4637" width="16.7109375" style="156" customWidth="1"/>
    <col min="4638" max="4638" width="13.28515625" style="156" bestFit="1" customWidth="1"/>
    <col min="4639" max="4639" width="14.7109375" style="156" customWidth="1"/>
    <col min="4640" max="4849" width="9.140625" style="156"/>
    <col min="4850" max="4850" width="61.7109375" style="156" customWidth="1"/>
    <col min="4851" max="4851" width="18.5703125" style="156" customWidth="1"/>
    <col min="4852" max="4858" width="16.85546875" style="156" customWidth="1"/>
    <col min="4859" max="4859" width="18.7109375" style="156" customWidth="1"/>
    <col min="4860" max="4877" width="16.85546875" style="156" customWidth="1"/>
    <col min="4878" max="4893" width="16.7109375" style="156" customWidth="1"/>
    <col min="4894" max="4894" width="13.28515625" style="156" bestFit="1" customWidth="1"/>
    <col min="4895" max="4895" width="14.7109375" style="156" customWidth="1"/>
    <col min="4896" max="5105" width="9.140625" style="156"/>
    <col min="5106" max="5106" width="61.7109375" style="156" customWidth="1"/>
    <col min="5107" max="5107" width="18.5703125" style="156" customWidth="1"/>
    <col min="5108" max="5114" width="16.85546875" style="156" customWidth="1"/>
    <col min="5115" max="5115" width="18.7109375" style="156" customWidth="1"/>
    <col min="5116" max="5133" width="16.85546875" style="156" customWidth="1"/>
    <col min="5134" max="5149" width="16.7109375" style="156" customWidth="1"/>
    <col min="5150" max="5150" width="13.28515625" style="156" bestFit="1" customWidth="1"/>
    <col min="5151" max="5151" width="14.7109375" style="156" customWidth="1"/>
    <col min="5152" max="5361" width="9.140625" style="156"/>
    <col min="5362" max="5362" width="61.7109375" style="156" customWidth="1"/>
    <col min="5363" max="5363" width="18.5703125" style="156" customWidth="1"/>
    <col min="5364" max="5370" width="16.85546875" style="156" customWidth="1"/>
    <col min="5371" max="5371" width="18.7109375" style="156" customWidth="1"/>
    <col min="5372" max="5389" width="16.85546875" style="156" customWidth="1"/>
    <col min="5390" max="5405" width="16.7109375" style="156" customWidth="1"/>
    <col min="5406" max="5406" width="13.28515625" style="156" bestFit="1" customWidth="1"/>
    <col min="5407" max="5407" width="14.7109375" style="156" customWidth="1"/>
    <col min="5408" max="5617" width="9.140625" style="156"/>
    <col min="5618" max="5618" width="61.7109375" style="156" customWidth="1"/>
    <col min="5619" max="5619" width="18.5703125" style="156" customWidth="1"/>
    <col min="5620" max="5626" width="16.85546875" style="156" customWidth="1"/>
    <col min="5627" max="5627" width="18.7109375" style="156" customWidth="1"/>
    <col min="5628" max="5645" width="16.85546875" style="156" customWidth="1"/>
    <col min="5646" max="5661" width="16.7109375" style="156" customWidth="1"/>
    <col min="5662" max="5662" width="13.28515625" style="156" bestFit="1" customWidth="1"/>
    <col min="5663" max="5663" width="14.7109375" style="156" customWidth="1"/>
    <col min="5664" max="5873" width="9.140625" style="156"/>
    <col min="5874" max="5874" width="61.7109375" style="156" customWidth="1"/>
    <col min="5875" max="5875" width="18.5703125" style="156" customWidth="1"/>
    <col min="5876" max="5882" width="16.85546875" style="156" customWidth="1"/>
    <col min="5883" max="5883" width="18.7109375" style="156" customWidth="1"/>
    <col min="5884" max="5901" width="16.85546875" style="156" customWidth="1"/>
    <col min="5902" max="5917" width="16.7109375" style="156" customWidth="1"/>
    <col min="5918" max="5918" width="13.28515625" style="156" bestFit="1" customWidth="1"/>
    <col min="5919" max="5919" width="14.7109375" style="156" customWidth="1"/>
    <col min="5920" max="6129" width="9.140625" style="156"/>
    <col min="6130" max="6130" width="61.7109375" style="156" customWidth="1"/>
    <col min="6131" max="6131" width="18.5703125" style="156" customWidth="1"/>
    <col min="6132" max="6138" width="16.85546875" style="156" customWidth="1"/>
    <col min="6139" max="6139" width="18.7109375" style="156" customWidth="1"/>
    <col min="6140" max="6157" width="16.85546875" style="156" customWidth="1"/>
    <col min="6158" max="6173" width="16.7109375" style="156" customWidth="1"/>
    <col min="6174" max="6174" width="13.28515625" style="156" bestFit="1" customWidth="1"/>
    <col min="6175" max="6175" width="14.7109375" style="156" customWidth="1"/>
    <col min="6176" max="6385" width="9.140625" style="156"/>
    <col min="6386" max="6386" width="61.7109375" style="156" customWidth="1"/>
    <col min="6387" max="6387" width="18.5703125" style="156" customWidth="1"/>
    <col min="6388" max="6394" width="16.85546875" style="156" customWidth="1"/>
    <col min="6395" max="6395" width="18.7109375" style="156" customWidth="1"/>
    <col min="6396" max="6413" width="16.85546875" style="156" customWidth="1"/>
    <col min="6414" max="6429" width="16.7109375" style="156" customWidth="1"/>
    <col min="6430" max="6430" width="13.28515625" style="156" bestFit="1" customWidth="1"/>
    <col min="6431" max="6431" width="14.7109375" style="156" customWidth="1"/>
    <col min="6432" max="6641" width="9.140625" style="156"/>
    <col min="6642" max="6642" width="61.7109375" style="156" customWidth="1"/>
    <col min="6643" max="6643" width="18.5703125" style="156" customWidth="1"/>
    <col min="6644" max="6650" width="16.85546875" style="156" customWidth="1"/>
    <col min="6651" max="6651" width="18.7109375" style="156" customWidth="1"/>
    <col min="6652" max="6669" width="16.85546875" style="156" customWidth="1"/>
    <col min="6670" max="6685" width="16.7109375" style="156" customWidth="1"/>
    <col min="6686" max="6686" width="13.28515625" style="156" bestFit="1" customWidth="1"/>
    <col min="6687" max="6687" width="14.7109375" style="156" customWidth="1"/>
    <col min="6688" max="6897" width="9.140625" style="156"/>
    <col min="6898" max="6898" width="61.7109375" style="156" customWidth="1"/>
    <col min="6899" max="6899" width="18.5703125" style="156" customWidth="1"/>
    <col min="6900" max="6906" width="16.85546875" style="156" customWidth="1"/>
    <col min="6907" max="6907" width="18.7109375" style="156" customWidth="1"/>
    <col min="6908" max="6925" width="16.85546875" style="156" customWidth="1"/>
    <col min="6926" max="6941" width="16.7109375" style="156" customWidth="1"/>
    <col min="6942" max="6942" width="13.28515625" style="156" bestFit="1" customWidth="1"/>
    <col min="6943" max="6943" width="14.7109375" style="156" customWidth="1"/>
    <col min="6944" max="7153" width="9.140625" style="156"/>
    <col min="7154" max="7154" width="61.7109375" style="156" customWidth="1"/>
    <col min="7155" max="7155" width="18.5703125" style="156" customWidth="1"/>
    <col min="7156" max="7162" width="16.85546875" style="156" customWidth="1"/>
    <col min="7163" max="7163" width="18.7109375" style="156" customWidth="1"/>
    <col min="7164" max="7181" width="16.85546875" style="156" customWidth="1"/>
    <col min="7182" max="7197" width="16.7109375" style="156" customWidth="1"/>
    <col min="7198" max="7198" width="13.28515625" style="156" bestFit="1" customWidth="1"/>
    <col min="7199" max="7199" width="14.7109375" style="156" customWidth="1"/>
    <col min="7200" max="7409" width="9.140625" style="156"/>
    <col min="7410" max="7410" width="61.7109375" style="156" customWidth="1"/>
    <col min="7411" max="7411" width="18.5703125" style="156" customWidth="1"/>
    <col min="7412" max="7418" width="16.85546875" style="156" customWidth="1"/>
    <col min="7419" max="7419" width="18.7109375" style="156" customWidth="1"/>
    <col min="7420" max="7437" width="16.85546875" style="156" customWidth="1"/>
    <col min="7438" max="7453" width="16.7109375" style="156" customWidth="1"/>
    <col min="7454" max="7454" width="13.28515625" style="156" bestFit="1" customWidth="1"/>
    <col min="7455" max="7455" width="14.7109375" style="156" customWidth="1"/>
    <col min="7456" max="7665" width="9.140625" style="156"/>
    <col min="7666" max="7666" width="61.7109375" style="156" customWidth="1"/>
    <col min="7667" max="7667" width="18.5703125" style="156" customWidth="1"/>
    <col min="7668" max="7674" width="16.85546875" style="156" customWidth="1"/>
    <col min="7675" max="7675" width="18.7109375" style="156" customWidth="1"/>
    <col min="7676" max="7693" width="16.85546875" style="156" customWidth="1"/>
    <col min="7694" max="7709" width="16.7109375" style="156" customWidth="1"/>
    <col min="7710" max="7710" width="13.28515625" style="156" bestFit="1" customWidth="1"/>
    <col min="7711" max="7711" width="14.7109375" style="156" customWidth="1"/>
    <col min="7712" max="7921" width="9.140625" style="156"/>
    <col min="7922" max="7922" width="61.7109375" style="156" customWidth="1"/>
    <col min="7923" max="7923" width="18.5703125" style="156" customWidth="1"/>
    <col min="7924" max="7930" width="16.85546875" style="156" customWidth="1"/>
    <col min="7931" max="7931" width="18.7109375" style="156" customWidth="1"/>
    <col min="7932" max="7949" width="16.85546875" style="156" customWidth="1"/>
    <col min="7950" max="7965" width="16.7109375" style="156" customWidth="1"/>
    <col min="7966" max="7966" width="13.28515625" style="156" bestFit="1" customWidth="1"/>
    <col min="7967" max="7967" width="14.7109375" style="156" customWidth="1"/>
    <col min="7968" max="8177" width="9.140625" style="156"/>
    <col min="8178" max="8178" width="61.7109375" style="156" customWidth="1"/>
    <col min="8179" max="8179" width="18.5703125" style="156" customWidth="1"/>
    <col min="8180" max="8186" width="16.85546875" style="156" customWidth="1"/>
    <col min="8187" max="8187" width="18.7109375" style="156" customWidth="1"/>
    <col min="8188" max="8205" width="16.85546875" style="156" customWidth="1"/>
    <col min="8206" max="8221" width="16.7109375" style="156" customWidth="1"/>
    <col min="8222" max="8222" width="13.28515625" style="156" bestFit="1" customWidth="1"/>
    <col min="8223" max="8223" width="14.7109375" style="156" customWidth="1"/>
    <col min="8224" max="8433" width="9.140625" style="156"/>
    <col min="8434" max="8434" width="61.7109375" style="156" customWidth="1"/>
    <col min="8435" max="8435" width="18.5703125" style="156" customWidth="1"/>
    <col min="8436" max="8442" width="16.85546875" style="156" customWidth="1"/>
    <col min="8443" max="8443" width="18.7109375" style="156" customWidth="1"/>
    <col min="8444" max="8461" width="16.85546875" style="156" customWidth="1"/>
    <col min="8462" max="8477" width="16.7109375" style="156" customWidth="1"/>
    <col min="8478" max="8478" width="13.28515625" style="156" bestFit="1" customWidth="1"/>
    <col min="8479" max="8479" width="14.7109375" style="156" customWidth="1"/>
    <col min="8480" max="8689" width="9.140625" style="156"/>
    <col min="8690" max="8690" width="61.7109375" style="156" customWidth="1"/>
    <col min="8691" max="8691" width="18.5703125" style="156" customWidth="1"/>
    <col min="8692" max="8698" width="16.85546875" style="156" customWidth="1"/>
    <col min="8699" max="8699" width="18.7109375" style="156" customWidth="1"/>
    <col min="8700" max="8717" width="16.85546875" style="156" customWidth="1"/>
    <col min="8718" max="8733" width="16.7109375" style="156" customWidth="1"/>
    <col min="8734" max="8734" width="13.28515625" style="156" bestFit="1" customWidth="1"/>
    <col min="8735" max="8735" width="14.7109375" style="156" customWidth="1"/>
    <col min="8736" max="8945" width="9.140625" style="156"/>
    <col min="8946" max="8946" width="61.7109375" style="156" customWidth="1"/>
    <col min="8947" max="8947" width="18.5703125" style="156" customWidth="1"/>
    <col min="8948" max="8954" width="16.85546875" style="156" customWidth="1"/>
    <col min="8955" max="8955" width="18.7109375" style="156" customWidth="1"/>
    <col min="8956" max="8973" width="16.85546875" style="156" customWidth="1"/>
    <col min="8974" max="8989" width="16.7109375" style="156" customWidth="1"/>
    <col min="8990" max="8990" width="13.28515625" style="156" bestFit="1" customWidth="1"/>
    <col min="8991" max="8991" width="14.7109375" style="156" customWidth="1"/>
    <col min="8992" max="9201" width="9.140625" style="156"/>
    <col min="9202" max="9202" width="61.7109375" style="156" customWidth="1"/>
    <col min="9203" max="9203" width="18.5703125" style="156" customWidth="1"/>
    <col min="9204" max="9210" width="16.85546875" style="156" customWidth="1"/>
    <col min="9211" max="9211" width="18.7109375" style="156" customWidth="1"/>
    <col min="9212" max="9229" width="16.85546875" style="156" customWidth="1"/>
    <col min="9230" max="9245" width="16.7109375" style="156" customWidth="1"/>
    <col min="9246" max="9246" width="13.28515625" style="156" bestFit="1" customWidth="1"/>
    <col min="9247" max="9247" width="14.7109375" style="156" customWidth="1"/>
    <col min="9248" max="9457" width="9.140625" style="156"/>
    <col min="9458" max="9458" width="61.7109375" style="156" customWidth="1"/>
    <col min="9459" max="9459" width="18.5703125" style="156" customWidth="1"/>
    <col min="9460" max="9466" width="16.85546875" style="156" customWidth="1"/>
    <col min="9467" max="9467" width="18.7109375" style="156" customWidth="1"/>
    <col min="9468" max="9485" width="16.85546875" style="156" customWidth="1"/>
    <col min="9486" max="9501" width="16.7109375" style="156" customWidth="1"/>
    <col min="9502" max="9502" width="13.28515625" style="156" bestFit="1" customWidth="1"/>
    <col min="9503" max="9503" width="14.7109375" style="156" customWidth="1"/>
    <col min="9504" max="9713" width="9.140625" style="156"/>
    <col min="9714" max="9714" width="61.7109375" style="156" customWidth="1"/>
    <col min="9715" max="9715" width="18.5703125" style="156" customWidth="1"/>
    <col min="9716" max="9722" width="16.85546875" style="156" customWidth="1"/>
    <col min="9723" max="9723" width="18.7109375" style="156" customWidth="1"/>
    <col min="9724" max="9741" width="16.85546875" style="156" customWidth="1"/>
    <col min="9742" max="9757" width="16.7109375" style="156" customWidth="1"/>
    <col min="9758" max="9758" width="13.28515625" style="156" bestFit="1" customWidth="1"/>
    <col min="9759" max="9759" width="14.7109375" style="156" customWidth="1"/>
    <col min="9760" max="9969" width="9.140625" style="156"/>
    <col min="9970" max="9970" width="61.7109375" style="156" customWidth="1"/>
    <col min="9971" max="9971" width="18.5703125" style="156" customWidth="1"/>
    <col min="9972" max="9978" width="16.85546875" style="156" customWidth="1"/>
    <col min="9979" max="9979" width="18.7109375" style="156" customWidth="1"/>
    <col min="9980" max="9997" width="16.85546875" style="156" customWidth="1"/>
    <col min="9998" max="10013" width="16.7109375" style="156" customWidth="1"/>
    <col min="10014" max="10014" width="13.28515625" style="156" bestFit="1" customWidth="1"/>
    <col min="10015" max="10015" width="14.7109375" style="156" customWidth="1"/>
    <col min="10016" max="10225" width="9.140625" style="156"/>
    <col min="10226" max="10226" width="61.7109375" style="156" customWidth="1"/>
    <col min="10227" max="10227" width="18.5703125" style="156" customWidth="1"/>
    <col min="10228" max="10234" width="16.85546875" style="156" customWidth="1"/>
    <col min="10235" max="10235" width="18.7109375" style="156" customWidth="1"/>
    <col min="10236" max="10253" width="16.85546875" style="156" customWidth="1"/>
    <col min="10254" max="10269" width="16.7109375" style="156" customWidth="1"/>
    <col min="10270" max="10270" width="13.28515625" style="156" bestFit="1" customWidth="1"/>
    <col min="10271" max="10271" width="14.7109375" style="156" customWidth="1"/>
    <col min="10272" max="10481" width="9.140625" style="156"/>
    <col min="10482" max="10482" width="61.7109375" style="156" customWidth="1"/>
    <col min="10483" max="10483" width="18.5703125" style="156" customWidth="1"/>
    <col min="10484" max="10490" width="16.85546875" style="156" customWidth="1"/>
    <col min="10491" max="10491" width="18.7109375" style="156" customWidth="1"/>
    <col min="10492" max="10509" width="16.85546875" style="156" customWidth="1"/>
    <col min="10510" max="10525" width="16.7109375" style="156" customWidth="1"/>
    <col min="10526" max="10526" width="13.28515625" style="156" bestFit="1" customWidth="1"/>
    <col min="10527" max="10527" width="14.7109375" style="156" customWidth="1"/>
    <col min="10528" max="10737" width="9.140625" style="156"/>
    <col min="10738" max="10738" width="61.7109375" style="156" customWidth="1"/>
    <col min="10739" max="10739" width="18.5703125" style="156" customWidth="1"/>
    <col min="10740" max="10746" width="16.85546875" style="156" customWidth="1"/>
    <col min="10747" max="10747" width="18.7109375" style="156" customWidth="1"/>
    <col min="10748" max="10765" width="16.85546875" style="156" customWidth="1"/>
    <col min="10766" max="10781" width="16.7109375" style="156" customWidth="1"/>
    <col min="10782" max="10782" width="13.28515625" style="156" bestFit="1" customWidth="1"/>
    <col min="10783" max="10783" width="14.7109375" style="156" customWidth="1"/>
    <col min="10784" max="10993" width="9.140625" style="156"/>
    <col min="10994" max="10994" width="61.7109375" style="156" customWidth="1"/>
    <col min="10995" max="10995" width="18.5703125" style="156" customWidth="1"/>
    <col min="10996" max="11002" width="16.85546875" style="156" customWidth="1"/>
    <col min="11003" max="11003" width="18.7109375" style="156" customWidth="1"/>
    <col min="11004" max="11021" width="16.85546875" style="156" customWidth="1"/>
    <col min="11022" max="11037" width="16.7109375" style="156" customWidth="1"/>
    <col min="11038" max="11038" width="13.28515625" style="156" bestFit="1" customWidth="1"/>
    <col min="11039" max="11039" width="14.7109375" style="156" customWidth="1"/>
    <col min="11040" max="11249" width="9.140625" style="156"/>
    <col min="11250" max="11250" width="61.7109375" style="156" customWidth="1"/>
    <col min="11251" max="11251" width="18.5703125" style="156" customWidth="1"/>
    <col min="11252" max="11258" width="16.85546875" style="156" customWidth="1"/>
    <col min="11259" max="11259" width="18.7109375" style="156" customWidth="1"/>
    <col min="11260" max="11277" width="16.85546875" style="156" customWidth="1"/>
    <col min="11278" max="11293" width="16.7109375" style="156" customWidth="1"/>
    <col min="11294" max="11294" width="13.28515625" style="156" bestFit="1" customWidth="1"/>
    <col min="11295" max="11295" width="14.7109375" style="156" customWidth="1"/>
    <col min="11296" max="11505" width="9.140625" style="156"/>
    <col min="11506" max="11506" width="61.7109375" style="156" customWidth="1"/>
    <col min="11507" max="11507" width="18.5703125" style="156" customWidth="1"/>
    <col min="11508" max="11514" width="16.85546875" style="156" customWidth="1"/>
    <col min="11515" max="11515" width="18.7109375" style="156" customWidth="1"/>
    <col min="11516" max="11533" width="16.85546875" style="156" customWidth="1"/>
    <col min="11534" max="11549" width="16.7109375" style="156" customWidth="1"/>
    <col min="11550" max="11550" width="13.28515625" style="156" bestFit="1" customWidth="1"/>
    <col min="11551" max="11551" width="14.7109375" style="156" customWidth="1"/>
    <col min="11552" max="11761" width="9.140625" style="156"/>
    <col min="11762" max="11762" width="61.7109375" style="156" customWidth="1"/>
    <col min="11763" max="11763" width="18.5703125" style="156" customWidth="1"/>
    <col min="11764" max="11770" width="16.85546875" style="156" customWidth="1"/>
    <col min="11771" max="11771" width="18.7109375" style="156" customWidth="1"/>
    <col min="11772" max="11789" width="16.85546875" style="156" customWidth="1"/>
    <col min="11790" max="11805" width="16.7109375" style="156" customWidth="1"/>
    <col min="11806" max="11806" width="13.28515625" style="156" bestFit="1" customWidth="1"/>
    <col min="11807" max="11807" width="14.7109375" style="156" customWidth="1"/>
    <col min="11808" max="12017" width="9.140625" style="156"/>
    <col min="12018" max="12018" width="61.7109375" style="156" customWidth="1"/>
    <col min="12019" max="12019" width="18.5703125" style="156" customWidth="1"/>
    <col min="12020" max="12026" width="16.85546875" style="156" customWidth="1"/>
    <col min="12027" max="12027" width="18.7109375" style="156" customWidth="1"/>
    <col min="12028" max="12045" width="16.85546875" style="156" customWidth="1"/>
    <col min="12046" max="12061" width="16.7109375" style="156" customWidth="1"/>
    <col min="12062" max="12062" width="13.28515625" style="156" bestFit="1" customWidth="1"/>
    <col min="12063" max="12063" width="14.7109375" style="156" customWidth="1"/>
    <col min="12064" max="12273" width="9.140625" style="156"/>
    <col min="12274" max="12274" width="61.7109375" style="156" customWidth="1"/>
    <col min="12275" max="12275" width="18.5703125" style="156" customWidth="1"/>
    <col min="12276" max="12282" width="16.85546875" style="156" customWidth="1"/>
    <col min="12283" max="12283" width="18.7109375" style="156" customWidth="1"/>
    <col min="12284" max="12301" width="16.85546875" style="156" customWidth="1"/>
    <col min="12302" max="12317" width="16.7109375" style="156" customWidth="1"/>
    <col min="12318" max="12318" width="13.28515625" style="156" bestFit="1" customWidth="1"/>
    <col min="12319" max="12319" width="14.7109375" style="156" customWidth="1"/>
    <col min="12320" max="12529" width="9.140625" style="156"/>
    <col min="12530" max="12530" width="61.7109375" style="156" customWidth="1"/>
    <col min="12531" max="12531" width="18.5703125" style="156" customWidth="1"/>
    <col min="12532" max="12538" width="16.85546875" style="156" customWidth="1"/>
    <col min="12539" max="12539" width="18.7109375" style="156" customWidth="1"/>
    <col min="12540" max="12557" width="16.85546875" style="156" customWidth="1"/>
    <col min="12558" max="12573" width="16.7109375" style="156" customWidth="1"/>
    <col min="12574" max="12574" width="13.28515625" style="156" bestFit="1" customWidth="1"/>
    <col min="12575" max="12575" width="14.7109375" style="156" customWidth="1"/>
    <col min="12576" max="12785" width="9.140625" style="156"/>
    <col min="12786" max="12786" width="61.7109375" style="156" customWidth="1"/>
    <col min="12787" max="12787" width="18.5703125" style="156" customWidth="1"/>
    <col min="12788" max="12794" width="16.85546875" style="156" customWidth="1"/>
    <col min="12795" max="12795" width="18.7109375" style="156" customWidth="1"/>
    <col min="12796" max="12813" width="16.85546875" style="156" customWidth="1"/>
    <col min="12814" max="12829" width="16.7109375" style="156" customWidth="1"/>
    <col min="12830" max="12830" width="13.28515625" style="156" bestFit="1" customWidth="1"/>
    <col min="12831" max="12831" width="14.7109375" style="156" customWidth="1"/>
    <col min="12832" max="13041" width="9.140625" style="156"/>
    <col min="13042" max="13042" width="61.7109375" style="156" customWidth="1"/>
    <col min="13043" max="13043" width="18.5703125" style="156" customWidth="1"/>
    <col min="13044" max="13050" width="16.85546875" style="156" customWidth="1"/>
    <col min="13051" max="13051" width="18.7109375" style="156" customWidth="1"/>
    <col min="13052" max="13069" width="16.85546875" style="156" customWidth="1"/>
    <col min="13070" max="13085" width="16.7109375" style="156" customWidth="1"/>
    <col min="13086" max="13086" width="13.28515625" style="156" bestFit="1" customWidth="1"/>
    <col min="13087" max="13087" width="14.7109375" style="156" customWidth="1"/>
    <col min="13088" max="13297" width="9.140625" style="156"/>
    <col min="13298" max="13298" width="61.7109375" style="156" customWidth="1"/>
    <col min="13299" max="13299" width="18.5703125" style="156" customWidth="1"/>
    <col min="13300" max="13306" width="16.85546875" style="156" customWidth="1"/>
    <col min="13307" max="13307" width="18.7109375" style="156" customWidth="1"/>
    <col min="13308" max="13325" width="16.85546875" style="156" customWidth="1"/>
    <col min="13326" max="13341" width="16.7109375" style="156" customWidth="1"/>
    <col min="13342" max="13342" width="13.28515625" style="156" bestFit="1" customWidth="1"/>
    <col min="13343" max="13343" width="14.7109375" style="156" customWidth="1"/>
    <col min="13344" max="13553" width="9.140625" style="156"/>
    <col min="13554" max="13554" width="61.7109375" style="156" customWidth="1"/>
    <col min="13555" max="13555" width="18.5703125" style="156" customWidth="1"/>
    <col min="13556" max="13562" width="16.85546875" style="156" customWidth="1"/>
    <col min="13563" max="13563" width="18.7109375" style="156" customWidth="1"/>
    <col min="13564" max="13581" width="16.85546875" style="156" customWidth="1"/>
    <col min="13582" max="13597" width="16.7109375" style="156" customWidth="1"/>
    <col min="13598" max="13598" width="13.28515625" style="156" bestFit="1" customWidth="1"/>
    <col min="13599" max="13599" width="14.7109375" style="156" customWidth="1"/>
    <col min="13600" max="13809" width="9.140625" style="156"/>
    <col min="13810" max="13810" width="61.7109375" style="156" customWidth="1"/>
    <col min="13811" max="13811" width="18.5703125" style="156" customWidth="1"/>
    <col min="13812" max="13818" width="16.85546875" style="156" customWidth="1"/>
    <col min="13819" max="13819" width="18.7109375" style="156" customWidth="1"/>
    <col min="13820" max="13837" width="16.85546875" style="156" customWidth="1"/>
    <col min="13838" max="13853" width="16.7109375" style="156" customWidth="1"/>
    <col min="13854" max="13854" width="13.28515625" style="156" bestFit="1" customWidth="1"/>
    <col min="13855" max="13855" width="14.7109375" style="156" customWidth="1"/>
    <col min="13856" max="14065" width="9.140625" style="156"/>
    <col min="14066" max="14066" width="61.7109375" style="156" customWidth="1"/>
    <col min="14067" max="14067" width="18.5703125" style="156" customWidth="1"/>
    <col min="14068" max="14074" width="16.85546875" style="156" customWidth="1"/>
    <col min="14075" max="14075" width="18.7109375" style="156" customWidth="1"/>
    <col min="14076" max="14093" width="16.85546875" style="156" customWidth="1"/>
    <col min="14094" max="14109" width="16.7109375" style="156" customWidth="1"/>
    <col min="14110" max="14110" width="13.28515625" style="156" bestFit="1" customWidth="1"/>
    <col min="14111" max="14111" width="14.7109375" style="156" customWidth="1"/>
    <col min="14112" max="14321" width="9.140625" style="156"/>
    <col min="14322" max="14322" width="61.7109375" style="156" customWidth="1"/>
    <col min="14323" max="14323" width="18.5703125" style="156" customWidth="1"/>
    <col min="14324" max="14330" width="16.85546875" style="156" customWidth="1"/>
    <col min="14331" max="14331" width="18.7109375" style="156" customWidth="1"/>
    <col min="14332" max="14349" width="16.85546875" style="156" customWidth="1"/>
    <col min="14350" max="14365" width="16.7109375" style="156" customWidth="1"/>
    <col min="14366" max="14366" width="13.28515625" style="156" bestFit="1" customWidth="1"/>
    <col min="14367" max="14367" width="14.7109375" style="156" customWidth="1"/>
    <col min="14368" max="14577" width="9.140625" style="156"/>
    <col min="14578" max="14578" width="61.7109375" style="156" customWidth="1"/>
    <col min="14579" max="14579" width="18.5703125" style="156" customWidth="1"/>
    <col min="14580" max="14586" width="16.85546875" style="156" customWidth="1"/>
    <col min="14587" max="14587" width="18.7109375" style="156" customWidth="1"/>
    <col min="14588" max="14605" width="16.85546875" style="156" customWidth="1"/>
    <col min="14606" max="14621" width="16.7109375" style="156" customWidth="1"/>
    <col min="14622" max="14622" width="13.28515625" style="156" bestFit="1" customWidth="1"/>
    <col min="14623" max="14623" width="14.7109375" style="156" customWidth="1"/>
    <col min="14624" max="14833" width="9.140625" style="156"/>
    <col min="14834" max="14834" width="61.7109375" style="156" customWidth="1"/>
    <col min="14835" max="14835" width="18.5703125" style="156" customWidth="1"/>
    <col min="14836" max="14842" width="16.85546875" style="156" customWidth="1"/>
    <col min="14843" max="14843" width="18.7109375" style="156" customWidth="1"/>
    <col min="14844" max="14861" width="16.85546875" style="156" customWidth="1"/>
    <col min="14862" max="14877" width="16.7109375" style="156" customWidth="1"/>
    <col min="14878" max="14878" width="13.28515625" style="156" bestFit="1" customWidth="1"/>
    <col min="14879" max="14879" width="14.7109375" style="156" customWidth="1"/>
    <col min="14880" max="15089" width="9.140625" style="156"/>
    <col min="15090" max="15090" width="61.7109375" style="156" customWidth="1"/>
    <col min="15091" max="15091" width="18.5703125" style="156" customWidth="1"/>
    <col min="15092" max="15098" width="16.85546875" style="156" customWidth="1"/>
    <col min="15099" max="15099" width="18.7109375" style="156" customWidth="1"/>
    <col min="15100" max="15117" width="16.85546875" style="156" customWidth="1"/>
    <col min="15118" max="15133" width="16.7109375" style="156" customWidth="1"/>
    <col min="15134" max="15134" width="13.28515625" style="156" bestFit="1" customWidth="1"/>
    <col min="15135" max="15135" width="14.7109375" style="156" customWidth="1"/>
    <col min="15136" max="15345" width="9.140625" style="156"/>
    <col min="15346" max="15346" width="61.7109375" style="156" customWidth="1"/>
    <col min="15347" max="15347" width="18.5703125" style="156" customWidth="1"/>
    <col min="15348" max="15354" width="16.85546875" style="156" customWidth="1"/>
    <col min="15355" max="15355" width="18.7109375" style="156" customWidth="1"/>
    <col min="15356" max="15373" width="16.85546875" style="156" customWidth="1"/>
    <col min="15374" max="15389" width="16.7109375" style="156" customWidth="1"/>
    <col min="15390" max="15390" width="13.28515625" style="156" bestFit="1" customWidth="1"/>
    <col min="15391" max="15391" width="14.7109375" style="156" customWidth="1"/>
    <col min="15392" max="15601" width="9.140625" style="156"/>
    <col min="15602" max="15602" width="61.7109375" style="156" customWidth="1"/>
    <col min="15603" max="15603" width="18.5703125" style="156" customWidth="1"/>
    <col min="15604" max="15610" width="16.85546875" style="156" customWidth="1"/>
    <col min="15611" max="15611" width="18.7109375" style="156" customWidth="1"/>
    <col min="15612" max="15629" width="16.85546875" style="156" customWidth="1"/>
    <col min="15630" max="15645" width="16.7109375" style="156" customWidth="1"/>
    <col min="15646" max="15646" width="13.28515625" style="156" bestFit="1" customWidth="1"/>
    <col min="15647" max="15647" width="14.7109375" style="156" customWidth="1"/>
    <col min="15648" max="15857" width="9.140625" style="156"/>
    <col min="15858" max="15858" width="61.7109375" style="156" customWidth="1"/>
    <col min="15859" max="15859" width="18.5703125" style="156" customWidth="1"/>
    <col min="15860" max="15866" width="16.85546875" style="156" customWidth="1"/>
    <col min="15867" max="15867" width="18.7109375" style="156" customWidth="1"/>
    <col min="15868" max="15885" width="16.85546875" style="156" customWidth="1"/>
    <col min="15886" max="15901" width="16.7109375" style="156" customWidth="1"/>
    <col min="15902" max="15902" width="13.28515625" style="156" bestFit="1" customWidth="1"/>
    <col min="15903" max="15903" width="14.7109375" style="156" customWidth="1"/>
    <col min="15904" max="16113" width="9.140625" style="156"/>
    <col min="16114" max="16114" width="61.7109375" style="156" customWidth="1"/>
    <col min="16115" max="16115" width="18.5703125" style="156" customWidth="1"/>
    <col min="16116" max="16122" width="16.85546875" style="156" customWidth="1"/>
    <col min="16123" max="16123" width="18.7109375" style="156" customWidth="1"/>
    <col min="16124" max="16141" width="16.85546875" style="156" customWidth="1"/>
    <col min="16142" max="16157" width="16.7109375" style="156" customWidth="1"/>
    <col min="16158" max="16158" width="13.28515625" style="156" bestFit="1" customWidth="1"/>
    <col min="16159" max="16159" width="14.7109375" style="156" customWidth="1"/>
    <col min="16160" max="16384" width="9.140625" style="156"/>
  </cols>
  <sheetData>
    <row r="1" spans="1:29" ht="18.75" x14ac:dyDescent="0.2">
      <c r="A1" s="95"/>
      <c r="B1" s="95"/>
      <c r="C1" s="95"/>
      <c r="D1" s="95"/>
      <c r="E1" s="95"/>
      <c r="F1" s="95"/>
      <c r="G1" s="95"/>
      <c r="H1" s="95"/>
      <c r="I1" s="95"/>
      <c r="J1" s="95"/>
      <c r="K1" s="163"/>
      <c r="L1" s="95"/>
      <c r="M1" s="95"/>
      <c r="N1" s="95"/>
      <c r="O1" s="95"/>
      <c r="P1" s="163" t="s">
        <v>66</v>
      </c>
      <c r="Q1" s="95"/>
      <c r="R1" s="95"/>
      <c r="S1" s="95"/>
      <c r="T1" s="95"/>
      <c r="U1" s="95"/>
      <c r="V1" s="95"/>
      <c r="W1" s="95"/>
      <c r="X1" s="95"/>
      <c r="Y1" s="95"/>
      <c r="Z1" s="95"/>
      <c r="AA1" s="95"/>
      <c r="AB1" s="95"/>
      <c r="AC1" s="95"/>
    </row>
    <row r="2" spans="1:29" ht="18.75" x14ac:dyDescent="0.3">
      <c r="A2" s="95"/>
      <c r="B2" s="95"/>
      <c r="C2" s="95"/>
      <c r="D2" s="95"/>
      <c r="E2" s="95"/>
      <c r="F2" s="95"/>
      <c r="G2" s="95"/>
      <c r="H2" s="95"/>
      <c r="I2" s="95"/>
      <c r="J2" s="95"/>
      <c r="K2" s="164"/>
      <c r="L2" s="95"/>
      <c r="M2" s="95"/>
      <c r="N2" s="95"/>
      <c r="O2" s="95"/>
      <c r="P2" s="164" t="s">
        <v>8</v>
      </c>
      <c r="Q2" s="95"/>
      <c r="R2" s="95"/>
      <c r="S2" s="95"/>
      <c r="T2" s="95"/>
      <c r="U2" s="95"/>
      <c r="V2" s="95"/>
      <c r="W2" s="95"/>
      <c r="X2" s="95"/>
      <c r="Y2" s="95"/>
      <c r="Z2" s="95"/>
      <c r="AA2" s="95"/>
      <c r="AB2" s="95"/>
      <c r="AC2" s="95"/>
    </row>
    <row r="3" spans="1:29" ht="18.75" x14ac:dyDescent="0.3">
      <c r="A3" s="214"/>
      <c r="B3" s="95"/>
      <c r="C3" s="95"/>
      <c r="D3" s="95"/>
      <c r="E3" s="95"/>
      <c r="F3" s="95"/>
      <c r="G3" s="95"/>
      <c r="H3" s="95"/>
      <c r="I3" s="95"/>
      <c r="J3" s="95"/>
      <c r="K3" s="164"/>
      <c r="L3" s="95"/>
      <c r="M3" s="95"/>
      <c r="N3" s="95"/>
      <c r="O3" s="95"/>
      <c r="P3" s="164" t="s">
        <v>255</v>
      </c>
      <c r="Q3" s="95"/>
      <c r="R3" s="95"/>
      <c r="S3" s="95"/>
      <c r="T3" s="95"/>
      <c r="U3" s="95"/>
      <c r="V3" s="95"/>
      <c r="W3" s="95"/>
      <c r="X3" s="95"/>
      <c r="Y3" s="95"/>
      <c r="Z3" s="95"/>
      <c r="AA3" s="95"/>
      <c r="AB3" s="95"/>
      <c r="AC3" s="95"/>
    </row>
    <row r="4" spans="1:29" ht="18.75" x14ac:dyDescent="0.3">
      <c r="A4" s="214"/>
      <c r="B4" s="95"/>
      <c r="C4" s="95"/>
      <c r="D4" s="95"/>
      <c r="E4" s="95"/>
      <c r="F4" s="95"/>
      <c r="G4" s="95"/>
      <c r="H4" s="95"/>
      <c r="I4" s="95"/>
      <c r="J4" s="95"/>
      <c r="K4" s="164"/>
      <c r="L4" s="95"/>
      <c r="M4" s="95"/>
      <c r="N4" s="95"/>
      <c r="O4" s="95"/>
      <c r="P4" s="95"/>
      <c r="Q4" s="95"/>
      <c r="R4" s="95"/>
      <c r="S4" s="95"/>
      <c r="T4" s="95"/>
      <c r="U4" s="95"/>
      <c r="V4" s="95"/>
      <c r="W4" s="95"/>
      <c r="X4" s="95"/>
      <c r="Y4" s="95"/>
      <c r="Z4" s="95"/>
      <c r="AA4" s="95"/>
      <c r="AB4" s="95"/>
      <c r="AC4" s="95"/>
    </row>
    <row r="5" spans="1:29" x14ac:dyDescent="0.2">
      <c r="A5" s="333" t="str">
        <f>'4. паспортбюджет'!A5</f>
        <v>Год раскрытия информации: 2018 год</v>
      </c>
      <c r="B5" s="333"/>
      <c r="C5" s="333"/>
      <c r="D5" s="333"/>
      <c r="E5" s="333"/>
      <c r="F5" s="333"/>
      <c r="G5" s="333"/>
      <c r="H5" s="333"/>
      <c r="I5" s="333"/>
      <c r="J5" s="333"/>
      <c r="K5" s="333"/>
      <c r="L5" s="333"/>
      <c r="M5" s="333"/>
      <c r="N5" s="333"/>
      <c r="O5" s="333"/>
      <c r="P5" s="333"/>
      <c r="Q5" s="59"/>
      <c r="R5" s="59"/>
      <c r="S5" s="59"/>
      <c r="T5" s="59"/>
      <c r="U5" s="59"/>
      <c r="V5" s="59"/>
      <c r="W5" s="59"/>
      <c r="X5" s="59"/>
      <c r="Y5" s="59"/>
      <c r="Z5" s="59"/>
      <c r="AA5" s="59"/>
      <c r="AB5" s="59"/>
      <c r="AC5" s="59"/>
    </row>
    <row r="6" spans="1:29" ht="18.75" x14ac:dyDescent="0.3">
      <c r="A6" s="214"/>
      <c r="B6" s="95"/>
      <c r="C6" s="95"/>
      <c r="D6" s="95"/>
      <c r="E6" s="95"/>
      <c r="F6" s="95"/>
      <c r="G6" s="95"/>
      <c r="H6" s="95"/>
      <c r="I6" s="95"/>
      <c r="J6" s="95"/>
      <c r="K6" s="164"/>
      <c r="L6" s="95"/>
      <c r="M6" s="95"/>
      <c r="N6" s="95"/>
      <c r="O6" s="95"/>
      <c r="P6" s="95"/>
      <c r="Q6" s="95"/>
      <c r="R6" s="95"/>
      <c r="S6" s="95"/>
      <c r="T6" s="95"/>
      <c r="U6" s="95"/>
      <c r="V6" s="95"/>
      <c r="W6" s="95"/>
      <c r="X6" s="95"/>
      <c r="Y6" s="95"/>
      <c r="Z6" s="95"/>
      <c r="AA6" s="95"/>
      <c r="AB6" s="95"/>
      <c r="AC6" s="95"/>
    </row>
    <row r="7" spans="1:29" ht="18.75" x14ac:dyDescent="0.2">
      <c r="A7" s="381" t="s">
        <v>7</v>
      </c>
      <c r="B7" s="381"/>
      <c r="C7" s="381"/>
      <c r="D7" s="381"/>
      <c r="E7" s="381"/>
      <c r="F7" s="381"/>
      <c r="G7" s="381"/>
      <c r="H7" s="381"/>
      <c r="I7" s="381"/>
      <c r="J7" s="381"/>
      <c r="K7" s="381"/>
      <c r="L7" s="381"/>
      <c r="M7" s="381"/>
      <c r="N7" s="381"/>
      <c r="O7" s="381"/>
      <c r="P7" s="381"/>
      <c r="Q7" s="215"/>
      <c r="R7" s="215"/>
      <c r="S7" s="215"/>
      <c r="T7" s="215"/>
      <c r="U7" s="215"/>
      <c r="V7" s="215"/>
      <c r="W7" s="215"/>
      <c r="X7" s="215"/>
      <c r="Y7" s="215"/>
      <c r="Z7" s="215"/>
      <c r="AA7" s="215"/>
      <c r="AB7" s="215"/>
      <c r="AC7" s="215"/>
    </row>
    <row r="8" spans="1:29" ht="18.75" x14ac:dyDescent="0.2">
      <c r="A8" s="184"/>
      <c r="B8" s="184"/>
      <c r="C8" s="184"/>
      <c r="D8" s="184"/>
      <c r="E8" s="184"/>
      <c r="F8" s="184"/>
      <c r="G8" s="184"/>
      <c r="H8" s="184"/>
      <c r="I8" s="184"/>
      <c r="J8" s="184"/>
      <c r="K8" s="184"/>
      <c r="L8" s="215"/>
      <c r="M8" s="215"/>
      <c r="N8" s="215"/>
      <c r="O8" s="215"/>
      <c r="P8" s="215"/>
      <c r="Q8" s="215"/>
      <c r="R8" s="215"/>
      <c r="S8" s="215"/>
      <c r="T8" s="215"/>
      <c r="U8" s="215"/>
      <c r="V8" s="215"/>
      <c r="W8" s="215"/>
      <c r="X8" s="215"/>
      <c r="Y8" s="215"/>
      <c r="Z8" s="95"/>
      <c r="AA8" s="95"/>
      <c r="AB8" s="95"/>
      <c r="AC8" s="95"/>
    </row>
    <row r="9" spans="1:29" x14ac:dyDescent="0.2">
      <c r="A9" s="382" t="str">
        <f>'4. паспортбюджет'!A9</f>
        <v>Акционерное общество "Янтарьэнерго" ДЗО  ПАО "Россети"</v>
      </c>
      <c r="B9" s="382"/>
      <c r="C9" s="382"/>
      <c r="D9" s="382"/>
      <c r="E9" s="382"/>
      <c r="F9" s="382"/>
      <c r="G9" s="382"/>
      <c r="H9" s="382"/>
      <c r="I9" s="382"/>
      <c r="J9" s="382"/>
      <c r="K9" s="382"/>
      <c r="L9" s="382"/>
      <c r="M9" s="382"/>
      <c r="N9" s="382"/>
      <c r="O9" s="382"/>
      <c r="P9" s="382"/>
      <c r="Q9" s="216"/>
      <c r="R9" s="216"/>
      <c r="S9" s="216"/>
      <c r="T9" s="216"/>
      <c r="U9" s="216"/>
      <c r="V9" s="216"/>
      <c r="W9" s="216"/>
      <c r="X9" s="216"/>
      <c r="Y9" s="216"/>
      <c r="Z9" s="216"/>
      <c r="AA9" s="216"/>
      <c r="AB9" s="216"/>
      <c r="AC9" s="216"/>
    </row>
    <row r="10" spans="1:29" x14ac:dyDescent="0.2">
      <c r="A10" s="378" t="s">
        <v>6</v>
      </c>
      <c r="B10" s="378"/>
      <c r="C10" s="378"/>
      <c r="D10" s="378"/>
      <c r="E10" s="378"/>
      <c r="F10" s="378"/>
      <c r="G10" s="378"/>
      <c r="H10" s="378"/>
      <c r="I10" s="378"/>
      <c r="J10" s="378"/>
      <c r="K10" s="378"/>
      <c r="L10" s="378"/>
      <c r="M10" s="378"/>
      <c r="N10" s="378"/>
      <c r="O10" s="378"/>
      <c r="P10" s="378"/>
      <c r="Q10" s="217"/>
      <c r="R10" s="217"/>
      <c r="S10" s="217"/>
      <c r="T10" s="217"/>
      <c r="U10" s="217"/>
      <c r="V10" s="217"/>
      <c r="W10" s="217"/>
      <c r="X10" s="217"/>
      <c r="Y10" s="217"/>
      <c r="Z10" s="217"/>
      <c r="AA10" s="217"/>
      <c r="AB10" s="217"/>
      <c r="AC10" s="217"/>
    </row>
    <row r="11" spans="1:29" ht="18.75" x14ac:dyDescent="0.2">
      <c r="A11" s="184"/>
      <c r="B11" s="184"/>
      <c r="C11" s="184"/>
      <c r="D11" s="184"/>
      <c r="E11" s="184"/>
      <c r="F11" s="184"/>
      <c r="G11" s="184"/>
      <c r="H11" s="184"/>
      <c r="I11" s="184"/>
      <c r="J11" s="184"/>
      <c r="K11" s="184"/>
      <c r="L11" s="215"/>
      <c r="M11" s="215"/>
      <c r="N11" s="215"/>
      <c r="O11" s="215"/>
      <c r="P11" s="215"/>
      <c r="Q11" s="215"/>
      <c r="R11" s="215"/>
      <c r="S11" s="215"/>
      <c r="T11" s="215"/>
      <c r="U11" s="215"/>
      <c r="V11" s="215"/>
      <c r="W11" s="215"/>
      <c r="X11" s="215"/>
      <c r="Y11" s="215"/>
      <c r="Z11" s="95"/>
      <c r="AA11" s="95"/>
      <c r="AB11" s="95"/>
      <c r="AC11" s="95"/>
    </row>
    <row r="12" spans="1:29" x14ac:dyDescent="0.2">
      <c r="A12" s="382" t="str">
        <f>'4. паспортбюджет'!A12</f>
        <v>F_149</v>
      </c>
      <c r="B12" s="382"/>
      <c r="C12" s="382"/>
      <c r="D12" s="382"/>
      <c r="E12" s="382"/>
      <c r="F12" s="382"/>
      <c r="G12" s="382"/>
      <c r="H12" s="382"/>
      <c r="I12" s="382"/>
      <c r="J12" s="382"/>
      <c r="K12" s="382"/>
      <c r="L12" s="382"/>
      <c r="M12" s="382"/>
      <c r="N12" s="382"/>
      <c r="O12" s="382"/>
      <c r="P12" s="382"/>
      <c r="Q12" s="216"/>
      <c r="R12" s="216"/>
      <c r="S12" s="216"/>
      <c r="T12" s="216"/>
      <c r="U12" s="216"/>
      <c r="V12" s="216"/>
      <c r="W12" s="216"/>
      <c r="X12" s="216"/>
      <c r="Y12" s="216"/>
      <c r="Z12" s="216"/>
      <c r="AA12" s="216"/>
      <c r="AB12" s="216"/>
      <c r="AC12" s="216"/>
    </row>
    <row r="13" spans="1:29" x14ac:dyDescent="0.2">
      <c r="A13" s="378" t="s">
        <v>5</v>
      </c>
      <c r="B13" s="378"/>
      <c r="C13" s="378"/>
      <c r="D13" s="378"/>
      <c r="E13" s="378"/>
      <c r="F13" s="378"/>
      <c r="G13" s="378"/>
      <c r="H13" s="378"/>
      <c r="I13" s="378"/>
      <c r="J13" s="378"/>
      <c r="K13" s="378"/>
      <c r="L13" s="378"/>
      <c r="M13" s="378"/>
      <c r="N13" s="378"/>
      <c r="O13" s="378"/>
      <c r="P13" s="378"/>
      <c r="Q13" s="217"/>
      <c r="R13" s="217"/>
      <c r="S13" s="217"/>
      <c r="T13" s="217"/>
      <c r="U13" s="217"/>
      <c r="V13" s="217"/>
      <c r="W13" s="217"/>
      <c r="X13" s="217"/>
      <c r="Y13" s="217"/>
      <c r="Z13" s="217"/>
      <c r="AA13" s="217"/>
      <c r="AB13" s="217"/>
      <c r="AC13" s="217"/>
    </row>
    <row r="14" spans="1:29" ht="18.75" x14ac:dyDescent="0.2">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218"/>
      <c r="AA14" s="218"/>
      <c r="AB14" s="218"/>
      <c r="AC14" s="218"/>
    </row>
    <row r="15" spans="1:29" ht="33.75" customHeight="1" x14ac:dyDescent="0.2">
      <c r="A15" s="379" t="str">
        <f>'4. паспортбюджет'!A15</f>
        <v>Реконструкция ПС 110 кВ О-10 "Зеленоградск" (инв.№ ОРУ 110/35/15 кВ - 5149951) с заменой трансформатора 110/35/15 кВ 16 МВА и на 110/15кВ 25 МВА</v>
      </c>
      <c r="B15" s="379"/>
      <c r="C15" s="379"/>
      <c r="D15" s="379"/>
      <c r="E15" s="379"/>
      <c r="F15" s="379"/>
      <c r="G15" s="379"/>
      <c r="H15" s="379"/>
      <c r="I15" s="379"/>
      <c r="J15" s="379"/>
      <c r="K15" s="379"/>
      <c r="L15" s="379"/>
      <c r="M15" s="379"/>
      <c r="N15" s="379"/>
      <c r="O15" s="379"/>
      <c r="P15" s="379"/>
      <c r="Q15" s="219"/>
      <c r="R15" s="219"/>
      <c r="S15" s="219"/>
      <c r="T15" s="219"/>
      <c r="U15" s="219"/>
      <c r="V15" s="219"/>
      <c r="W15" s="219"/>
      <c r="X15" s="219"/>
      <c r="Y15" s="219"/>
      <c r="Z15" s="219"/>
      <c r="AA15" s="219"/>
      <c r="AB15" s="219"/>
      <c r="AC15" s="219"/>
    </row>
    <row r="16" spans="1:29" x14ac:dyDescent="0.2">
      <c r="A16" s="378" t="s">
        <v>4</v>
      </c>
      <c r="B16" s="378"/>
      <c r="C16" s="378"/>
      <c r="D16" s="378"/>
      <c r="E16" s="378"/>
      <c r="F16" s="378"/>
      <c r="G16" s="378"/>
      <c r="H16" s="378"/>
      <c r="I16" s="378"/>
      <c r="J16" s="378"/>
      <c r="K16" s="378"/>
      <c r="L16" s="378"/>
      <c r="M16" s="378"/>
      <c r="N16" s="378"/>
      <c r="O16" s="378"/>
      <c r="P16" s="378"/>
      <c r="Q16" s="217"/>
      <c r="R16" s="217"/>
      <c r="S16" s="217"/>
      <c r="T16" s="217"/>
      <c r="U16" s="217"/>
      <c r="V16" s="217"/>
      <c r="W16" s="217"/>
      <c r="X16" s="217"/>
      <c r="Y16" s="217"/>
      <c r="Z16" s="217"/>
      <c r="AA16" s="217"/>
      <c r="AB16" s="217"/>
      <c r="AC16" s="217"/>
    </row>
    <row r="17" spans="1:33" ht="18.75" x14ac:dyDescent="0.2">
      <c r="A17" s="220"/>
      <c r="B17" s="220"/>
      <c r="C17" s="220"/>
      <c r="D17" s="220"/>
      <c r="E17" s="220"/>
      <c r="F17" s="220"/>
      <c r="G17" s="220"/>
      <c r="H17" s="220"/>
      <c r="I17" s="220"/>
      <c r="J17" s="220"/>
      <c r="K17" s="220"/>
      <c r="L17" s="220"/>
      <c r="M17" s="220"/>
      <c r="N17" s="220"/>
      <c r="O17" s="220"/>
      <c r="P17" s="220"/>
      <c r="Q17" s="220"/>
      <c r="R17" s="220"/>
      <c r="S17" s="220"/>
      <c r="T17" s="220"/>
      <c r="U17" s="220"/>
      <c r="V17" s="220"/>
      <c r="W17" s="221"/>
      <c r="X17" s="221"/>
      <c r="Y17" s="221"/>
      <c r="Z17" s="221"/>
      <c r="AA17" s="221"/>
      <c r="AB17" s="221"/>
      <c r="AC17" s="221"/>
    </row>
    <row r="18" spans="1:33" ht="18.75" x14ac:dyDescent="0.2">
      <c r="A18" s="380" t="s">
        <v>354</v>
      </c>
      <c r="B18" s="380"/>
      <c r="C18" s="380"/>
      <c r="D18" s="380"/>
      <c r="E18" s="380"/>
      <c r="F18" s="380"/>
      <c r="G18" s="380"/>
      <c r="H18" s="380"/>
      <c r="I18" s="380"/>
      <c r="J18" s="380"/>
      <c r="K18" s="380"/>
      <c r="L18" s="380"/>
      <c r="M18" s="380"/>
      <c r="N18" s="380"/>
      <c r="O18" s="380"/>
      <c r="P18" s="380"/>
      <c r="Q18" s="222"/>
      <c r="R18" s="222"/>
      <c r="S18" s="222"/>
      <c r="T18" s="222"/>
      <c r="U18" s="222"/>
      <c r="V18" s="222"/>
      <c r="W18" s="222"/>
      <c r="X18" s="222"/>
      <c r="Y18" s="222"/>
      <c r="Z18" s="222"/>
      <c r="AA18" s="222"/>
      <c r="AB18" s="222"/>
      <c r="AC18" s="222"/>
    </row>
    <row r="19" spans="1:33" x14ac:dyDescent="0.2">
      <c r="A19" s="158"/>
    </row>
    <row r="20" spans="1:33" x14ac:dyDescent="0.2">
      <c r="A20" s="159"/>
    </row>
    <row r="21" spans="1:33" s="160" customFormat="1" ht="16.5" thickBot="1" x14ac:dyDescent="0.25">
      <c r="A21" s="240" t="s">
        <v>254</v>
      </c>
      <c r="B21" s="240" t="s">
        <v>1</v>
      </c>
      <c r="C21" s="195"/>
      <c r="D21" s="241"/>
      <c r="E21" s="242"/>
      <c r="F21" s="242"/>
      <c r="G21" s="242"/>
      <c r="H21" s="242"/>
      <c r="I21" s="195"/>
      <c r="J21" s="195"/>
      <c r="K21" s="195"/>
      <c r="L21" s="195"/>
      <c r="M21" s="195"/>
      <c r="N21" s="195"/>
      <c r="O21" s="195"/>
      <c r="P21" s="195"/>
      <c r="Q21" s="195"/>
      <c r="R21" s="195"/>
      <c r="S21" s="195"/>
      <c r="T21" s="195"/>
      <c r="U21" s="195"/>
      <c r="V21" s="195"/>
      <c r="W21" s="195"/>
      <c r="X21" s="195"/>
      <c r="Y21" s="195"/>
      <c r="Z21" s="195"/>
      <c r="AA21" s="195"/>
      <c r="AB21" s="195"/>
      <c r="AC21" s="195"/>
      <c r="AD21" s="161"/>
      <c r="AE21" s="161"/>
      <c r="AF21" s="161"/>
      <c r="AG21" s="161"/>
    </row>
    <row r="22" spans="1:33" s="266" customFormat="1" x14ac:dyDescent="0.2">
      <c r="A22" s="265" t="s">
        <v>389</v>
      </c>
      <c r="B22" s="202">
        <v>236024136.39531699</v>
      </c>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row>
    <row r="23" spans="1:33" s="266" customFormat="1" x14ac:dyDescent="0.2">
      <c r="A23" s="267" t="s">
        <v>252</v>
      </c>
      <c r="B23" s="268">
        <v>0</v>
      </c>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row>
    <row r="24" spans="1:33" s="266" customFormat="1" x14ac:dyDescent="0.2">
      <c r="A24" s="267" t="s">
        <v>250</v>
      </c>
      <c r="B24" s="268">
        <v>25</v>
      </c>
      <c r="C24" s="195"/>
      <c r="D24" s="196" t="s">
        <v>253</v>
      </c>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33" s="266" customFormat="1" ht="16.5" thickBot="1" x14ac:dyDescent="0.25">
      <c r="A25" s="269" t="s">
        <v>248</v>
      </c>
      <c r="B25" s="197">
        <v>1</v>
      </c>
      <c r="C25" s="195"/>
      <c r="D25" s="375" t="s">
        <v>251</v>
      </c>
      <c r="E25" s="376"/>
      <c r="F25" s="377"/>
      <c r="G25" s="270">
        <v>5.873073163113065</v>
      </c>
      <c r="H25" s="198"/>
      <c r="I25" s="195"/>
      <c r="J25" s="195"/>
      <c r="K25" s="195"/>
      <c r="L25" s="195"/>
      <c r="M25" s="195"/>
      <c r="N25" s="195"/>
      <c r="O25" s="195"/>
      <c r="P25" s="195"/>
      <c r="Q25" s="195"/>
      <c r="R25" s="195"/>
      <c r="S25" s="195"/>
      <c r="T25" s="195"/>
      <c r="U25" s="195"/>
      <c r="V25" s="195"/>
      <c r="W25" s="195"/>
      <c r="X25" s="195"/>
      <c r="Y25" s="195"/>
      <c r="Z25" s="195"/>
      <c r="AA25" s="195"/>
      <c r="AB25" s="195"/>
    </row>
    <row r="26" spans="1:33" s="266" customFormat="1" x14ac:dyDescent="0.2">
      <c r="A26" s="265" t="s">
        <v>247</v>
      </c>
      <c r="B26" s="202">
        <v>700000</v>
      </c>
      <c r="C26" s="195"/>
      <c r="D26" s="375" t="s">
        <v>249</v>
      </c>
      <c r="E26" s="376"/>
      <c r="F26" s="377"/>
      <c r="G26" s="270">
        <v>9.9802964693610381</v>
      </c>
      <c r="H26" s="198"/>
      <c r="I26" s="195"/>
      <c r="J26" s="195"/>
      <c r="K26" s="195"/>
      <c r="L26" s="195"/>
      <c r="M26" s="195"/>
      <c r="N26" s="195"/>
      <c r="O26" s="195"/>
      <c r="P26" s="195"/>
      <c r="Q26" s="195"/>
      <c r="R26" s="195"/>
      <c r="S26" s="195"/>
      <c r="T26" s="195"/>
      <c r="U26" s="195"/>
      <c r="V26" s="195"/>
      <c r="W26" s="195"/>
      <c r="X26" s="195"/>
      <c r="Y26" s="195"/>
      <c r="Z26" s="195"/>
      <c r="AA26" s="195"/>
      <c r="AB26" s="195"/>
    </row>
    <row r="27" spans="1:33" s="266" customFormat="1" x14ac:dyDescent="0.2">
      <c r="A27" s="267" t="s">
        <v>390</v>
      </c>
      <c r="B27" s="268">
        <v>3</v>
      </c>
      <c r="C27" s="195"/>
      <c r="D27" s="375" t="s">
        <v>527</v>
      </c>
      <c r="E27" s="376"/>
      <c r="F27" s="377"/>
      <c r="G27" s="271">
        <v>70941287.281642571</v>
      </c>
      <c r="H27" s="199"/>
      <c r="I27" s="195"/>
      <c r="J27" s="195"/>
      <c r="K27" s="195"/>
      <c r="L27" s="195"/>
      <c r="M27" s="195"/>
      <c r="N27" s="195"/>
      <c r="O27" s="195"/>
      <c r="P27" s="195"/>
      <c r="Q27" s="195"/>
      <c r="R27" s="195"/>
      <c r="S27" s="195"/>
      <c r="T27" s="195"/>
      <c r="U27" s="195"/>
      <c r="V27" s="195"/>
      <c r="W27" s="195"/>
      <c r="X27" s="195"/>
      <c r="Y27" s="195"/>
      <c r="Z27" s="195"/>
      <c r="AA27" s="195"/>
      <c r="AB27" s="195"/>
    </row>
    <row r="28" spans="1:33" s="266" customFormat="1" x14ac:dyDescent="0.2">
      <c r="A28" s="267" t="s">
        <v>246</v>
      </c>
      <c r="B28" s="268">
        <v>3</v>
      </c>
      <c r="C28" s="195"/>
      <c r="D28" s="375" t="s">
        <v>391</v>
      </c>
      <c r="E28" s="376"/>
      <c r="F28" s="377"/>
      <c r="G28" s="272" t="s">
        <v>556</v>
      </c>
      <c r="H28" s="200"/>
      <c r="I28" s="195"/>
      <c r="J28" s="195"/>
      <c r="K28" s="195"/>
      <c r="L28" s="195"/>
      <c r="M28" s="195"/>
      <c r="N28" s="195"/>
      <c r="O28" s="195"/>
      <c r="P28" s="195"/>
      <c r="Q28" s="195"/>
      <c r="R28" s="195"/>
      <c r="S28" s="195"/>
      <c r="T28" s="195"/>
      <c r="U28" s="195"/>
      <c r="V28" s="195"/>
      <c r="W28" s="195"/>
      <c r="X28" s="195"/>
      <c r="Y28" s="195"/>
      <c r="Z28" s="195"/>
      <c r="AA28" s="195"/>
      <c r="AB28" s="195"/>
    </row>
    <row r="29" spans="1:33" s="266" customFormat="1" x14ac:dyDescent="0.2">
      <c r="A29" s="267" t="s">
        <v>225</v>
      </c>
      <c r="B29" s="268">
        <v>300000</v>
      </c>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33" s="266" customFormat="1" x14ac:dyDescent="0.2">
      <c r="A30" s="267" t="s">
        <v>245</v>
      </c>
      <c r="B30" s="268">
        <v>1</v>
      </c>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33" s="266" customFormat="1" x14ac:dyDescent="0.2">
      <c r="A31" s="267" t="s">
        <v>244</v>
      </c>
      <c r="B31" s="268">
        <v>1</v>
      </c>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33" s="266" customFormat="1" x14ac:dyDescent="0.2">
      <c r="A32" s="273" t="s">
        <v>392</v>
      </c>
      <c r="B32" s="268">
        <v>700000</v>
      </c>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s="266" customFormat="1" ht="16.5" thickBot="1" x14ac:dyDescent="0.25">
      <c r="A33" s="269" t="s">
        <v>219</v>
      </c>
      <c r="B33" s="201">
        <v>0.2</v>
      </c>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s="266" customFormat="1" x14ac:dyDescent="0.2">
      <c r="A34" s="265" t="s">
        <v>388</v>
      </c>
      <c r="B34" s="202">
        <v>0</v>
      </c>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s="266" customFormat="1" x14ac:dyDescent="0.2">
      <c r="A35" s="267" t="s">
        <v>243</v>
      </c>
      <c r="B35" s="268"/>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s="266" customFormat="1" ht="16.5" thickBot="1" x14ac:dyDescent="0.25">
      <c r="A36" s="273" t="s">
        <v>242</v>
      </c>
      <c r="B36" s="274"/>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s="266" customFormat="1" x14ac:dyDescent="0.2">
      <c r="A37" s="275" t="s">
        <v>393</v>
      </c>
      <c r="B37" s="203">
        <v>1</v>
      </c>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s="266" customFormat="1" x14ac:dyDescent="0.2">
      <c r="A38" s="276" t="s">
        <v>241</v>
      </c>
      <c r="B38" s="204"/>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s="266" customFormat="1" x14ac:dyDescent="0.2">
      <c r="A39" s="276" t="s">
        <v>240</v>
      </c>
      <c r="B39" s="20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s="266" customFormat="1" x14ac:dyDescent="0.2">
      <c r="A40" s="276" t="s">
        <v>239</v>
      </c>
      <c r="B40" s="205">
        <v>0</v>
      </c>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s="266" customFormat="1" x14ac:dyDescent="0.2">
      <c r="A41" s="276" t="s">
        <v>238</v>
      </c>
      <c r="B41" s="205">
        <v>0.20499999999999999</v>
      </c>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s="266" customFormat="1" x14ac:dyDescent="0.2">
      <c r="A42" s="276" t="s">
        <v>237</v>
      </c>
      <c r="B42" s="205">
        <v>1</v>
      </c>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s="266" customFormat="1" ht="16.5" thickBot="1" x14ac:dyDescent="0.25">
      <c r="A43" s="277" t="s">
        <v>394</v>
      </c>
      <c r="B43" s="278">
        <v>0.20499999999999999</v>
      </c>
      <c r="C43" s="206"/>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s="266" customFormat="1" x14ac:dyDescent="0.2">
      <c r="A44" s="279" t="s">
        <v>236</v>
      </c>
      <c r="B44" s="207">
        <v>1</v>
      </c>
      <c r="C44" s="207">
        <v>2</v>
      </c>
      <c r="D44" s="207">
        <v>3</v>
      </c>
      <c r="E44" s="207">
        <v>4</v>
      </c>
      <c r="F44" s="207">
        <v>5</v>
      </c>
      <c r="G44" s="207">
        <v>6</v>
      </c>
      <c r="H44" s="207">
        <v>7</v>
      </c>
      <c r="I44" s="207">
        <v>8</v>
      </c>
      <c r="J44" s="207">
        <v>9</v>
      </c>
      <c r="K44" s="207">
        <v>10</v>
      </c>
      <c r="L44" s="207">
        <v>11</v>
      </c>
      <c r="M44" s="207">
        <v>12</v>
      </c>
      <c r="N44" s="207">
        <v>13</v>
      </c>
      <c r="O44" s="207">
        <v>14</v>
      </c>
      <c r="P44" s="207">
        <v>15</v>
      </c>
      <c r="Q44" s="207">
        <v>16</v>
      </c>
      <c r="R44" s="207">
        <v>17</v>
      </c>
      <c r="S44" s="207">
        <v>18</v>
      </c>
      <c r="T44" s="207">
        <v>19</v>
      </c>
      <c r="U44" s="207">
        <v>20</v>
      </c>
      <c r="V44" s="207">
        <v>21</v>
      </c>
      <c r="W44" s="207">
        <v>22</v>
      </c>
      <c r="X44" s="207">
        <v>23</v>
      </c>
      <c r="Y44" s="207">
        <v>24</v>
      </c>
      <c r="Z44" s="207">
        <v>25</v>
      </c>
      <c r="AA44" s="207">
        <v>26</v>
      </c>
      <c r="AB44" s="207">
        <v>27</v>
      </c>
    </row>
    <row r="45" spans="1:28" s="266" customFormat="1" x14ac:dyDescent="0.2">
      <c r="A45" s="280" t="s">
        <v>235</v>
      </c>
      <c r="B45" s="281">
        <v>5.3999999999999999E-2</v>
      </c>
      <c r="C45" s="281">
        <v>4.3999999999999997E-2</v>
      </c>
      <c r="D45" s="281">
        <v>4.5999999999999999E-2</v>
      </c>
      <c r="E45" s="281">
        <v>4.5999999999999999E-2</v>
      </c>
      <c r="F45" s="281">
        <v>4.5999999999999999E-2</v>
      </c>
      <c r="G45" s="281">
        <v>4.5999999999999999E-2</v>
      </c>
      <c r="H45" s="281">
        <v>4.5999999999999999E-2</v>
      </c>
      <c r="I45" s="281">
        <v>4.5999999999999999E-2</v>
      </c>
      <c r="J45" s="281">
        <v>4.5999999999999999E-2</v>
      </c>
      <c r="K45" s="281">
        <v>4.5999999999999999E-2</v>
      </c>
      <c r="L45" s="281">
        <v>4.5999999999999999E-2</v>
      </c>
      <c r="M45" s="281">
        <v>4.5999999999999999E-2</v>
      </c>
      <c r="N45" s="281">
        <v>4.5999999999999999E-2</v>
      </c>
      <c r="O45" s="281">
        <v>4.5999999999999999E-2</v>
      </c>
      <c r="P45" s="281">
        <v>4.5999999999999999E-2</v>
      </c>
      <c r="Q45" s="281">
        <v>4.5999999999999999E-2</v>
      </c>
      <c r="R45" s="281">
        <v>4.5999999999999999E-2</v>
      </c>
      <c r="S45" s="281">
        <v>4.5999999999999999E-2</v>
      </c>
      <c r="T45" s="281">
        <v>4.5999999999999999E-2</v>
      </c>
      <c r="U45" s="281">
        <v>4.5999999999999999E-2</v>
      </c>
      <c r="V45" s="281">
        <v>4.5999999999999999E-2</v>
      </c>
      <c r="W45" s="281">
        <v>4.5999999999999999E-2</v>
      </c>
      <c r="X45" s="281">
        <v>4.5999999999999999E-2</v>
      </c>
      <c r="Y45" s="281">
        <v>4.5999999999999999E-2</v>
      </c>
      <c r="Z45" s="281">
        <v>4.5999999999999999E-2</v>
      </c>
      <c r="AA45" s="281">
        <v>4.5999999999999999E-2</v>
      </c>
      <c r="AB45" s="281">
        <v>4.5999999999999999E-2</v>
      </c>
    </row>
    <row r="46" spans="1:28" s="266" customFormat="1" x14ac:dyDescent="0.2">
      <c r="A46" s="280" t="s">
        <v>234</v>
      </c>
      <c r="B46" s="281">
        <v>5.4000000000000048E-2</v>
      </c>
      <c r="C46" s="281">
        <v>0.10037600000000002</v>
      </c>
      <c r="D46" s="281">
        <v>0.150993296</v>
      </c>
      <c r="E46" s="281">
        <v>0.20393898761600004</v>
      </c>
      <c r="F46" s="281">
        <v>0.25932018104633614</v>
      </c>
      <c r="G46" s="281">
        <v>0.3172489093744677</v>
      </c>
      <c r="H46" s="281">
        <v>0.3778423592056932</v>
      </c>
      <c r="I46" s="281">
        <v>0.44122310772915507</v>
      </c>
      <c r="J46" s="281">
        <v>0.50751937068469632</v>
      </c>
      <c r="K46" s="281">
        <v>0.57686526173619246</v>
      </c>
      <c r="L46" s="281">
        <v>0.64940106377605744</v>
      </c>
      <c r="M46" s="281">
        <v>0.72527351270975604</v>
      </c>
      <c r="N46" s="281">
        <v>0.80463609429440486</v>
      </c>
      <c r="O46" s="281">
        <v>0.8876493546319475</v>
      </c>
      <c r="P46" s="281">
        <v>0.97448122494501721</v>
      </c>
      <c r="Q46" s="281">
        <v>1.0653073612924882</v>
      </c>
      <c r="R46" s="281">
        <v>1.1603114999119426</v>
      </c>
      <c r="S46" s="281">
        <v>1.2596858289078923</v>
      </c>
      <c r="T46" s="281">
        <v>1.3636313770376556</v>
      </c>
      <c r="U46" s="281">
        <v>1.4723584203813878</v>
      </c>
      <c r="V46" s="281">
        <v>1.5860869077189319</v>
      </c>
      <c r="W46" s="281">
        <v>1.7050469054740027</v>
      </c>
      <c r="X46" s="281">
        <v>1.8294790631258069</v>
      </c>
      <c r="Y46" s="281">
        <v>1.959635100029594</v>
      </c>
      <c r="Z46" s="281">
        <v>2.0957783146309552</v>
      </c>
      <c r="AA46" s="281">
        <v>2.2381841171039794</v>
      </c>
      <c r="AB46" s="281">
        <v>2.3871405864907627</v>
      </c>
    </row>
    <row r="47" spans="1:28" s="266" customFormat="1" ht="16.5" thickBot="1" x14ac:dyDescent="0.25">
      <c r="A47" s="282" t="s">
        <v>395</v>
      </c>
      <c r="B47" s="208">
        <v>232555536.70300001</v>
      </c>
      <c r="C47" s="208">
        <v>45952944.143474109</v>
      </c>
      <c r="D47" s="208">
        <v>20412308.745483045</v>
      </c>
      <c r="E47" s="208">
        <v>42702549.895550534</v>
      </c>
      <c r="F47" s="208">
        <v>67677071.501130089</v>
      </c>
      <c r="G47" s="208">
        <v>70790216.790182084</v>
      </c>
      <c r="H47" s="208">
        <v>74046566.762530461</v>
      </c>
      <c r="I47" s="208">
        <v>77452708.833606854</v>
      </c>
      <c r="J47" s="208">
        <v>81015533.439952776</v>
      </c>
      <c r="K47" s="208">
        <v>84742247.978190616</v>
      </c>
      <c r="L47" s="208">
        <v>88640391.385187387</v>
      </c>
      <c r="M47" s="208">
        <v>92717849.388906002</v>
      </c>
      <c r="N47" s="208">
        <v>96982870.460795686</v>
      </c>
      <c r="O47" s="208">
        <v>101444082.50199229</v>
      </c>
      <c r="P47" s="208">
        <v>106110510.29708393</v>
      </c>
      <c r="Q47" s="208">
        <v>110991593.77074979</v>
      </c>
      <c r="R47" s="208">
        <v>116097207.08420429</v>
      </c>
      <c r="S47" s="208">
        <v>121437678.61007769</v>
      </c>
      <c r="T47" s="208">
        <v>127023811.82614127</v>
      </c>
      <c r="U47" s="208">
        <v>132866907.17014377</v>
      </c>
      <c r="V47" s="208">
        <v>138978784.89997038</v>
      </c>
      <c r="W47" s="208">
        <v>145371809.00536904</v>
      </c>
      <c r="X47" s="208">
        <v>152058912.21961603</v>
      </c>
      <c r="Y47" s="208">
        <v>159053622.18171838</v>
      </c>
      <c r="Z47" s="208">
        <v>166370088.80207744</v>
      </c>
      <c r="AA47" s="208">
        <v>174023112.88697302</v>
      </c>
      <c r="AB47" s="208">
        <v>182028176.07977378</v>
      </c>
    </row>
    <row r="48" spans="1:28" s="266" customFormat="1" ht="16.5" thickBot="1" x14ac:dyDescent="0.25">
      <c r="A48" s="283"/>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s="266" customFormat="1" x14ac:dyDescent="0.2">
      <c r="A49" s="284" t="s">
        <v>233</v>
      </c>
      <c r="B49" s="207">
        <v>1</v>
      </c>
      <c r="C49" s="207">
        <v>2</v>
      </c>
      <c r="D49" s="207">
        <v>3</v>
      </c>
      <c r="E49" s="207">
        <v>4</v>
      </c>
      <c r="F49" s="207">
        <v>5</v>
      </c>
      <c r="G49" s="207">
        <v>6</v>
      </c>
      <c r="H49" s="207">
        <v>7</v>
      </c>
      <c r="I49" s="207">
        <v>8</v>
      </c>
      <c r="J49" s="207">
        <v>9</v>
      </c>
      <c r="K49" s="207">
        <v>10</v>
      </c>
      <c r="L49" s="207">
        <v>11</v>
      </c>
      <c r="M49" s="207">
        <v>12</v>
      </c>
      <c r="N49" s="207">
        <v>13</v>
      </c>
      <c r="O49" s="207">
        <v>14</v>
      </c>
      <c r="P49" s="207">
        <v>15</v>
      </c>
      <c r="Q49" s="207">
        <v>16</v>
      </c>
      <c r="R49" s="207">
        <v>17</v>
      </c>
      <c r="S49" s="207">
        <v>18</v>
      </c>
      <c r="T49" s="207">
        <v>19</v>
      </c>
      <c r="U49" s="207">
        <v>20</v>
      </c>
      <c r="V49" s="207">
        <v>21</v>
      </c>
      <c r="W49" s="207">
        <v>22</v>
      </c>
      <c r="X49" s="207">
        <v>23</v>
      </c>
      <c r="Y49" s="207">
        <v>24</v>
      </c>
      <c r="Z49" s="207">
        <v>25</v>
      </c>
      <c r="AA49" s="207">
        <v>26</v>
      </c>
      <c r="AB49" s="207">
        <v>27</v>
      </c>
    </row>
    <row r="50" spans="1:28" s="266" customFormat="1" x14ac:dyDescent="0.2">
      <c r="A50" s="280" t="s">
        <v>232</v>
      </c>
      <c r="B50" s="285">
        <v>0</v>
      </c>
      <c r="C50" s="285">
        <v>0</v>
      </c>
      <c r="D50" s="285">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5">
        <v>0</v>
      </c>
    </row>
    <row r="51" spans="1:28" s="266" customFormat="1" x14ac:dyDescent="0.2">
      <c r="A51" s="280" t="s">
        <v>231</v>
      </c>
      <c r="B51" s="285">
        <v>0</v>
      </c>
      <c r="C51" s="285">
        <v>0</v>
      </c>
      <c r="D51" s="285">
        <v>0</v>
      </c>
      <c r="E51" s="285">
        <v>0</v>
      </c>
      <c r="F51" s="285">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5">
        <v>0</v>
      </c>
    </row>
    <row r="52" spans="1:28" s="266" customFormat="1" x14ac:dyDescent="0.2">
      <c r="A52" s="280" t="s">
        <v>230</v>
      </c>
      <c r="B52" s="285">
        <v>0</v>
      </c>
      <c r="C52" s="285">
        <v>0</v>
      </c>
      <c r="D52" s="285">
        <v>0</v>
      </c>
      <c r="E52" s="285">
        <v>0</v>
      </c>
      <c r="F52" s="285">
        <v>0</v>
      </c>
      <c r="G52" s="285">
        <v>0</v>
      </c>
      <c r="H52" s="285">
        <v>0</v>
      </c>
      <c r="I52" s="285">
        <v>0</v>
      </c>
      <c r="J52" s="285">
        <v>0</v>
      </c>
      <c r="K52" s="285">
        <v>0</v>
      </c>
      <c r="L52" s="285">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5">
        <v>0</v>
      </c>
    </row>
    <row r="53" spans="1:28" s="266" customFormat="1" ht="16.5" thickBot="1" x14ac:dyDescent="0.25">
      <c r="A53" s="282" t="s">
        <v>229</v>
      </c>
      <c r="B53" s="208">
        <v>0</v>
      </c>
      <c r="C53" s="208">
        <v>0</v>
      </c>
      <c r="D53" s="208">
        <v>0</v>
      </c>
      <c r="E53" s="208">
        <v>0</v>
      </c>
      <c r="F53" s="208">
        <v>0</v>
      </c>
      <c r="G53" s="208">
        <v>0</v>
      </c>
      <c r="H53" s="208">
        <v>0</v>
      </c>
      <c r="I53" s="208">
        <v>0</v>
      </c>
      <c r="J53" s="208">
        <v>0</v>
      </c>
      <c r="K53" s="208">
        <v>0</v>
      </c>
      <c r="L53" s="208">
        <v>0</v>
      </c>
      <c r="M53" s="208">
        <v>0</v>
      </c>
      <c r="N53" s="208">
        <v>0</v>
      </c>
      <c r="O53" s="208">
        <v>0</v>
      </c>
      <c r="P53" s="208">
        <v>0</v>
      </c>
      <c r="Q53" s="208">
        <v>0</v>
      </c>
      <c r="R53" s="208">
        <v>0</v>
      </c>
      <c r="S53" s="208">
        <v>0</v>
      </c>
      <c r="T53" s="208">
        <v>0</v>
      </c>
      <c r="U53" s="208">
        <v>0</v>
      </c>
      <c r="V53" s="208">
        <v>0</v>
      </c>
      <c r="W53" s="208">
        <v>0</v>
      </c>
      <c r="X53" s="208">
        <v>0</v>
      </c>
      <c r="Y53" s="208">
        <v>0</v>
      </c>
      <c r="Z53" s="208">
        <v>0</v>
      </c>
      <c r="AA53" s="208">
        <v>0</v>
      </c>
      <c r="AB53" s="208">
        <v>0</v>
      </c>
    </row>
    <row r="54" spans="1:28" s="266" customFormat="1" ht="16.5" thickBot="1" x14ac:dyDescent="0.25">
      <c r="A54" s="283"/>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row>
    <row r="55" spans="1:28" s="266" customFormat="1" x14ac:dyDescent="0.2">
      <c r="A55" s="284" t="s">
        <v>396</v>
      </c>
      <c r="B55" s="207">
        <v>1</v>
      </c>
      <c r="C55" s="207">
        <v>2</v>
      </c>
      <c r="D55" s="207">
        <v>3</v>
      </c>
      <c r="E55" s="207">
        <v>4</v>
      </c>
      <c r="F55" s="207">
        <v>5</v>
      </c>
      <c r="G55" s="207">
        <v>6</v>
      </c>
      <c r="H55" s="207">
        <v>7</v>
      </c>
      <c r="I55" s="207">
        <v>8</v>
      </c>
      <c r="J55" s="207">
        <v>9</v>
      </c>
      <c r="K55" s="207">
        <v>10</v>
      </c>
      <c r="L55" s="207">
        <v>11</v>
      </c>
      <c r="M55" s="207">
        <v>12</v>
      </c>
      <c r="N55" s="207">
        <v>13</v>
      </c>
      <c r="O55" s="207">
        <v>14</v>
      </c>
      <c r="P55" s="207">
        <v>15</v>
      </c>
      <c r="Q55" s="207">
        <v>16</v>
      </c>
      <c r="R55" s="207">
        <v>17</v>
      </c>
      <c r="S55" s="207">
        <v>18</v>
      </c>
      <c r="T55" s="207">
        <v>19</v>
      </c>
      <c r="U55" s="207">
        <v>20</v>
      </c>
      <c r="V55" s="207">
        <v>21</v>
      </c>
      <c r="W55" s="207">
        <v>22</v>
      </c>
      <c r="X55" s="207">
        <v>23</v>
      </c>
      <c r="Y55" s="207">
        <v>24</v>
      </c>
      <c r="Z55" s="207">
        <v>25</v>
      </c>
      <c r="AA55" s="207">
        <v>26</v>
      </c>
      <c r="AB55" s="207">
        <v>27</v>
      </c>
    </row>
    <row r="56" spans="1:28" s="266" customFormat="1" ht="14.25" x14ac:dyDescent="0.2">
      <c r="A56" s="286" t="s">
        <v>228</v>
      </c>
      <c r="B56" s="287">
        <v>232555536.70300001</v>
      </c>
      <c r="C56" s="287">
        <v>45952944.143474109</v>
      </c>
      <c r="D56" s="287">
        <v>20412308.745483045</v>
      </c>
      <c r="E56" s="287">
        <v>42702549.895550534</v>
      </c>
      <c r="F56" s="287">
        <v>67677071.501130089</v>
      </c>
      <c r="G56" s="287">
        <v>70790216.790182084</v>
      </c>
      <c r="H56" s="287">
        <v>74046566.762530461</v>
      </c>
      <c r="I56" s="287">
        <v>77452708.833606854</v>
      </c>
      <c r="J56" s="287">
        <v>81015533.439952776</v>
      </c>
      <c r="K56" s="287">
        <v>84742247.978190616</v>
      </c>
      <c r="L56" s="287">
        <v>88640391.385187387</v>
      </c>
      <c r="M56" s="287">
        <v>92717849.388906002</v>
      </c>
      <c r="N56" s="287">
        <v>96982870.460795686</v>
      </c>
      <c r="O56" s="287">
        <v>101444082.50199229</v>
      </c>
      <c r="P56" s="287">
        <v>106110510.29708393</v>
      </c>
      <c r="Q56" s="287">
        <v>110991593.77074979</v>
      </c>
      <c r="R56" s="287">
        <v>116097207.08420429</v>
      </c>
      <c r="S56" s="287">
        <v>121437678.61007769</v>
      </c>
      <c r="T56" s="287">
        <v>127023811.82614127</v>
      </c>
      <c r="U56" s="287">
        <v>132866907.17014377</v>
      </c>
      <c r="V56" s="287">
        <v>138978784.89997038</v>
      </c>
      <c r="W56" s="287">
        <v>145371809.00536904</v>
      </c>
      <c r="X56" s="287">
        <v>152058912.21961603</v>
      </c>
      <c r="Y56" s="287">
        <v>159053622.18171838</v>
      </c>
      <c r="Z56" s="287">
        <v>166370088.80207744</v>
      </c>
      <c r="AA56" s="287">
        <v>174023112.88697302</v>
      </c>
      <c r="AB56" s="287">
        <v>182028176.07977378</v>
      </c>
    </row>
    <row r="57" spans="1:28" s="266" customFormat="1" x14ac:dyDescent="0.2">
      <c r="A57" s="280" t="s">
        <v>227</v>
      </c>
      <c r="B57" s="285">
        <v>0</v>
      </c>
      <c r="C57" s="285">
        <v>0</v>
      </c>
      <c r="D57" s="285">
        <v>-345297.98879999999</v>
      </c>
      <c r="E57" s="285">
        <v>-361181.69628480001</v>
      </c>
      <c r="F57" s="285">
        <v>-1259320.1810463362</v>
      </c>
      <c r="G57" s="285">
        <v>-395174.67281234032</v>
      </c>
      <c r="H57" s="285">
        <v>-413352.70776170795</v>
      </c>
      <c r="I57" s="285">
        <v>-1441223.1077291551</v>
      </c>
      <c r="J57" s="285">
        <v>-452255.81120540889</v>
      </c>
      <c r="K57" s="285">
        <v>-1205259.5785208577</v>
      </c>
      <c r="L57" s="285">
        <v>-1649401.0637760574</v>
      </c>
      <c r="M57" s="285">
        <v>-517582.05381292681</v>
      </c>
      <c r="N57" s="285">
        <v>-541390.8282883215</v>
      </c>
      <c r="O57" s="285">
        <v>-1887649.3546319474</v>
      </c>
      <c r="P57" s="285">
        <v>-592344.36748350516</v>
      </c>
      <c r="Q57" s="285">
        <v>-619592.20838774648</v>
      </c>
      <c r="R57" s="285">
        <v>-2160311.4999119425</v>
      </c>
      <c r="S57" s="285">
        <v>-1410105.7486723675</v>
      </c>
      <c r="T57" s="285">
        <v>-709089.41311129672</v>
      </c>
      <c r="U57" s="285">
        <v>-2472358.4203813877</v>
      </c>
      <c r="V57" s="285">
        <v>-775826.07231567951</v>
      </c>
      <c r="W57" s="285">
        <v>-811514.07164220081</v>
      </c>
      <c r="X57" s="285">
        <v>-2829479.0631258069</v>
      </c>
      <c r="Y57" s="285">
        <v>-887890.53000887821</v>
      </c>
      <c r="Z57" s="285">
        <v>-928733.49438928661</v>
      </c>
      <c r="AA57" s="285">
        <v>-3970384.1171039795</v>
      </c>
      <c r="AB57" s="285">
        <v>-1016142.1759472288</v>
      </c>
    </row>
    <row r="58" spans="1:28" s="266" customFormat="1" x14ac:dyDescent="0.2">
      <c r="A58" s="288" t="s">
        <v>226</v>
      </c>
      <c r="B58" s="285"/>
      <c r="C58" s="285"/>
      <c r="D58" s="285">
        <v>0</v>
      </c>
      <c r="E58" s="285">
        <v>0</v>
      </c>
      <c r="F58" s="285">
        <v>-881524.12673243531</v>
      </c>
      <c r="G58" s="285">
        <v>0</v>
      </c>
      <c r="H58" s="285">
        <v>0</v>
      </c>
      <c r="I58" s="285">
        <v>-1008856.1754104085</v>
      </c>
      <c r="J58" s="285">
        <v>0</v>
      </c>
      <c r="K58" s="285">
        <v>0</v>
      </c>
      <c r="L58" s="285">
        <v>-1154580.7446432402</v>
      </c>
      <c r="M58" s="285">
        <v>0</v>
      </c>
      <c r="N58" s="285">
        <v>0</v>
      </c>
      <c r="O58" s="285">
        <v>-1321354.5482423631</v>
      </c>
      <c r="P58" s="285">
        <v>0</v>
      </c>
      <c r="Q58" s="285">
        <v>0</v>
      </c>
      <c r="R58" s="285">
        <v>-1512218.0499383598</v>
      </c>
      <c r="S58" s="285">
        <v>0</v>
      </c>
      <c r="T58" s="285">
        <v>0</v>
      </c>
      <c r="U58" s="285">
        <v>-1730650.8942669714</v>
      </c>
      <c r="V58" s="285">
        <v>0</v>
      </c>
      <c r="W58" s="285">
        <v>0</v>
      </c>
      <c r="X58" s="285">
        <v>-1980635.3441880648</v>
      </c>
      <c r="Y58" s="285">
        <v>0</v>
      </c>
      <c r="Z58" s="285">
        <v>0</v>
      </c>
      <c r="AA58" s="285">
        <v>-2266728.8819727856</v>
      </c>
      <c r="AB58" s="285">
        <v>0</v>
      </c>
    </row>
    <row r="59" spans="1:28" s="266" customFormat="1" x14ac:dyDescent="0.2">
      <c r="A59" s="288" t="s">
        <v>225</v>
      </c>
      <c r="B59" s="285"/>
      <c r="C59" s="285"/>
      <c r="D59" s="285">
        <v>-345297.98879999999</v>
      </c>
      <c r="E59" s="285">
        <v>-361181.69628480001</v>
      </c>
      <c r="F59" s="285">
        <v>-377796.05431390082</v>
      </c>
      <c r="G59" s="285">
        <v>-395174.67281234032</v>
      </c>
      <c r="H59" s="285">
        <v>-413352.70776170795</v>
      </c>
      <c r="I59" s="285">
        <v>-432366.93231874652</v>
      </c>
      <c r="J59" s="285">
        <v>-452255.81120540889</v>
      </c>
      <c r="K59" s="285">
        <v>-473059.57852085773</v>
      </c>
      <c r="L59" s="285">
        <v>-494820.31913281721</v>
      </c>
      <c r="M59" s="285">
        <v>-517582.05381292681</v>
      </c>
      <c r="N59" s="285">
        <v>-541390.8282883215</v>
      </c>
      <c r="O59" s="285">
        <v>-566294.80638958421</v>
      </c>
      <c r="P59" s="285">
        <v>-592344.36748350516</v>
      </c>
      <c r="Q59" s="285">
        <v>-619592.20838774648</v>
      </c>
      <c r="R59" s="285">
        <v>-648093.44997358276</v>
      </c>
      <c r="S59" s="285">
        <v>-677905.74867236766</v>
      </c>
      <c r="T59" s="285">
        <v>-709089.41311129672</v>
      </c>
      <c r="U59" s="285">
        <v>-741707.52611441631</v>
      </c>
      <c r="V59" s="285">
        <v>-775826.07231567951</v>
      </c>
      <c r="W59" s="285">
        <v>-811514.07164220081</v>
      </c>
      <c r="X59" s="285">
        <v>-848843.71893774206</v>
      </c>
      <c r="Y59" s="285">
        <v>-887890.53000887821</v>
      </c>
      <c r="Z59" s="285">
        <v>-928733.49438928661</v>
      </c>
      <c r="AA59" s="285">
        <v>-971455.23513119377</v>
      </c>
      <c r="AB59" s="285">
        <v>-1016142.1759472288</v>
      </c>
    </row>
    <row r="60" spans="1:28" s="266" customFormat="1" x14ac:dyDescent="0.2">
      <c r="A60" s="288" t="s">
        <v>392</v>
      </c>
      <c r="B60" s="285"/>
      <c r="C60" s="285"/>
      <c r="D60" s="285"/>
      <c r="E60" s="285"/>
      <c r="F60" s="285"/>
      <c r="G60" s="285"/>
      <c r="H60" s="285"/>
      <c r="I60" s="285"/>
      <c r="J60" s="285"/>
      <c r="K60" s="285">
        <v>-732200</v>
      </c>
      <c r="L60" s="285"/>
      <c r="M60" s="285"/>
      <c r="N60" s="285"/>
      <c r="O60" s="285"/>
      <c r="P60" s="285"/>
      <c r="Q60" s="285"/>
      <c r="R60" s="285"/>
      <c r="S60" s="285">
        <v>-732200</v>
      </c>
      <c r="T60" s="285"/>
      <c r="U60" s="285"/>
      <c r="V60" s="285"/>
      <c r="W60" s="285"/>
      <c r="X60" s="285"/>
      <c r="Y60" s="285"/>
      <c r="Z60" s="285"/>
      <c r="AA60" s="285">
        <v>-732200</v>
      </c>
      <c r="AB60" s="285"/>
    </row>
    <row r="61" spans="1:28" s="266" customFormat="1" x14ac:dyDescent="0.2">
      <c r="A61" s="288" t="s">
        <v>388</v>
      </c>
      <c r="B61" s="285">
        <v>0</v>
      </c>
      <c r="C61" s="285">
        <v>0</v>
      </c>
      <c r="D61" s="285">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5">
        <v>0</v>
      </c>
    </row>
    <row r="62" spans="1:28" s="266" customFormat="1" x14ac:dyDescent="0.2">
      <c r="A62" s="288" t="s">
        <v>388</v>
      </c>
      <c r="B62" s="285">
        <v>0</v>
      </c>
      <c r="C62" s="285">
        <v>0</v>
      </c>
      <c r="D62" s="285">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5">
        <v>0</v>
      </c>
    </row>
    <row r="63" spans="1:28" s="266" customFormat="1" x14ac:dyDescent="0.2">
      <c r="A63" s="288" t="s">
        <v>397</v>
      </c>
      <c r="B63" s="285">
        <v>0</v>
      </c>
      <c r="C63" s="285">
        <v>0</v>
      </c>
      <c r="D63" s="285">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5">
        <v>0</v>
      </c>
    </row>
    <row r="64" spans="1:28" s="266" customFormat="1" ht="14.25" x14ac:dyDescent="0.2">
      <c r="A64" s="289" t="s">
        <v>398</v>
      </c>
      <c r="B64" s="287">
        <v>232555536.70300001</v>
      </c>
      <c r="C64" s="287">
        <v>45952944.143474109</v>
      </c>
      <c r="D64" s="287">
        <v>20067010.756683044</v>
      </c>
      <c r="E64" s="287">
        <v>42341368.199265733</v>
      </c>
      <c r="F64" s="287">
        <v>66417751.320083752</v>
      </c>
      <c r="G64" s="287">
        <v>70395042.117369741</v>
      </c>
      <c r="H64" s="287">
        <v>73633214.054768756</v>
      </c>
      <c r="I64" s="287">
        <v>76011485.725877702</v>
      </c>
      <c r="J64" s="287">
        <v>80563277.628747374</v>
      </c>
      <c r="K64" s="287">
        <v>83536988.399669752</v>
      </c>
      <c r="L64" s="287">
        <v>86990990.321411327</v>
      </c>
      <c r="M64" s="287">
        <v>92200267.335093081</v>
      </c>
      <c r="N64" s="287">
        <v>96441479.632507369</v>
      </c>
      <c r="O64" s="287">
        <v>99556433.14736034</v>
      </c>
      <c r="P64" s="287">
        <v>105518165.92960042</v>
      </c>
      <c r="Q64" s="287">
        <v>110372001.56236205</v>
      </c>
      <c r="R64" s="287">
        <v>113936895.58429234</v>
      </c>
      <c r="S64" s="287">
        <v>120027572.86140533</v>
      </c>
      <c r="T64" s="287">
        <v>126314722.41302997</v>
      </c>
      <c r="U64" s="287">
        <v>130394548.74976239</v>
      </c>
      <c r="V64" s="287">
        <v>138202958.82765469</v>
      </c>
      <c r="W64" s="287">
        <v>144560294.93372685</v>
      </c>
      <c r="X64" s="287">
        <v>149229433.15649021</v>
      </c>
      <c r="Y64" s="287">
        <v>158165731.6517095</v>
      </c>
      <c r="Z64" s="287">
        <v>165441355.30768815</v>
      </c>
      <c r="AA64" s="287">
        <v>170052728.76986903</v>
      </c>
      <c r="AB64" s="287">
        <v>181012033.90382656</v>
      </c>
    </row>
    <row r="65" spans="1:28" s="266" customFormat="1" x14ac:dyDescent="0.2">
      <c r="A65" s="288" t="s">
        <v>221</v>
      </c>
      <c r="B65" s="195"/>
      <c r="C65" s="285"/>
      <c r="D65" s="285">
        <v>-15481103.845479004</v>
      </c>
      <c r="E65" s="285">
        <v>-15481103.845479004</v>
      </c>
      <c r="F65" s="285">
        <v>-15481103.845479004</v>
      </c>
      <c r="G65" s="285">
        <v>-15481103.845479004</v>
      </c>
      <c r="H65" s="285">
        <v>-15481103.845479004</v>
      </c>
      <c r="I65" s="285">
        <v>-15481103.845479004</v>
      </c>
      <c r="J65" s="285">
        <v>-15481103.845479004</v>
      </c>
      <c r="K65" s="285">
        <v>-15481103.845479004</v>
      </c>
      <c r="L65" s="285">
        <v>-15481103.845479004</v>
      </c>
      <c r="M65" s="285">
        <v>-15481103.845479004</v>
      </c>
      <c r="N65" s="285">
        <v>-15481103.845479004</v>
      </c>
      <c r="O65" s="285">
        <v>-15481103.845479004</v>
      </c>
      <c r="P65" s="285">
        <v>-15481103.845479004</v>
      </c>
      <c r="Q65" s="285">
        <v>-15481103.845479004</v>
      </c>
      <c r="R65" s="285">
        <v>-15481103.845479004</v>
      </c>
      <c r="S65" s="285">
        <v>-15481103.845479004</v>
      </c>
      <c r="T65" s="285">
        <v>-15481103.845479004</v>
      </c>
      <c r="U65" s="285">
        <v>-15481103.845479004</v>
      </c>
      <c r="V65" s="285">
        <v>-15481103.845479004</v>
      </c>
      <c r="W65" s="285">
        <v>-15481103.845479004</v>
      </c>
      <c r="X65" s="285">
        <v>-15481103.845479004</v>
      </c>
      <c r="Y65" s="285">
        <v>-15481103.845479004</v>
      </c>
      <c r="Z65" s="285">
        <v>-15481103.845479004</v>
      </c>
      <c r="AA65" s="285">
        <v>-15481103.845479004</v>
      </c>
      <c r="AB65" s="285">
        <v>-15481103.845479004</v>
      </c>
    </row>
    <row r="66" spans="1:28" s="266" customFormat="1" ht="14.25" x14ac:dyDescent="0.2">
      <c r="A66" s="289" t="s">
        <v>399</v>
      </c>
      <c r="B66" s="287">
        <v>232555536.70300001</v>
      </c>
      <c r="C66" s="287">
        <v>45952944.143474109</v>
      </c>
      <c r="D66" s="287">
        <v>4585906.9112040401</v>
      </c>
      <c r="E66" s="287">
        <v>26860264.353786729</v>
      </c>
      <c r="F66" s="287">
        <v>50936647.474604748</v>
      </c>
      <c r="G66" s="287">
        <v>54913938.271890737</v>
      </c>
      <c r="H66" s="287">
        <v>58152110.209289752</v>
      </c>
      <c r="I66" s="287">
        <v>60530381.880398698</v>
      </c>
      <c r="J66" s="287">
        <v>65082173.78326837</v>
      </c>
      <c r="K66" s="287">
        <v>68055884.554190755</v>
      </c>
      <c r="L66" s="287">
        <v>71509886.47593233</v>
      </c>
      <c r="M66" s="287">
        <v>76719163.489614069</v>
      </c>
      <c r="N66" s="287">
        <v>80960375.787028372</v>
      </c>
      <c r="O66" s="287">
        <v>84075329.301881343</v>
      </c>
      <c r="P66" s="287">
        <v>90037062.084121406</v>
      </c>
      <c r="Q66" s="287">
        <v>94890897.716883034</v>
      </c>
      <c r="R66" s="287">
        <v>98455791.738813341</v>
      </c>
      <c r="S66" s="287">
        <v>104546469.01592633</v>
      </c>
      <c r="T66" s="287">
        <v>110833618.56755096</v>
      </c>
      <c r="U66" s="287">
        <v>114913444.90428337</v>
      </c>
      <c r="V66" s="287">
        <v>122721854.98217568</v>
      </c>
      <c r="W66" s="287">
        <v>129079191.08824784</v>
      </c>
      <c r="X66" s="287">
        <v>133748329.3110112</v>
      </c>
      <c r="Y66" s="287">
        <v>142684627.80623049</v>
      </c>
      <c r="Z66" s="287">
        <v>149960251.46220914</v>
      </c>
      <c r="AA66" s="287">
        <v>154571624.92439002</v>
      </c>
      <c r="AB66" s="287">
        <v>165530930.05834755</v>
      </c>
    </row>
    <row r="67" spans="1:28" s="266" customFormat="1" x14ac:dyDescent="0.2">
      <c r="A67" s="288" t="s">
        <v>220</v>
      </c>
      <c r="B67" s="285">
        <v>0</v>
      </c>
      <c r="C67" s="285">
        <v>0</v>
      </c>
      <c r="D67" s="285">
        <v>0</v>
      </c>
      <c r="E67" s="285">
        <v>0</v>
      </c>
      <c r="F67" s="285">
        <v>0</v>
      </c>
      <c r="G67" s="285">
        <v>0</v>
      </c>
      <c r="H67" s="285">
        <v>0</v>
      </c>
      <c r="I67" s="285">
        <v>0</v>
      </c>
      <c r="J67" s="285">
        <v>0</v>
      </c>
      <c r="K67" s="285">
        <v>0</v>
      </c>
      <c r="L67" s="285">
        <v>0</v>
      </c>
      <c r="M67" s="285">
        <v>0</v>
      </c>
      <c r="N67" s="285">
        <v>0</v>
      </c>
      <c r="O67" s="285">
        <v>0</v>
      </c>
      <c r="P67" s="285">
        <v>0</v>
      </c>
      <c r="Q67" s="285">
        <v>0</v>
      </c>
      <c r="R67" s="285">
        <v>0</v>
      </c>
      <c r="S67" s="285">
        <v>0</v>
      </c>
      <c r="T67" s="285">
        <v>0</v>
      </c>
      <c r="U67" s="285">
        <v>0</v>
      </c>
      <c r="V67" s="285">
        <v>0</v>
      </c>
      <c r="W67" s="285">
        <v>0</v>
      </c>
      <c r="X67" s="285">
        <v>0</v>
      </c>
      <c r="Y67" s="285">
        <v>0</v>
      </c>
      <c r="Z67" s="285">
        <v>0</v>
      </c>
      <c r="AA67" s="285">
        <v>0</v>
      </c>
      <c r="AB67" s="285">
        <v>0</v>
      </c>
    </row>
    <row r="68" spans="1:28" s="266" customFormat="1" ht="14.25" x14ac:dyDescent="0.2">
      <c r="A68" s="289" t="s">
        <v>224</v>
      </c>
      <c r="B68" s="287">
        <v>232555536.70300001</v>
      </c>
      <c r="C68" s="287">
        <v>45952944.143474109</v>
      </c>
      <c r="D68" s="287">
        <v>4585906.9112040401</v>
      </c>
      <c r="E68" s="287">
        <v>26860264.353786729</v>
      </c>
      <c r="F68" s="287">
        <v>50936647.474604748</v>
      </c>
      <c r="G68" s="287">
        <v>54913938.271890737</v>
      </c>
      <c r="H68" s="287">
        <v>58152110.209289752</v>
      </c>
      <c r="I68" s="287">
        <v>60530381.880398698</v>
      </c>
      <c r="J68" s="287">
        <v>65082173.78326837</v>
      </c>
      <c r="K68" s="287">
        <v>68055884.554190755</v>
      </c>
      <c r="L68" s="287">
        <v>71509886.47593233</v>
      </c>
      <c r="M68" s="287">
        <v>76719163.489614069</v>
      </c>
      <c r="N68" s="287">
        <v>80960375.787028372</v>
      </c>
      <c r="O68" s="287">
        <v>84075329.301881343</v>
      </c>
      <c r="P68" s="287">
        <v>90037062.084121406</v>
      </c>
      <c r="Q68" s="287">
        <v>94890897.716883034</v>
      </c>
      <c r="R68" s="287">
        <v>98455791.738813341</v>
      </c>
      <c r="S68" s="287">
        <v>104546469.01592633</v>
      </c>
      <c r="T68" s="287">
        <v>110833618.56755096</v>
      </c>
      <c r="U68" s="287">
        <v>114913444.90428337</v>
      </c>
      <c r="V68" s="287">
        <v>122721854.98217568</v>
      </c>
      <c r="W68" s="287">
        <v>129079191.08824784</v>
      </c>
      <c r="X68" s="287">
        <v>133748329.3110112</v>
      </c>
      <c r="Y68" s="287">
        <v>142684627.80623049</v>
      </c>
      <c r="Z68" s="287">
        <v>149960251.46220914</v>
      </c>
      <c r="AA68" s="287">
        <v>154571624.92439002</v>
      </c>
      <c r="AB68" s="287">
        <v>165530930.05834755</v>
      </c>
    </row>
    <row r="69" spans="1:28" s="266" customFormat="1" x14ac:dyDescent="0.2">
      <c r="A69" s="288" t="s">
        <v>219</v>
      </c>
      <c r="B69" s="285">
        <v>-46511107.340600006</v>
      </c>
      <c r="C69" s="285">
        <v>-9190588.8286948223</v>
      </c>
      <c r="D69" s="285">
        <v>-917181.3822408081</v>
      </c>
      <c r="E69" s="285">
        <v>-5372052.870757346</v>
      </c>
      <c r="F69" s="285">
        <v>-10187329.49492095</v>
      </c>
      <c r="G69" s="285">
        <v>-10982787.654378148</v>
      </c>
      <c r="H69" s="285">
        <v>-11630422.04185795</v>
      </c>
      <c r="I69" s="285">
        <v>-12106076.37607974</v>
      </c>
      <c r="J69" s="285">
        <v>-13016434.756653674</v>
      </c>
      <c r="K69" s="285">
        <v>-13611176.910838151</v>
      </c>
      <c r="L69" s="285">
        <v>-14301977.295186467</v>
      </c>
      <c r="M69" s="285">
        <v>-15343832.697922815</v>
      </c>
      <c r="N69" s="285">
        <v>-16192075.157405674</v>
      </c>
      <c r="O69" s="285">
        <v>-16815065.860376269</v>
      </c>
      <c r="P69" s="285">
        <v>-18007412.416824281</v>
      </c>
      <c r="Q69" s="285">
        <v>-18978179.543376606</v>
      </c>
      <c r="R69" s="285">
        <v>-19691158.34776267</v>
      </c>
      <c r="S69" s="285">
        <v>-20909293.803185269</v>
      </c>
      <c r="T69" s="285">
        <v>-22166723.713510193</v>
      </c>
      <c r="U69" s="285">
        <v>-22982688.980856676</v>
      </c>
      <c r="V69" s="285">
        <v>-24544370.996435136</v>
      </c>
      <c r="W69" s="285">
        <v>-25815838.217649568</v>
      </c>
      <c r="X69" s="285">
        <v>-26749665.862202242</v>
      </c>
      <c r="Y69" s="285">
        <v>-28536925.561246097</v>
      </c>
      <c r="Z69" s="285">
        <v>-29992050.29244183</v>
      </c>
      <c r="AA69" s="285">
        <v>-30914324.984878004</v>
      </c>
      <c r="AB69" s="285">
        <v>-33106186.011669513</v>
      </c>
    </row>
    <row r="70" spans="1:28" s="266" customFormat="1" ht="15" thickBot="1" x14ac:dyDescent="0.25">
      <c r="A70" s="290" t="s">
        <v>223</v>
      </c>
      <c r="B70" s="210">
        <v>186044429.3624</v>
      </c>
      <c r="C70" s="210">
        <v>36762355.314779289</v>
      </c>
      <c r="D70" s="210">
        <v>3668725.5289632319</v>
      </c>
      <c r="E70" s="210">
        <v>21488211.483029384</v>
      </c>
      <c r="F70" s="210">
        <v>40749317.979683802</v>
      </c>
      <c r="G70" s="210">
        <v>43931150.617512591</v>
      </c>
      <c r="H70" s="210">
        <v>46521688.167431802</v>
      </c>
      <c r="I70" s="210">
        <v>48424305.50431896</v>
      </c>
      <c r="J70" s="210">
        <v>52065739.026614696</v>
      </c>
      <c r="K70" s="210">
        <v>54444707.643352605</v>
      </c>
      <c r="L70" s="210">
        <v>57207909.180745862</v>
      </c>
      <c r="M70" s="210">
        <v>61375330.791691259</v>
      </c>
      <c r="N70" s="210">
        <v>64768300.629622698</v>
      </c>
      <c r="O70" s="210">
        <v>67260263.441505075</v>
      </c>
      <c r="P70" s="210">
        <v>72029649.667297125</v>
      </c>
      <c r="Q70" s="210">
        <v>75912718.173506424</v>
      </c>
      <c r="R70" s="210">
        <v>78764633.391050667</v>
      </c>
      <c r="S70" s="210">
        <v>83637175.212741062</v>
      </c>
      <c r="T70" s="210">
        <v>88666894.854040772</v>
      </c>
      <c r="U70" s="210">
        <v>91930755.923426703</v>
      </c>
      <c r="V70" s="210">
        <v>98177483.985740542</v>
      </c>
      <c r="W70" s="210">
        <v>103263352.87059827</v>
      </c>
      <c r="X70" s="210">
        <v>106998663.44880895</v>
      </c>
      <c r="Y70" s="210">
        <v>114147702.24498439</v>
      </c>
      <c r="Z70" s="210">
        <v>119968201.16976731</v>
      </c>
      <c r="AA70" s="210">
        <v>123657299.93951201</v>
      </c>
      <c r="AB70" s="210">
        <v>132424744.04667804</v>
      </c>
    </row>
    <row r="71" spans="1:28" s="266" customFormat="1" ht="16.5" thickBot="1" x14ac:dyDescent="0.25">
      <c r="A71" s="283"/>
      <c r="B71" s="211">
        <v>0.5</v>
      </c>
      <c r="C71" s="211">
        <v>1.5</v>
      </c>
      <c r="D71" s="211">
        <v>2.5</v>
      </c>
      <c r="E71" s="211">
        <v>3.5</v>
      </c>
      <c r="F71" s="211">
        <v>4.5</v>
      </c>
      <c r="G71" s="211">
        <v>5.5</v>
      </c>
      <c r="H71" s="211">
        <v>6.5</v>
      </c>
      <c r="I71" s="211">
        <v>7.5</v>
      </c>
      <c r="J71" s="211">
        <v>8.5</v>
      </c>
      <c r="K71" s="211">
        <v>9.5</v>
      </c>
      <c r="L71" s="211">
        <v>10.5</v>
      </c>
      <c r="M71" s="211">
        <v>11.5</v>
      </c>
      <c r="N71" s="211">
        <v>12.5</v>
      </c>
      <c r="O71" s="211">
        <v>13.5</v>
      </c>
      <c r="P71" s="211">
        <v>14.5</v>
      </c>
      <c r="Q71" s="211">
        <v>15.5</v>
      </c>
      <c r="R71" s="211">
        <v>16.5</v>
      </c>
      <c r="S71" s="211">
        <v>17.5</v>
      </c>
      <c r="T71" s="211">
        <v>18.5</v>
      </c>
      <c r="U71" s="211">
        <v>19.5</v>
      </c>
      <c r="V71" s="211">
        <v>20.5</v>
      </c>
      <c r="W71" s="211">
        <v>21.5</v>
      </c>
      <c r="X71" s="211">
        <v>22.5</v>
      </c>
      <c r="Y71" s="211">
        <v>23.5</v>
      </c>
      <c r="Z71" s="211">
        <v>24.5</v>
      </c>
      <c r="AA71" s="211">
        <v>25.5</v>
      </c>
      <c r="AB71" s="211">
        <v>26.5</v>
      </c>
    </row>
    <row r="72" spans="1:28" s="266" customFormat="1" x14ac:dyDescent="0.2">
      <c r="A72" s="284" t="s">
        <v>222</v>
      </c>
      <c r="B72" s="207">
        <v>1</v>
      </c>
      <c r="C72" s="207">
        <v>2</v>
      </c>
      <c r="D72" s="207">
        <v>3</v>
      </c>
      <c r="E72" s="207">
        <v>4</v>
      </c>
      <c r="F72" s="207">
        <v>5</v>
      </c>
      <c r="G72" s="207">
        <v>6</v>
      </c>
      <c r="H72" s="207">
        <v>7</v>
      </c>
      <c r="I72" s="207">
        <v>8</v>
      </c>
      <c r="J72" s="207">
        <v>9</v>
      </c>
      <c r="K72" s="207">
        <v>10</v>
      </c>
      <c r="L72" s="207">
        <v>11</v>
      </c>
      <c r="M72" s="207">
        <v>12</v>
      </c>
      <c r="N72" s="207">
        <v>13</v>
      </c>
      <c r="O72" s="207">
        <v>14</v>
      </c>
      <c r="P72" s="207">
        <v>15</v>
      </c>
      <c r="Q72" s="207">
        <v>16</v>
      </c>
      <c r="R72" s="207">
        <v>17</v>
      </c>
      <c r="S72" s="207">
        <v>18</v>
      </c>
      <c r="T72" s="207">
        <v>19</v>
      </c>
      <c r="U72" s="207">
        <v>20</v>
      </c>
      <c r="V72" s="207">
        <v>21</v>
      </c>
      <c r="W72" s="207">
        <v>22</v>
      </c>
      <c r="X72" s="207">
        <v>23</v>
      </c>
      <c r="Y72" s="207">
        <v>24</v>
      </c>
      <c r="Z72" s="207">
        <v>25</v>
      </c>
      <c r="AA72" s="207">
        <v>26</v>
      </c>
      <c r="AB72" s="207">
        <v>27</v>
      </c>
    </row>
    <row r="73" spans="1:28" s="266" customFormat="1" ht="14.25" x14ac:dyDescent="0.2">
      <c r="A73" s="286" t="s">
        <v>399</v>
      </c>
      <c r="B73" s="287">
        <v>232555536.70300001</v>
      </c>
      <c r="C73" s="287">
        <v>45952944.143474109</v>
      </c>
      <c r="D73" s="287">
        <v>4585906.9112040401</v>
      </c>
      <c r="E73" s="287">
        <v>26860264.353786729</v>
      </c>
      <c r="F73" s="287">
        <v>50936647.474604748</v>
      </c>
      <c r="G73" s="287">
        <v>54913938.271890737</v>
      </c>
      <c r="H73" s="287">
        <v>58152110.209289752</v>
      </c>
      <c r="I73" s="287">
        <v>60530381.880398698</v>
      </c>
      <c r="J73" s="287">
        <v>65082173.78326837</v>
      </c>
      <c r="K73" s="287">
        <v>68055884.554190755</v>
      </c>
      <c r="L73" s="287">
        <v>71509886.47593233</v>
      </c>
      <c r="M73" s="287">
        <v>76719163.489614069</v>
      </c>
      <c r="N73" s="287">
        <v>80960375.787028372</v>
      </c>
      <c r="O73" s="287">
        <v>84075329.301881343</v>
      </c>
      <c r="P73" s="287">
        <v>90037062.084121406</v>
      </c>
      <c r="Q73" s="287">
        <v>94890897.716883034</v>
      </c>
      <c r="R73" s="287">
        <v>98455791.738813341</v>
      </c>
      <c r="S73" s="287">
        <v>104546469.01592633</v>
      </c>
      <c r="T73" s="287">
        <v>110833618.56755096</v>
      </c>
      <c r="U73" s="287">
        <v>114913444.90428337</v>
      </c>
      <c r="V73" s="287">
        <v>122721854.98217568</v>
      </c>
      <c r="W73" s="287">
        <v>129079191.08824784</v>
      </c>
      <c r="X73" s="287">
        <v>133748329.3110112</v>
      </c>
      <c r="Y73" s="287">
        <v>142684627.80623049</v>
      </c>
      <c r="Z73" s="287">
        <v>149960251.46220914</v>
      </c>
      <c r="AA73" s="287">
        <v>154571624.92439002</v>
      </c>
      <c r="AB73" s="287">
        <v>165530930.05834755</v>
      </c>
    </row>
    <row r="74" spans="1:28" s="266" customFormat="1" x14ac:dyDescent="0.2">
      <c r="A74" s="288" t="s">
        <v>221</v>
      </c>
      <c r="B74" s="285">
        <v>0</v>
      </c>
      <c r="C74" s="285">
        <v>0</v>
      </c>
      <c r="D74" s="285">
        <v>15481103.845479004</v>
      </c>
      <c r="E74" s="285">
        <v>15481103.845479004</v>
      </c>
      <c r="F74" s="285">
        <v>15481103.845479004</v>
      </c>
      <c r="G74" s="285">
        <v>15481103.845479004</v>
      </c>
      <c r="H74" s="285">
        <v>15481103.845479004</v>
      </c>
      <c r="I74" s="285">
        <v>15481103.845479004</v>
      </c>
      <c r="J74" s="285">
        <v>15481103.845479004</v>
      </c>
      <c r="K74" s="285">
        <v>15481103.845479004</v>
      </c>
      <c r="L74" s="285">
        <v>15481103.845479004</v>
      </c>
      <c r="M74" s="285">
        <v>15481103.845479004</v>
      </c>
      <c r="N74" s="285">
        <v>15481103.845479004</v>
      </c>
      <c r="O74" s="285">
        <v>15481103.845479004</v>
      </c>
      <c r="P74" s="285">
        <v>15481103.845479004</v>
      </c>
      <c r="Q74" s="285">
        <v>15481103.845479004</v>
      </c>
      <c r="R74" s="285">
        <v>15481103.845479004</v>
      </c>
      <c r="S74" s="285">
        <v>15481103.845479004</v>
      </c>
      <c r="T74" s="285">
        <v>15481103.845479004</v>
      </c>
      <c r="U74" s="285">
        <v>15481103.845479004</v>
      </c>
      <c r="V74" s="285">
        <v>15481103.845479004</v>
      </c>
      <c r="W74" s="285">
        <v>15481103.845479004</v>
      </c>
      <c r="X74" s="285">
        <v>15481103.845479004</v>
      </c>
      <c r="Y74" s="285">
        <v>15481103.845479004</v>
      </c>
      <c r="Z74" s="285">
        <v>15481103.845479004</v>
      </c>
      <c r="AA74" s="285">
        <v>15481103.845479004</v>
      </c>
      <c r="AB74" s="285">
        <v>15481103.845479004</v>
      </c>
    </row>
    <row r="75" spans="1:28" s="266" customFormat="1" x14ac:dyDescent="0.2">
      <c r="A75" s="288" t="s">
        <v>220</v>
      </c>
      <c r="B75" s="285">
        <v>0</v>
      </c>
      <c r="C75" s="285">
        <v>0</v>
      </c>
      <c r="D75" s="285">
        <v>0</v>
      </c>
      <c r="E75" s="285">
        <v>0</v>
      </c>
      <c r="F75" s="285">
        <v>0</v>
      </c>
      <c r="G75" s="285">
        <v>0</v>
      </c>
      <c r="H75" s="285">
        <v>0</v>
      </c>
      <c r="I75" s="285">
        <v>0</v>
      </c>
      <c r="J75" s="285">
        <v>0</v>
      </c>
      <c r="K75" s="285">
        <v>0</v>
      </c>
      <c r="L75" s="285">
        <v>0</v>
      </c>
      <c r="M75" s="285">
        <v>0</v>
      </c>
      <c r="N75" s="285">
        <v>0</v>
      </c>
      <c r="O75" s="285">
        <v>0</v>
      </c>
      <c r="P75" s="285">
        <v>0</v>
      </c>
      <c r="Q75" s="285">
        <v>0</v>
      </c>
      <c r="R75" s="285">
        <v>0</v>
      </c>
      <c r="S75" s="285">
        <v>0</v>
      </c>
      <c r="T75" s="285">
        <v>0</v>
      </c>
      <c r="U75" s="285">
        <v>0</v>
      </c>
      <c r="V75" s="285">
        <v>0</v>
      </c>
      <c r="W75" s="285">
        <v>0</v>
      </c>
      <c r="X75" s="285">
        <v>0</v>
      </c>
      <c r="Y75" s="285">
        <v>0</v>
      </c>
      <c r="Z75" s="285">
        <v>0</v>
      </c>
      <c r="AA75" s="285">
        <v>0</v>
      </c>
      <c r="AB75" s="285">
        <v>0</v>
      </c>
    </row>
    <row r="76" spans="1:28" s="266" customFormat="1" x14ac:dyDescent="0.2">
      <c r="A76" s="288" t="s">
        <v>219</v>
      </c>
      <c r="B76" s="285">
        <v>-46511107.340600006</v>
      </c>
      <c r="C76" s="285">
        <v>-9190588.8286948204</v>
      </c>
      <c r="D76" s="285">
        <v>-917181.3822408095</v>
      </c>
      <c r="E76" s="285">
        <v>-5372052.8707573488</v>
      </c>
      <c r="F76" s="285">
        <v>-10187329.494920947</v>
      </c>
      <c r="G76" s="285">
        <v>-10982787.654378146</v>
      </c>
      <c r="H76" s="285">
        <v>-11630422.041857943</v>
      </c>
      <c r="I76" s="285">
        <v>-12106076.376079738</v>
      </c>
      <c r="J76" s="285">
        <v>-13016434.756653666</v>
      </c>
      <c r="K76" s="285">
        <v>-13611176.910838157</v>
      </c>
      <c r="L76" s="285">
        <v>-14301977.29518646</v>
      </c>
      <c r="M76" s="285">
        <v>-15343832.697922826</v>
      </c>
      <c r="N76" s="285">
        <v>-16192075.157405674</v>
      </c>
      <c r="O76" s="285">
        <v>-16815065.860376269</v>
      </c>
      <c r="P76" s="285">
        <v>-18007412.416824281</v>
      </c>
      <c r="Q76" s="285">
        <v>-18978179.543376595</v>
      </c>
      <c r="R76" s="285">
        <v>-19691158.347762674</v>
      </c>
      <c r="S76" s="285">
        <v>-20909293.803185254</v>
      </c>
      <c r="T76" s="285">
        <v>-22166723.713510215</v>
      </c>
      <c r="U76" s="285">
        <v>-22982688.980856657</v>
      </c>
      <c r="V76" s="285">
        <v>-24544370.996435165</v>
      </c>
      <c r="W76" s="285">
        <v>-25815838.217649579</v>
      </c>
      <c r="X76" s="285">
        <v>-26749665.862202227</v>
      </c>
      <c r="Y76" s="285">
        <v>-28536925.561246097</v>
      </c>
      <c r="Z76" s="285">
        <v>-29992050.292441845</v>
      </c>
      <c r="AA76" s="285">
        <v>-30914324.984878004</v>
      </c>
      <c r="AB76" s="285">
        <v>-33106186.011669517</v>
      </c>
    </row>
    <row r="77" spans="1:28" s="266" customFormat="1" x14ac:dyDescent="0.2">
      <c r="A77" s="288" t="s">
        <v>218</v>
      </c>
      <c r="B77" s="285">
        <v>-282878.89919999958</v>
      </c>
      <c r="C77" s="285">
        <v>-19250561.853090178</v>
      </c>
      <c r="D77" s="285">
        <v>3612061.9362029489</v>
      </c>
      <c r="E77" s="285">
        <v>7621446.2758678282</v>
      </c>
      <c r="F77" s="285">
        <v>8299932.540219401</v>
      </c>
      <c r="G77" s="285">
        <v>0</v>
      </c>
      <c r="H77" s="285">
        <v>0</v>
      </c>
      <c r="I77" s="285">
        <v>0</v>
      </c>
      <c r="J77" s="285">
        <v>0</v>
      </c>
      <c r="K77" s="285">
        <v>0</v>
      </c>
      <c r="L77" s="285">
        <v>0</v>
      </c>
      <c r="M77" s="285">
        <v>0</v>
      </c>
      <c r="N77" s="285">
        <v>0</v>
      </c>
      <c r="O77" s="285">
        <v>0</v>
      </c>
      <c r="P77" s="285">
        <v>0</v>
      </c>
      <c r="Q77" s="285">
        <v>0</v>
      </c>
      <c r="R77" s="285">
        <v>0</v>
      </c>
      <c r="S77" s="285">
        <v>0</v>
      </c>
      <c r="T77" s="285">
        <v>0</v>
      </c>
      <c r="U77" s="285">
        <v>0</v>
      </c>
      <c r="V77" s="285">
        <v>0</v>
      </c>
      <c r="W77" s="285">
        <v>0</v>
      </c>
      <c r="X77" s="285">
        <v>0</v>
      </c>
      <c r="Y77" s="285">
        <v>0</v>
      </c>
      <c r="Z77" s="285">
        <v>0</v>
      </c>
      <c r="AA77" s="285">
        <v>0</v>
      </c>
      <c r="AB77" s="285">
        <v>0</v>
      </c>
    </row>
    <row r="78" spans="1:28" s="266" customFormat="1" x14ac:dyDescent="0.2">
      <c r="A78" s="288" t="s">
        <v>217</v>
      </c>
      <c r="B78" s="285">
        <v>0</v>
      </c>
      <c r="C78" s="285">
        <v>0</v>
      </c>
      <c r="D78" s="285">
        <v>0</v>
      </c>
      <c r="E78" s="285">
        <v>0</v>
      </c>
      <c r="F78" s="285">
        <v>0</v>
      </c>
      <c r="G78" s="285">
        <v>0</v>
      </c>
      <c r="H78" s="285">
        <v>0</v>
      </c>
      <c r="I78" s="285">
        <v>0</v>
      </c>
      <c r="J78" s="285">
        <v>0</v>
      </c>
      <c r="K78" s="285">
        <v>0</v>
      </c>
      <c r="L78" s="285">
        <v>0</v>
      </c>
      <c r="M78" s="285">
        <v>0</v>
      </c>
      <c r="N78" s="285">
        <v>0</v>
      </c>
      <c r="O78" s="285">
        <v>0</v>
      </c>
      <c r="P78" s="285">
        <v>0</v>
      </c>
      <c r="Q78" s="285">
        <v>0</v>
      </c>
      <c r="R78" s="285">
        <v>0</v>
      </c>
      <c r="S78" s="285">
        <v>0</v>
      </c>
      <c r="T78" s="285">
        <v>0</v>
      </c>
      <c r="U78" s="285">
        <v>0</v>
      </c>
      <c r="V78" s="285">
        <v>0</v>
      </c>
      <c r="W78" s="285">
        <v>0</v>
      </c>
      <c r="X78" s="285">
        <v>0</v>
      </c>
      <c r="Y78" s="285">
        <v>0</v>
      </c>
      <c r="Z78" s="285">
        <v>0</v>
      </c>
      <c r="AA78" s="285">
        <v>0</v>
      </c>
      <c r="AB78" s="285">
        <v>0</v>
      </c>
    </row>
    <row r="79" spans="1:28" s="266" customFormat="1" x14ac:dyDescent="0.2">
      <c r="A79" s="288" t="s">
        <v>400</v>
      </c>
      <c r="B79" s="285">
        <v>-234127086.14300001</v>
      </c>
      <c r="C79" s="285">
        <v>-152900509.9939751</v>
      </c>
      <c r="D79" s="285">
        <v>0</v>
      </c>
      <c r="E79" s="285">
        <v>0</v>
      </c>
      <c r="F79" s="285">
        <v>0</v>
      </c>
      <c r="G79" s="285">
        <v>0</v>
      </c>
      <c r="H79" s="285">
        <v>0</v>
      </c>
      <c r="I79" s="285">
        <v>0</v>
      </c>
      <c r="J79" s="285">
        <v>0</v>
      </c>
      <c r="K79" s="285">
        <v>0</v>
      </c>
      <c r="L79" s="285">
        <v>0</v>
      </c>
      <c r="M79" s="285">
        <v>0</v>
      </c>
      <c r="N79" s="285">
        <v>0</v>
      </c>
      <c r="O79" s="285">
        <v>0</v>
      </c>
      <c r="P79" s="285">
        <v>0</v>
      </c>
      <c r="Q79" s="285">
        <v>0</v>
      </c>
      <c r="R79" s="285"/>
      <c r="S79" s="285"/>
      <c r="T79" s="285"/>
      <c r="U79" s="285"/>
      <c r="V79" s="285"/>
      <c r="W79" s="285"/>
      <c r="X79" s="285"/>
      <c r="Y79" s="285"/>
      <c r="Z79" s="285"/>
      <c r="AA79" s="285"/>
      <c r="AB79" s="285"/>
    </row>
    <row r="80" spans="1:28" s="266" customFormat="1" x14ac:dyDescent="0.2">
      <c r="A80" s="288" t="s">
        <v>216</v>
      </c>
      <c r="B80" s="285">
        <v>0</v>
      </c>
      <c r="C80" s="285">
        <v>0</v>
      </c>
      <c r="D80" s="285">
        <v>0</v>
      </c>
      <c r="E80" s="285">
        <v>0</v>
      </c>
      <c r="F80" s="285">
        <v>0</v>
      </c>
      <c r="G80" s="285">
        <v>0</v>
      </c>
      <c r="H80" s="285">
        <v>0</v>
      </c>
      <c r="I80" s="285">
        <v>0</v>
      </c>
      <c r="J80" s="285">
        <v>0</v>
      </c>
      <c r="K80" s="285">
        <v>0</v>
      </c>
      <c r="L80" s="285">
        <v>0</v>
      </c>
      <c r="M80" s="285">
        <v>0</v>
      </c>
      <c r="N80" s="285">
        <v>0</v>
      </c>
      <c r="O80" s="285">
        <v>0</v>
      </c>
      <c r="P80" s="285">
        <v>0</v>
      </c>
      <c r="Q80" s="285">
        <v>0</v>
      </c>
      <c r="R80" s="285">
        <v>0</v>
      </c>
      <c r="S80" s="285">
        <v>0</v>
      </c>
      <c r="T80" s="285">
        <v>0</v>
      </c>
      <c r="U80" s="285">
        <v>0</v>
      </c>
      <c r="V80" s="285">
        <v>0</v>
      </c>
      <c r="W80" s="285">
        <v>0</v>
      </c>
      <c r="X80" s="285">
        <v>0</v>
      </c>
      <c r="Y80" s="285">
        <v>0</v>
      </c>
      <c r="Z80" s="285">
        <v>0</v>
      </c>
      <c r="AA80" s="285">
        <v>0</v>
      </c>
      <c r="AB80" s="285">
        <v>0</v>
      </c>
    </row>
    <row r="81" spans="1:33" s="266" customFormat="1" ht="14.25" x14ac:dyDescent="0.2">
      <c r="A81" s="289" t="s">
        <v>215</v>
      </c>
      <c r="B81" s="287">
        <v>-48365535.679800004</v>
      </c>
      <c r="C81" s="287">
        <v>-135388716.53228599</v>
      </c>
      <c r="D81" s="287">
        <v>22761891.310645185</v>
      </c>
      <c r="E81" s="287">
        <v>44590761.604376212</v>
      </c>
      <c r="F81" s="287">
        <v>64530354.365382209</v>
      </c>
      <c r="G81" s="287">
        <v>59412254.462991595</v>
      </c>
      <c r="H81" s="287">
        <v>62002792.012910813</v>
      </c>
      <c r="I81" s="287">
        <v>63905409.349797964</v>
      </c>
      <c r="J81" s="287">
        <v>67546842.872093707</v>
      </c>
      <c r="K81" s="287">
        <v>69925811.488831609</v>
      </c>
      <c r="L81" s="287">
        <v>72689013.026224881</v>
      </c>
      <c r="M81" s="287">
        <v>76856434.637170255</v>
      </c>
      <c r="N81" s="287">
        <v>80249404.475101709</v>
      </c>
      <c r="O81" s="287">
        <v>82741367.286984086</v>
      </c>
      <c r="P81" s="287">
        <v>87510753.512776136</v>
      </c>
      <c r="Q81" s="287">
        <v>91393822.01898545</v>
      </c>
      <c r="R81" s="287">
        <v>94245737.236529678</v>
      </c>
      <c r="S81" s="287">
        <v>99118279.058220088</v>
      </c>
      <c r="T81" s="287">
        <v>104147998.69951975</v>
      </c>
      <c r="U81" s="287">
        <v>107411859.76890573</v>
      </c>
      <c r="V81" s="287">
        <v>113658587.83121952</v>
      </c>
      <c r="W81" s="287">
        <v>118744456.71607727</v>
      </c>
      <c r="X81" s="287">
        <v>122479767.29428798</v>
      </c>
      <c r="Y81" s="287">
        <v>129628806.0904634</v>
      </c>
      <c r="Z81" s="287">
        <v>135449305.0152463</v>
      </c>
      <c r="AA81" s="287">
        <v>139138403.78499103</v>
      </c>
      <c r="AB81" s="287">
        <v>147905847.89215705</v>
      </c>
    </row>
    <row r="82" spans="1:33" s="266" customFormat="1" ht="14.25" x14ac:dyDescent="0.2">
      <c r="A82" s="289" t="s">
        <v>401</v>
      </c>
      <c r="B82" s="287">
        <v>-48365535.679800004</v>
      </c>
      <c r="C82" s="287">
        <v>-183754252.21208599</v>
      </c>
      <c r="D82" s="287">
        <v>-160992360.9014408</v>
      </c>
      <c r="E82" s="287">
        <v>-116401599.29706459</v>
      </c>
      <c r="F82" s="287">
        <v>-51871244.931682378</v>
      </c>
      <c r="G82" s="287">
        <v>7541009.5313092172</v>
      </c>
      <c r="H82" s="287">
        <v>69543801.54422003</v>
      </c>
      <c r="I82" s="287">
        <v>133449210.89401799</v>
      </c>
      <c r="J82" s="287">
        <v>200996053.7661117</v>
      </c>
      <c r="K82" s="287">
        <v>270921865.25494331</v>
      </c>
      <c r="L82" s="287">
        <v>343610878.28116822</v>
      </c>
      <c r="M82" s="287">
        <v>420467312.91833848</v>
      </c>
      <c r="N82" s="287">
        <v>500716717.39344019</v>
      </c>
      <c r="O82" s="287">
        <v>583458084.68042421</v>
      </c>
      <c r="P82" s="287">
        <v>670968838.19320035</v>
      </c>
      <c r="Q82" s="287">
        <v>762362660.21218586</v>
      </c>
      <c r="R82" s="287">
        <v>856608397.44871557</v>
      </c>
      <c r="S82" s="287">
        <v>955726676.5069356</v>
      </c>
      <c r="T82" s="287">
        <v>1059874675.2064553</v>
      </c>
      <c r="U82" s="287">
        <v>1167286534.9753611</v>
      </c>
      <c r="V82" s="287">
        <v>1280945122.8065805</v>
      </c>
      <c r="W82" s="287">
        <v>1399689579.5226579</v>
      </c>
      <c r="X82" s="287">
        <v>1522169346.8169458</v>
      </c>
      <c r="Y82" s="287">
        <v>1651798152.9074092</v>
      </c>
      <c r="Z82" s="287">
        <v>1787247457.9226556</v>
      </c>
      <c r="AA82" s="287">
        <v>1926385861.7076466</v>
      </c>
      <c r="AB82" s="287">
        <v>2074291709.5998037</v>
      </c>
    </row>
    <row r="83" spans="1:33" s="266" customFormat="1" x14ac:dyDescent="0.2">
      <c r="A83" s="291" t="s">
        <v>402</v>
      </c>
      <c r="B83" s="292">
        <v>0.9109750373485539</v>
      </c>
      <c r="C83" s="292">
        <v>0.75599588161705711</v>
      </c>
      <c r="D83" s="292">
        <v>0.6273824743710017</v>
      </c>
      <c r="E83" s="292">
        <v>0.52064935632448273</v>
      </c>
      <c r="F83" s="292">
        <v>0.43207415462612664</v>
      </c>
      <c r="G83" s="292">
        <v>0.35856776317520883</v>
      </c>
      <c r="H83" s="292">
        <v>0.29756660844415667</v>
      </c>
      <c r="I83" s="292">
        <v>0.24694324352212174</v>
      </c>
      <c r="J83" s="292">
        <v>0.20493215230051592</v>
      </c>
      <c r="K83" s="292">
        <v>0.1700681761830008</v>
      </c>
      <c r="L83" s="292">
        <v>0.14113541591950271</v>
      </c>
      <c r="M83" s="292">
        <v>0.11712482648921385</v>
      </c>
      <c r="N83" s="292">
        <v>9.719902613212765E-2</v>
      </c>
      <c r="O83" s="292">
        <v>8.0663092225832109E-2</v>
      </c>
      <c r="P83" s="292">
        <v>6.6940325498615838E-2</v>
      </c>
      <c r="Q83" s="292">
        <v>5.5552137343249659E-2</v>
      </c>
      <c r="R83" s="292">
        <v>4.6101358791078552E-2</v>
      </c>
      <c r="S83" s="292">
        <v>3.825838903823945E-2</v>
      </c>
      <c r="T83" s="292">
        <v>3.174970044667174E-2</v>
      </c>
      <c r="U83" s="292">
        <v>2.6348299125868668E-2</v>
      </c>
      <c r="V83" s="292">
        <v>2.1865808403210511E-2</v>
      </c>
      <c r="W83" s="292">
        <v>1.814589908980126E-2</v>
      </c>
      <c r="X83" s="292">
        <v>1.5058837418922204E-2</v>
      </c>
      <c r="Y83" s="292">
        <v>1.2496960513628384E-2</v>
      </c>
      <c r="Z83" s="292">
        <v>1.0370921588073345E-2</v>
      </c>
      <c r="AA83" s="292">
        <v>8.6065739320110735E-3</v>
      </c>
      <c r="AB83" s="292">
        <v>7.1423850058183183E-3</v>
      </c>
    </row>
    <row r="84" spans="1:33" s="266" customFormat="1" ht="14.25" x14ac:dyDescent="0.2">
      <c r="A84" s="286" t="s">
        <v>403</v>
      </c>
      <c r="B84" s="287">
        <v>-44059795.672288626</v>
      </c>
      <c r="C84" s="287">
        <v>-102353312.11582738</v>
      </c>
      <c r="D84" s="287">
        <v>14280411.691836379</v>
      </c>
      <c r="E84" s="287">
        <v>23216151.327336933</v>
      </c>
      <c r="F84" s="287">
        <v>27881898.310146898</v>
      </c>
      <c r="G84" s="287">
        <v>21303319.187991213</v>
      </c>
      <c r="H84" s="287">
        <v>18449960.533350315</v>
      </c>
      <c r="I84" s="287">
        <v>15781009.063448034</v>
      </c>
      <c r="J84" s="287">
        <v>13842519.890882926</v>
      </c>
      <c r="K84" s="287">
        <v>11892155.228021916</v>
      </c>
      <c r="L84" s="287">
        <v>10258994.086234398</v>
      </c>
      <c r="M84" s="287">
        <v>9001796.5714581721</v>
      </c>
      <c r="N84" s="287">
        <v>7800163.9626630927</v>
      </c>
      <c r="O84" s="287">
        <v>6674174.5403614454</v>
      </c>
      <c r="P84" s="287">
        <v>5857998.3247743743</v>
      </c>
      <c r="Q84" s="287">
        <v>5077122.1531231944</v>
      </c>
      <c r="R84" s="287">
        <v>4344856.5468709664</v>
      </c>
      <c r="S84" s="287">
        <v>3792105.6810101662</v>
      </c>
      <c r="T84" s="287">
        <v>3306667.7608301099</v>
      </c>
      <c r="U84" s="287">
        <v>2830119.8108569868</v>
      </c>
      <c r="V84" s="287">
        <v>2485236.9048969196</v>
      </c>
      <c r="W84" s="287">
        <v>2154724.9290432115</v>
      </c>
      <c r="X84" s="287">
        <v>1844402.9027921078</v>
      </c>
      <c r="Y84" s="287">
        <v>1619966.0711413117</v>
      </c>
      <c r="Z84" s="287">
        <v>1404734.1214721492</v>
      </c>
      <c r="AA84" s="287">
        <v>1197504.9589575347</v>
      </c>
      <c r="AB84" s="287">
        <v>1056400.5102577873</v>
      </c>
    </row>
    <row r="85" spans="1:33" s="266" customFormat="1" ht="14.25" x14ac:dyDescent="0.2">
      <c r="A85" s="286" t="s">
        <v>404</v>
      </c>
      <c r="B85" s="287">
        <v>-44059795.672288626</v>
      </c>
      <c r="C85" s="287">
        <v>-146413107.78811601</v>
      </c>
      <c r="D85" s="287">
        <v>-132132696.09627962</v>
      </c>
      <c r="E85" s="287">
        <v>-108916544.76894268</v>
      </c>
      <c r="F85" s="287">
        <v>-81034646.458795786</v>
      </c>
      <c r="G85" s="287">
        <v>-59731327.270804569</v>
      </c>
      <c r="H85" s="287">
        <v>-41281366.73745425</v>
      </c>
      <c r="I85" s="287">
        <v>-25500357.674006216</v>
      </c>
      <c r="J85" s="287">
        <v>-11657837.78312329</v>
      </c>
      <c r="K85" s="287">
        <v>234317.44489862584</v>
      </c>
      <c r="L85" s="287">
        <v>10493311.531133024</v>
      </c>
      <c r="M85" s="287">
        <v>19495108.102591194</v>
      </c>
      <c r="N85" s="287">
        <v>27295272.065254286</v>
      </c>
      <c r="O85" s="287">
        <v>33969446.605615735</v>
      </c>
      <c r="P85" s="287">
        <v>39827444.930390112</v>
      </c>
      <c r="Q85" s="287">
        <v>44904567.083513305</v>
      </c>
      <c r="R85" s="287">
        <v>49249423.630384274</v>
      </c>
      <c r="S85" s="287">
        <v>53041529.311394438</v>
      </c>
      <c r="T85" s="287">
        <v>56348197.07222455</v>
      </c>
      <c r="U85" s="287">
        <v>59178316.88308154</v>
      </c>
      <c r="V85" s="287">
        <v>61663553.787978463</v>
      </c>
      <c r="W85" s="287">
        <v>63818278.717021674</v>
      </c>
      <c r="X85" s="287">
        <v>65662681.619813785</v>
      </c>
      <c r="Y85" s="287">
        <v>67282647.690955102</v>
      </c>
      <c r="Z85" s="287">
        <v>68687381.812427253</v>
      </c>
      <c r="AA85" s="287">
        <v>69884886.771384791</v>
      </c>
      <c r="AB85" s="287">
        <v>70941287.281642571</v>
      </c>
    </row>
    <row r="86" spans="1:33" s="266" customFormat="1" ht="14.25" x14ac:dyDescent="0.2">
      <c r="A86" s="286" t="s">
        <v>405</v>
      </c>
      <c r="B86" s="293">
        <v>0</v>
      </c>
      <c r="C86" s="293">
        <v>0</v>
      </c>
      <c r="D86" s="293">
        <v>0</v>
      </c>
      <c r="E86" s="293">
        <v>0</v>
      </c>
      <c r="F86" s="293">
        <v>0</v>
      </c>
      <c r="G86" s="293">
        <v>1.3068909703952913E-2</v>
      </c>
      <c r="H86" s="293">
        <v>9.4150216441493795E-2</v>
      </c>
      <c r="I86" s="293">
        <v>0.14584515332337356</v>
      </c>
      <c r="J86" s="293">
        <v>0.18110355430869096</v>
      </c>
      <c r="K86" s="293">
        <v>0.20543310635073153</v>
      </c>
      <c r="L86" s="293">
        <v>0.22276713156903094</v>
      </c>
      <c r="M86" s="293">
        <v>0.23559116802913405</v>
      </c>
      <c r="N86" s="293">
        <v>0.24511724780330257</v>
      </c>
      <c r="O86" s="293">
        <v>0.25221175965330711</v>
      </c>
      <c r="P86" s="293">
        <v>0.25769763386020239</v>
      </c>
      <c r="Q86" s="293">
        <v>0.26192651692329405</v>
      </c>
      <c r="R86" s="293">
        <v>0.26517413929136202</v>
      </c>
      <c r="S86" s="293">
        <v>0.26773660291484869</v>
      </c>
      <c r="T86" s="293">
        <v>0.26976834804395189</v>
      </c>
      <c r="U86" s="293">
        <v>0.2713579793491343</v>
      </c>
      <c r="V86" s="293">
        <v>0.27263978367143515</v>
      </c>
      <c r="W86" s="293">
        <v>0.27366397076612636</v>
      </c>
      <c r="X86" s="293">
        <v>0.27447467804559</v>
      </c>
      <c r="Y86" s="293">
        <v>0.27513501030367093</v>
      </c>
      <c r="Z86" s="293">
        <v>0.27566723188646836</v>
      </c>
      <c r="AA86" s="293">
        <v>0.27608986940230107</v>
      </c>
      <c r="AB86" s="293">
        <v>0.27643779672141866</v>
      </c>
    </row>
    <row r="87" spans="1:33" s="266" customFormat="1" ht="14.25" x14ac:dyDescent="0.2">
      <c r="A87" s="286" t="s">
        <v>406</v>
      </c>
      <c r="B87" s="294">
        <v>0</v>
      </c>
      <c r="C87" s="294">
        <v>0</v>
      </c>
      <c r="D87" s="294">
        <v>0</v>
      </c>
      <c r="E87" s="294">
        <v>0</v>
      </c>
      <c r="F87" s="294">
        <v>0</v>
      </c>
      <c r="G87" s="294">
        <v>5.873073163113065</v>
      </c>
      <c r="H87" s="294">
        <v>0</v>
      </c>
      <c r="I87" s="294">
        <v>0</v>
      </c>
      <c r="J87" s="294">
        <v>0</v>
      </c>
      <c r="K87" s="294">
        <v>0</v>
      </c>
      <c r="L87" s="294">
        <v>0</v>
      </c>
      <c r="M87" s="294">
        <v>0</v>
      </c>
      <c r="N87" s="294">
        <v>0</v>
      </c>
      <c r="O87" s="294">
        <v>0</v>
      </c>
      <c r="P87" s="294">
        <v>0</v>
      </c>
      <c r="Q87" s="294">
        <v>0</v>
      </c>
      <c r="R87" s="294">
        <v>0</v>
      </c>
      <c r="S87" s="294">
        <v>0</v>
      </c>
      <c r="T87" s="294">
        <v>0</v>
      </c>
      <c r="U87" s="294">
        <v>0</v>
      </c>
      <c r="V87" s="294">
        <v>0</v>
      </c>
      <c r="W87" s="294">
        <v>0</v>
      </c>
      <c r="X87" s="294">
        <v>0</v>
      </c>
      <c r="Y87" s="294">
        <v>0</v>
      </c>
      <c r="Z87" s="294">
        <v>0</v>
      </c>
      <c r="AA87" s="294">
        <v>0</v>
      </c>
      <c r="AB87" s="294">
        <v>0</v>
      </c>
    </row>
    <row r="88" spans="1:33" s="266" customFormat="1" ht="15" thickBot="1" x14ac:dyDescent="0.25">
      <c r="A88" s="295" t="s">
        <v>407</v>
      </c>
      <c r="B88" s="212">
        <v>0</v>
      </c>
      <c r="C88" s="212">
        <v>0</v>
      </c>
      <c r="D88" s="212">
        <v>0</v>
      </c>
      <c r="E88" s="212">
        <v>0</v>
      </c>
      <c r="F88" s="212">
        <v>0</v>
      </c>
      <c r="G88" s="212">
        <v>0</v>
      </c>
      <c r="H88" s="212">
        <v>0</v>
      </c>
      <c r="I88" s="212">
        <v>0</v>
      </c>
      <c r="J88" s="212">
        <v>0</v>
      </c>
      <c r="K88" s="212">
        <v>9.9802964693610381</v>
      </c>
      <c r="L88" s="212">
        <v>0</v>
      </c>
      <c r="M88" s="212">
        <v>0</v>
      </c>
      <c r="N88" s="212">
        <v>0</v>
      </c>
      <c r="O88" s="212">
        <v>0</v>
      </c>
      <c r="P88" s="212">
        <v>0</v>
      </c>
      <c r="Q88" s="212">
        <v>0</v>
      </c>
      <c r="R88" s="212">
        <v>0</v>
      </c>
      <c r="S88" s="212">
        <v>0</v>
      </c>
      <c r="T88" s="212">
        <v>0</v>
      </c>
      <c r="U88" s="212">
        <v>0</v>
      </c>
      <c r="V88" s="212">
        <v>0</v>
      </c>
      <c r="W88" s="212">
        <v>0</v>
      </c>
      <c r="X88" s="212">
        <v>0</v>
      </c>
      <c r="Y88" s="212">
        <v>0</v>
      </c>
      <c r="Z88" s="212">
        <v>0</v>
      </c>
      <c r="AA88" s="212">
        <v>0</v>
      </c>
      <c r="AB88" s="212">
        <v>0</v>
      </c>
    </row>
    <row r="89" spans="1:33" s="266" customFormat="1" x14ac:dyDescent="0.2">
      <c r="A89" s="296"/>
      <c r="B89" s="213">
        <v>2017</v>
      </c>
      <c r="C89" s="213">
        <v>2018</v>
      </c>
      <c r="D89" s="213">
        <v>2019</v>
      </c>
      <c r="E89" s="213">
        <v>2020</v>
      </c>
      <c r="F89" s="213">
        <v>2021</v>
      </c>
      <c r="G89" s="213">
        <v>2022</v>
      </c>
      <c r="H89" s="213">
        <v>2023</v>
      </c>
      <c r="I89" s="213">
        <v>2024</v>
      </c>
      <c r="J89" s="213">
        <v>2025</v>
      </c>
      <c r="K89" s="213">
        <v>2026</v>
      </c>
      <c r="L89" s="213">
        <v>2027</v>
      </c>
      <c r="M89" s="213">
        <v>2028</v>
      </c>
      <c r="N89" s="213">
        <v>2029</v>
      </c>
      <c r="O89" s="213">
        <v>2030</v>
      </c>
      <c r="P89" s="213">
        <v>2031</v>
      </c>
      <c r="Q89" s="213">
        <v>2032</v>
      </c>
      <c r="R89" s="213">
        <v>2033</v>
      </c>
      <c r="S89" s="213">
        <v>2034</v>
      </c>
      <c r="T89" s="213">
        <v>2035</v>
      </c>
      <c r="U89" s="213">
        <v>2036</v>
      </c>
      <c r="V89" s="213">
        <v>2037</v>
      </c>
      <c r="W89" s="213">
        <v>2038</v>
      </c>
      <c r="X89" s="213">
        <v>2039</v>
      </c>
      <c r="Y89" s="213">
        <v>2040</v>
      </c>
      <c r="Z89" s="213">
        <v>2041</v>
      </c>
      <c r="AA89" s="213">
        <v>2042</v>
      </c>
      <c r="AB89" s="213">
        <v>2043</v>
      </c>
    </row>
    <row r="90" spans="1:33" s="160" customFormat="1" ht="175.9" customHeight="1" x14ac:dyDescent="0.2">
      <c r="A90" s="239" t="s">
        <v>408</v>
      </c>
      <c r="B90" s="239"/>
      <c r="C90" s="239"/>
      <c r="D90" s="239"/>
      <c r="E90" s="239"/>
      <c r="F90" s="239"/>
      <c r="G90" s="239"/>
      <c r="H90" s="239"/>
      <c r="I90" s="239"/>
      <c r="J90" s="239"/>
      <c r="K90" s="239"/>
      <c r="L90" s="239"/>
      <c r="M90" s="239"/>
      <c r="N90" s="239"/>
      <c r="O90" s="239"/>
      <c r="P90" s="239"/>
      <c r="Q90" s="239"/>
      <c r="R90" s="239"/>
      <c r="S90" s="239"/>
      <c r="T90" s="239"/>
      <c r="U90" s="239"/>
      <c r="V90" s="239"/>
      <c r="W90" s="239"/>
      <c r="X90" s="239"/>
      <c r="Y90" s="239"/>
      <c r="Z90" s="239"/>
      <c r="AA90" s="239"/>
      <c r="AB90" s="239"/>
      <c r="AC90" s="239"/>
      <c r="AD90" s="161"/>
      <c r="AE90" s="161"/>
      <c r="AF90" s="161"/>
      <c r="AG90" s="161"/>
    </row>
    <row r="91" spans="1:33" s="160" customFormat="1" ht="238.15" customHeight="1" x14ac:dyDescent="0.2">
      <c r="A91" s="243" t="s">
        <v>409</v>
      </c>
      <c r="B91" s="243"/>
      <c r="C91" s="243"/>
      <c r="D91" s="243"/>
      <c r="E91" s="243"/>
      <c r="F91" s="243"/>
      <c r="G91" s="243"/>
      <c r="H91" s="243"/>
      <c r="I91" s="243"/>
      <c r="J91" s="195"/>
      <c r="K91" s="195"/>
      <c r="L91" s="195"/>
      <c r="M91" s="195"/>
      <c r="N91" s="195"/>
      <c r="O91" s="195"/>
      <c r="P91" s="195"/>
      <c r="Q91" s="195"/>
      <c r="R91" s="195"/>
      <c r="S91" s="195"/>
      <c r="T91" s="195"/>
      <c r="U91" s="195"/>
      <c r="V91" s="195"/>
      <c r="W91" s="195"/>
      <c r="X91" s="195"/>
      <c r="Y91" s="195"/>
      <c r="Z91" s="195"/>
      <c r="AA91" s="195"/>
      <c r="AB91" s="195"/>
      <c r="AC91" s="195"/>
      <c r="AD91" s="161"/>
      <c r="AE91" s="161"/>
      <c r="AF91" s="161"/>
      <c r="AG91" s="161"/>
    </row>
    <row r="92" spans="1:33" s="160" customFormat="1" x14ac:dyDescent="0.2">
      <c r="A92" s="155"/>
      <c r="B92" s="155"/>
      <c r="C92" s="162"/>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61"/>
      <c r="AE92" s="161"/>
      <c r="AF92" s="161"/>
      <c r="AG92" s="161"/>
    </row>
  </sheetData>
  <mergeCells count="13">
    <mergeCell ref="A5:P5"/>
    <mergeCell ref="A7:P7"/>
    <mergeCell ref="A9:P9"/>
    <mergeCell ref="A10:P10"/>
    <mergeCell ref="A12:P12"/>
    <mergeCell ref="D25:F25"/>
    <mergeCell ref="D26:F26"/>
    <mergeCell ref="D27:F27"/>
    <mergeCell ref="D28:F28"/>
    <mergeCell ref="A13:P13"/>
    <mergeCell ref="A15:P15"/>
    <mergeCell ref="A16:P16"/>
    <mergeCell ref="A18:P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F18" sqref="F18"/>
    </sheetView>
  </sheetViews>
  <sheetFormatPr defaultColWidth="9.140625" defaultRowHeight="15" x14ac:dyDescent="0.25"/>
  <cols>
    <col min="1" max="1" width="8.28515625" style="166" customWidth="1"/>
    <col min="2" max="2" width="42.5703125" style="166" customWidth="1"/>
    <col min="3" max="6" width="14.140625" style="165" customWidth="1"/>
    <col min="7" max="8" width="14.140625" style="166" hidden="1" customWidth="1"/>
    <col min="9" max="11" width="14.140625" style="166" customWidth="1"/>
    <col min="12" max="12" width="20.140625" style="166" customWidth="1"/>
    <col min="13" max="16384" width="9.140625" style="166"/>
  </cols>
  <sheetData>
    <row r="1" spans="1:11" ht="18.75" x14ac:dyDescent="0.25">
      <c r="A1" s="18"/>
      <c r="B1" s="18"/>
      <c r="C1" s="60"/>
      <c r="D1" s="60"/>
      <c r="E1" s="60"/>
      <c r="F1" s="60"/>
      <c r="G1" s="18"/>
      <c r="H1" s="18"/>
      <c r="I1" s="18"/>
      <c r="J1" s="18"/>
      <c r="K1" s="163" t="s">
        <v>66</v>
      </c>
    </row>
    <row r="2" spans="1:11" ht="18.75" x14ac:dyDescent="0.3">
      <c r="A2" s="18"/>
      <c r="B2" s="18"/>
      <c r="C2" s="60"/>
      <c r="D2" s="60"/>
      <c r="E2" s="60"/>
      <c r="F2" s="60"/>
      <c r="G2" s="18"/>
      <c r="H2" s="18"/>
      <c r="I2" s="18"/>
      <c r="J2" s="18"/>
      <c r="K2" s="164" t="s">
        <v>8</v>
      </c>
    </row>
    <row r="3" spans="1:11" ht="18.75" x14ac:dyDescent="0.3">
      <c r="A3" s="18"/>
      <c r="B3" s="18"/>
      <c r="C3" s="60"/>
      <c r="D3" s="60"/>
      <c r="E3" s="60"/>
      <c r="F3" s="60"/>
      <c r="G3" s="18"/>
      <c r="H3" s="18"/>
      <c r="I3" s="18"/>
      <c r="J3" s="18"/>
      <c r="K3" s="164" t="s">
        <v>65</v>
      </c>
    </row>
    <row r="4" spans="1:11" ht="15.75" x14ac:dyDescent="0.25">
      <c r="A4" s="18"/>
      <c r="B4" s="18"/>
      <c r="C4" s="60"/>
      <c r="D4" s="60"/>
      <c r="E4" s="60"/>
      <c r="F4" s="60"/>
      <c r="G4" s="18"/>
      <c r="H4" s="18"/>
      <c r="I4" s="18"/>
      <c r="J4" s="18"/>
      <c r="K4" s="18"/>
    </row>
    <row r="5" spans="1:11" ht="15.75" x14ac:dyDescent="0.25">
      <c r="A5" s="333" t="str">
        <f>'5. анализ эконом эфф'!A5</f>
        <v>Год раскрытия информации: 2018 год</v>
      </c>
      <c r="B5" s="333"/>
      <c r="C5" s="333"/>
      <c r="D5" s="333"/>
      <c r="E5" s="333"/>
      <c r="F5" s="333"/>
      <c r="G5" s="333"/>
      <c r="H5" s="333"/>
      <c r="I5" s="333"/>
      <c r="J5" s="333"/>
      <c r="K5" s="333"/>
    </row>
    <row r="6" spans="1:11" ht="15.75" x14ac:dyDescent="0.25">
      <c r="A6" s="18"/>
      <c r="B6" s="18"/>
      <c r="C6" s="60"/>
      <c r="D6" s="60"/>
      <c r="E6" s="60"/>
      <c r="F6" s="60"/>
      <c r="G6" s="18"/>
      <c r="H6" s="18"/>
      <c r="I6" s="18"/>
      <c r="J6" s="18"/>
      <c r="K6" s="18"/>
    </row>
    <row r="7" spans="1:11" ht="18.75" x14ac:dyDescent="0.25">
      <c r="A7" s="381" t="s">
        <v>7</v>
      </c>
      <c r="B7" s="381"/>
      <c r="C7" s="381"/>
      <c r="D7" s="381"/>
      <c r="E7" s="381"/>
      <c r="F7" s="381"/>
      <c r="G7" s="381"/>
      <c r="H7" s="381"/>
      <c r="I7" s="381"/>
      <c r="J7" s="381"/>
      <c r="K7" s="381"/>
    </row>
    <row r="8" spans="1:11" ht="18.75" x14ac:dyDescent="0.25">
      <c r="A8" s="381"/>
      <c r="B8" s="381"/>
      <c r="C8" s="381"/>
      <c r="D8" s="381"/>
      <c r="E8" s="381"/>
      <c r="F8" s="381"/>
      <c r="G8" s="381"/>
      <c r="H8" s="381"/>
      <c r="I8" s="381"/>
      <c r="J8" s="381"/>
      <c r="K8" s="381"/>
    </row>
    <row r="9" spans="1:11" ht="15.75" x14ac:dyDescent="0.25">
      <c r="A9" s="382" t="str">
        <f>'5. анализ эконом эфф'!A9</f>
        <v>Акционерное общество "Янтарьэнерго" ДЗО  ПАО "Россети"</v>
      </c>
      <c r="B9" s="382"/>
      <c r="C9" s="382"/>
      <c r="D9" s="382"/>
      <c r="E9" s="382"/>
      <c r="F9" s="382"/>
      <c r="G9" s="382"/>
      <c r="H9" s="382"/>
      <c r="I9" s="382"/>
      <c r="J9" s="382"/>
      <c r="K9" s="382"/>
    </row>
    <row r="10" spans="1:11" ht="15.75" x14ac:dyDescent="0.25">
      <c r="A10" s="378" t="s">
        <v>6</v>
      </c>
      <c r="B10" s="378"/>
      <c r="C10" s="378"/>
      <c r="D10" s="378"/>
      <c r="E10" s="378"/>
      <c r="F10" s="378"/>
      <c r="G10" s="378"/>
      <c r="H10" s="378"/>
      <c r="I10" s="378"/>
      <c r="J10" s="378"/>
      <c r="K10" s="378"/>
    </row>
    <row r="11" spans="1:11" ht="18.75" x14ac:dyDescent="0.25">
      <c r="A11" s="381"/>
      <c r="B11" s="381"/>
      <c r="C11" s="381"/>
      <c r="D11" s="381"/>
      <c r="E11" s="381"/>
      <c r="F11" s="381"/>
      <c r="G11" s="381"/>
      <c r="H11" s="381"/>
      <c r="I11" s="381"/>
      <c r="J11" s="381"/>
      <c r="K11" s="381"/>
    </row>
    <row r="12" spans="1:11" ht="15.75" x14ac:dyDescent="0.25">
      <c r="A12" s="382" t="str">
        <f>'5. анализ эконом эфф'!A12</f>
        <v>F_149</v>
      </c>
      <c r="B12" s="382"/>
      <c r="C12" s="382"/>
      <c r="D12" s="382"/>
      <c r="E12" s="382"/>
      <c r="F12" s="382"/>
      <c r="G12" s="382"/>
      <c r="H12" s="382"/>
      <c r="I12" s="382"/>
      <c r="J12" s="382"/>
      <c r="K12" s="382"/>
    </row>
    <row r="13" spans="1:11" ht="15.75" x14ac:dyDescent="0.25">
      <c r="A13" s="378" t="s">
        <v>5</v>
      </c>
      <c r="B13" s="378"/>
      <c r="C13" s="378"/>
      <c r="D13" s="378"/>
      <c r="E13" s="378"/>
      <c r="F13" s="378"/>
      <c r="G13" s="378"/>
      <c r="H13" s="378"/>
      <c r="I13" s="378"/>
      <c r="J13" s="378"/>
      <c r="K13" s="378"/>
    </row>
    <row r="14" spans="1:11" ht="18.75" x14ac:dyDescent="0.25">
      <c r="A14" s="332"/>
      <c r="B14" s="332"/>
      <c r="C14" s="332"/>
      <c r="D14" s="332"/>
      <c r="E14" s="332"/>
      <c r="F14" s="332"/>
      <c r="G14" s="332"/>
      <c r="H14" s="332"/>
      <c r="I14" s="332"/>
      <c r="J14" s="332"/>
      <c r="K14" s="332"/>
    </row>
    <row r="15" spans="1:11" ht="114" customHeight="1" x14ac:dyDescent="0.25">
      <c r="A15" s="379" t="str">
        <f>'5. анализ эконом эфф'!A15</f>
        <v>Реконструкция ПС 110 кВ О-10 "Зеленоградск" (инв.№ ОРУ 110/35/15 кВ - 5149951) с заменой трансформатора 110/35/15 кВ 16 МВА и на 110/15кВ 25 МВА</v>
      </c>
      <c r="B15" s="379"/>
      <c r="C15" s="379"/>
      <c r="D15" s="379"/>
      <c r="E15" s="379"/>
      <c r="F15" s="379"/>
      <c r="G15" s="379"/>
      <c r="H15" s="379"/>
      <c r="I15" s="379"/>
      <c r="J15" s="379"/>
      <c r="K15" s="379"/>
    </row>
    <row r="16" spans="1:11" ht="15.75" x14ac:dyDescent="0.25">
      <c r="A16" s="378" t="s">
        <v>4</v>
      </c>
      <c r="B16" s="378"/>
      <c r="C16" s="378"/>
      <c r="D16" s="378"/>
      <c r="E16" s="378"/>
      <c r="F16" s="378"/>
      <c r="G16" s="378"/>
      <c r="H16" s="378"/>
      <c r="I16" s="378"/>
      <c r="J16" s="378"/>
      <c r="K16" s="378"/>
    </row>
    <row r="17" spans="1:12" ht="15.75" x14ac:dyDescent="0.25">
      <c r="A17" s="18"/>
      <c r="B17" s="18"/>
      <c r="C17" s="60"/>
      <c r="D17" s="60"/>
      <c r="E17" s="60"/>
      <c r="F17" s="60"/>
      <c r="G17" s="18"/>
      <c r="H17" s="18"/>
      <c r="I17" s="18"/>
      <c r="J17" s="18"/>
      <c r="K17" s="18"/>
    </row>
    <row r="18" spans="1:12" ht="15.75" x14ac:dyDescent="0.25">
      <c r="A18" s="18"/>
      <c r="B18" s="18"/>
      <c r="C18" s="60"/>
      <c r="D18" s="60"/>
      <c r="E18" s="60"/>
      <c r="F18" s="60"/>
      <c r="G18" s="18"/>
      <c r="H18" s="18"/>
      <c r="I18" s="18"/>
      <c r="J18" s="18"/>
      <c r="K18" s="18"/>
    </row>
    <row r="19" spans="1:12" ht="15.75" customHeight="1" x14ac:dyDescent="0.25">
      <c r="A19" s="385" t="s">
        <v>355</v>
      </c>
      <c r="B19" s="385"/>
      <c r="C19" s="385"/>
      <c r="D19" s="385"/>
      <c r="E19" s="385"/>
      <c r="F19" s="385"/>
      <c r="G19" s="385"/>
      <c r="H19" s="385"/>
      <c r="I19" s="385"/>
      <c r="J19" s="385"/>
      <c r="K19" s="385"/>
    </row>
    <row r="20" spans="1:12" ht="15.75" x14ac:dyDescent="0.25">
      <c r="A20" s="61"/>
      <c r="K20" s="60"/>
    </row>
    <row r="21" spans="1:12" s="62" customFormat="1" ht="15.75" x14ac:dyDescent="0.25">
      <c r="A21" s="61"/>
      <c r="C21" s="65"/>
      <c r="D21" s="65"/>
      <c r="E21" s="65"/>
      <c r="F21" s="65"/>
    </row>
    <row r="22" spans="1:12" s="62" customFormat="1" ht="15.75" hidden="1" x14ac:dyDescent="0.25">
      <c r="A22" s="61"/>
      <c r="B22" s="383" t="s">
        <v>410</v>
      </c>
      <c r="C22" s="384"/>
      <c r="D22" s="384"/>
      <c r="E22" s="384"/>
      <c r="F22" s="384"/>
      <c r="G22" s="384"/>
      <c r="H22" s="384"/>
      <c r="I22" s="384"/>
      <c r="J22" s="384"/>
      <c r="K22" s="384"/>
    </row>
    <row r="23" spans="1:12" ht="15.75" customHeight="1" x14ac:dyDescent="0.25">
      <c r="A23" s="387" t="s">
        <v>193</v>
      </c>
      <c r="B23" s="387" t="s">
        <v>411</v>
      </c>
      <c r="C23" s="387" t="s">
        <v>453</v>
      </c>
      <c r="D23" s="387"/>
      <c r="E23" s="386"/>
      <c r="F23" s="386"/>
      <c r="G23" s="387"/>
      <c r="H23" s="387"/>
      <c r="I23" s="389" t="s">
        <v>192</v>
      </c>
      <c r="J23" s="390" t="s">
        <v>462</v>
      </c>
      <c r="K23" s="387" t="s">
        <v>191</v>
      </c>
      <c r="L23" s="386" t="s">
        <v>528</v>
      </c>
    </row>
    <row r="24" spans="1:12" ht="40.5" customHeight="1" x14ac:dyDescent="0.25">
      <c r="A24" s="387"/>
      <c r="B24" s="387"/>
      <c r="C24" s="388" t="s">
        <v>608</v>
      </c>
      <c r="D24" s="388"/>
      <c r="E24" s="388" t="s">
        <v>9</v>
      </c>
      <c r="F24" s="388"/>
      <c r="G24" s="388" t="s">
        <v>609</v>
      </c>
      <c r="H24" s="388"/>
      <c r="I24" s="389"/>
      <c r="J24" s="391"/>
      <c r="K24" s="387"/>
      <c r="L24" s="386"/>
    </row>
    <row r="25" spans="1:12" ht="31.5" x14ac:dyDescent="0.25">
      <c r="A25" s="387"/>
      <c r="B25" s="387"/>
      <c r="C25" s="185" t="s">
        <v>190</v>
      </c>
      <c r="D25" s="185" t="s">
        <v>189</v>
      </c>
      <c r="E25" s="185" t="s">
        <v>190</v>
      </c>
      <c r="F25" s="185" t="s">
        <v>189</v>
      </c>
      <c r="G25" s="185" t="s">
        <v>190</v>
      </c>
      <c r="H25" s="185" t="s">
        <v>189</v>
      </c>
      <c r="I25" s="389"/>
      <c r="J25" s="392"/>
      <c r="K25" s="387"/>
      <c r="L25" s="386"/>
    </row>
    <row r="26" spans="1:12" ht="15.75" x14ac:dyDescent="0.25">
      <c r="A26" s="186">
        <v>1</v>
      </c>
      <c r="B26" s="186">
        <v>2</v>
      </c>
      <c r="C26" s="185">
        <v>3</v>
      </c>
      <c r="D26" s="185">
        <v>4</v>
      </c>
      <c r="E26" s="185">
        <v>5</v>
      </c>
      <c r="F26" s="185">
        <v>6</v>
      </c>
      <c r="G26" s="185">
        <v>7</v>
      </c>
      <c r="H26" s="185">
        <v>8</v>
      </c>
      <c r="I26" s="185">
        <v>9</v>
      </c>
      <c r="J26" s="185">
        <v>10</v>
      </c>
      <c r="K26" s="185">
        <v>11</v>
      </c>
      <c r="L26" s="223">
        <v>12</v>
      </c>
    </row>
    <row r="27" spans="1:12" ht="15.75" x14ac:dyDescent="0.25">
      <c r="A27" s="255">
        <v>1</v>
      </c>
      <c r="B27" s="256" t="s">
        <v>188</v>
      </c>
      <c r="C27" s="257"/>
      <c r="D27" s="257"/>
      <c r="E27" s="317"/>
      <c r="F27" s="317"/>
      <c r="G27" s="317"/>
      <c r="H27" s="317"/>
      <c r="I27" s="317"/>
      <c r="J27" s="187"/>
      <c r="K27" s="188"/>
      <c r="L27" s="224"/>
    </row>
    <row r="28" spans="1:12" ht="15.75" x14ac:dyDescent="0.25">
      <c r="A28" s="255" t="s">
        <v>463</v>
      </c>
      <c r="B28" s="258" t="s">
        <v>464</v>
      </c>
      <c r="C28" s="261" t="s">
        <v>523</v>
      </c>
      <c r="D28" s="261" t="s">
        <v>523</v>
      </c>
      <c r="E28" s="318" t="s">
        <v>523</v>
      </c>
      <c r="F28" s="318" t="s">
        <v>523</v>
      </c>
      <c r="G28" s="318" t="s">
        <v>523</v>
      </c>
      <c r="H28" s="318" t="s">
        <v>523</v>
      </c>
      <c r="I28" s="319"/>
      <c r="J28" s="225"/>
      <c r="K28" s="227"/>
      <c r="L28" s="227"/>
    </row>
    <row r="29" spans="1:12" ht="31.5" x14ac:dyDescent="0.25">
      <c r="A29" s="255" t="s">
        <v>465</v>
      </c>
      <c r="B29" s="258" t="s">
        <v>466</v>
      </c>
      <c r="C29" s="261" t="s">
        <v>523</v>
      </c>
      <c r="D29" s="261" t="s">
        <v>523</v>
      </c>
      <c r="E29" s="318" t="s">
        <v>523</v>
      </c>
      <c r="F29" s="318" t="s">
        <v>523</v>
      </c>
      <c r="G29" s="318" t="s">
        <v>523</v>
      </c>
      <c r="H29" s="318" t="s">
        <v>523</v>
      </c>
      <c r="I29" s="319"/>
      <c r="J29" s="225"/>
      <c r="K29" s="227"/>
      <c r="L29" s="227"/>
    </row>
    <row r="30" spans="1:12" ht="47.25" x14ac:dyDescent="0.25">
      <c r="A30" s="255" t="s">
        <v>468</v>
      </c>
      <c r="B30" s="258" t="s">
        <v>467</v>
      </c>
      <c r="C30" s="261" t="s">
        <v>523</v>
      </c>
      <c r="D30" s="261" t="s">
        <v>523</v>
      </c>
      <c r="E30" s="318" t="s">
        <v>523</v>
      </c>
      <c r="F30" s="318" t="s">
        <v>523</v>
      </c>
      <c r="G30" s="318" t="s">
        <v>523</v>
      </c>
      <c r="H30" s="318" t="s">
        <v>523</v>
      </c>
      <c r="I30" s="319"/>
      <c r="J30" s="225"/>
      <c r="K30" s="227"/>
      <c r="L30" s="227"/>
    </row>
    <row r="31" spans="1:12" ht="31.5" x14ac:dyDescent="0.25">
      <c r="A31" s="255" t="s">
        <v>470</v>
      </c>
      <c r="B31" s="258" t="s">
        <v>469</v>
      </c>
      <c r="C31" s="261">
        <v>43132</v>
      </c>
      <c r="D31" s="261">
        <v>43132</v>
      </c>
      <c r="E31" s="318" t="s">
        <v>523</v>
      </c>
      <c r="F31" s="318" t="s">
        <v>523</v>
      </c>
      <c r="G31" s="318" t="s">
        <v>523</v>
      </c>
      <c r="H31" s="318" t="s">
        <v>523</v>
      </c>
      <c r="I31" s="319"/>
      <c r="J31" s="226"/>
      <c r="K31" s="227"/>
      <c r="L31" s="227"/>
    </row>
    <row r="32" spans="1:12" ht="31.5" x14ac:dyDescent="0.25">
      <c r="A32" s="255" t="s">
        <v>472</v>
      </c>
      <c r="B32" s="258" t="s">
        <v>471</v>
      </c>
      <c r="C32" s="261" t="s">
        <v>523</v>
      </c>
      <c r="D32" s="261" t="s">
        <v>523</v>
      </c>
      <c r="E32" s="318" t="s">
        <v>523</v>
      </c>
      <c r="F32" s="318" t="s">
        <v>523</v>
      </c>
      <c r="G32" s="318" t="s">
        <v>523</v>
      </c>
      <c r="H32" s="318" t="s">
        <v>523</v>
      </c>
      <c r="I32" s="319"/>
      <c r="J32" s="226"/>
      <c r="K32" s="227"/>
      <c r="L32" s="227"/>
    </row>
    <row r="33" spans="1:12" ht="31.5" x14ac:dyDescent="0.25">
      <c r="A33" s="255" t="s">
        <v>473</v>
      </c>
      <c r="B33" s="258" t="s">
        <v>319</v>
      </c>
      <c r="C33" s="261">
        <v>42577</v>
      </c>
      <c r="D33" s="261">
        <v>42577</v>
      </c>
      <c r="E33" s="318">
        <v>42577</v>
      </c>
      <c r="F33" s="318">
        <v>42577</v>
      </c>
      <c r="G33" s="318">
        <v>42577</v>
      </c>
      <c r="H33" s="318">
        <v>42577</v>
      </c>
      <c r="I33" s="319">
        <v>100</v>
      </c>
      <c r="J33" s="226"/>
      <c r="K33" s="227"/>
      <c r="L33" s="227"/>
    </row>
    <row r="34" spans="1:12" ht="31.5" x14ac:dyDescent="0.25">
      <c r="A34" s="255" t="s">
        <v>475</v>
      </c>
      <c r="B34" s="258" t="s">
        <v>474</v>
      </c>
      <c r="C34" s="261">
        <v>43130</v>
      </c>
      <c r="D34" s="261">
        <v>43130</v>
      </c>
      <c r="E34" s="318">
        <v>42832</v>
      </c>
      <c r="F34" s="318">
        <v>42832</v>
      </c>
      <c r="G34" s="318">
        <v>42832</v>
      </c>
      <c r="H34" s="318">
        <v>42832</v>
      </c>
      <c r="I34" s="319">
        <v>100</v>
      </c>
      <c r="J34" s="226"/>
      <c r="K34" s="227"/>
      <c r="L34" s="227"/>
    </row>
    <row r="35" spans="1:12" ht="31.5" x14ac:dyDescent="0.25">
      <c r="A35" s="255" t="s">
        <v>477</v>
      </c>
      <c r="B35" s="258" t="s">
        <v>476</v>
      </c>
      <c r="C35" s="261">
        <v>43160</v>
      </c>
      <c r="D35" s="261">
        <v>43160</v>
      </c>
      <c r="E35" s="318">
        <v>42822</v>
      </c>
      <c r="F35" s="318">
        <v>42822</v>
      </c>
      <c r="G35" s="318">
        <v>42822</v>
      </c>
      <c r="H35" s="318">
        <v>42822</v>
      </c>
      <c r="I35" s="319">
        <v>100</v>
      </c>
      <c r="J35" s="226"/>
      <c r="K35" s="227"/>
      <c r="L35" s="227"/>
    </row>
    <row r="36" spans="1:12" ht="47.25" x14ac:dyDescent="0.25">
      <c r="A36" s="255" t="s">
        <v>479</v>
      </c>
      <c r="B36" s="258" t="s">
        <v>478</v>
      </c>
      <c r="C36" s="261">
        <v>42815</v>
      </c>
      <c r="D36" s="261">
        <v>42815</v>
      </c>
      <c r="E36" s="318" t="s">
        <v>523</v>
      </c>
      <c r="F36" s="318" t="s">
        <v>523</v>
      </c>
      <c r="G36" s="318" t="s">
        <v>523</v>
      </c>
      <c r="H36" s="318" t="s">
        <v>523</v>
      </c>
      <c r="I36" s="319"/>
      <c r="J36" s="226"/>
      <c r="K36" s="228"/>
      <c r="L36" s="227"/>
    </row>
    <row r="37" spans="1:12" ht="15.75" x14ac:dyDescent="0.25">
      <c r="A37" s="255" t="s">
        <v>480</v>
      </c>
      <c r="B37" s="258" t="s">
        <v>187</v>
      </c>
      <c r="C37" s="261">
        <v>43174</v>
      </c>
      <c r="D37" s="261">
        <v>43174</v>
      </c>
      <c r="E37" s="318">
        <v>42835</v>
      </c>
      <c r="F37" s="318">
        <v>42835</v>
      </c>
      <c r="G37" s="318">
        <v>42835</v>
      </c>
      <c r="H37" s="318">
        <v>42835</v>
      </c>
      <c r="I37" s="319">
        <v>100</v>
      </c>
      <c r="J37" s="228"/>
      <c r="K37" s="228"/>
      <c r="L37" s="227"/>
    </row>
    <row r="38" spans="1:12" ht="15.75" x14ac:dyDescent="0.25">
      <c r="A38" s="255" t="s">
        <v>482</v>
      </c>
      <c r="B38" s="258" t="s">
        <v>481</v>
      </c>
      <c r="C38" s="261">
        <v>42850</v>
      </c>
      <c r="D38" s="261">
        <v>42850</v>
      </c>
      <c r="E38" s="318">
        <v>42850</v>
      </c>
      <c r="F38" s="318">
        <v>42850</v>
      </c>
      <c r="G38" s="318">
        <v>42850</v>
      </c>
      <c r="H38" s="318">
        <v>42850</v>
      </c>
      <c r="I38" s="319">
        <v>100</v>
      </c>
      <c r="J38" s="229"/>
      <c r="K38" s="227"/>
      <c r="L38" s="227"/>
    </row>
    <row r="39" spans="1:12" ht="15.75" x14ac:dyDescent="0.25">
      <c r="A39" s="255" t="s">
        <v>483</v>
      </c>
      <c r="B39" s="258" t="s">
        <v>186</v>
      </c>
      <c r="C39" s="261">
        <v>43115</v>
      </c>
      <c r="D39" s="261">
        <v>43189</v>
      </c>
      <c r="E39" s="318">
        <v>42970</v>
      </c>
      <c r="F39" s="318">
        <v>43109</v>
      </c>
      <c r="G39" s="318">
        <v>42970</v>
      </c>
      <c r="H39" s="318">
        <v>43109</v>
      </c>
      <c r="I39" s="319">
        <v>100</v>
      </c>
      <c r="J39" s="229"/>
      <c r="K39" s="227"/>
      <c r="L39" s="227"/>
    </row>
    <row r="40" spans="1:12" ht="15.75" x14ac:dyDescent="0.25">
      <c r="A40" s="259" t="s">
        <v>524</v>
      </c>
      <c r="B40" s="256" t="s">
        <v>185</v>
      </c>
      <c r="C40" s="261"/>
      <c r="D40" s="261"/>
      <c r="E40" s="318"/>
      <c r="F40" s="318"/>
      <c r="G40" s="318"/>
      <c r="H40" s="318"/>
      <c r="I40" s="319"/>
      <c r="J40" s="227"/>
      <c r="K40" s="227"/>
      <c r="L40" s="227"/>
    </row>
    <row r="41" spans="1:12" ht="63" x14ac:dyDescent="0.25">
      <c r="A41" s="255" t="s">
        <v>485</v>
      </c>
      <c r="B41" s="258" t="s">
        <v>484</v>
      </c>
      <c r="C41" s="261">
        <v>42718</v>
      </c>
      <c r="D41" s="261">
        <v>42718</v>
      </c>
      <c r="E41" s="318">
        <v>42718</v>
      </c>
      <c r="F41" s="318">
        <v>42718</v>
      </c>
      <c r="G41" s="318">
        <v>42718</v>
      </c>
      <c r="H41" s="318">
        <v>42718</v>
      </c>
      <c r="I41" s="319">
        <v>100</v>
      </c>
      <c r="J41" s="226"/>
      <c r="K41" s="227"/>
      <c r="L41" s="227"/>
    </row>
    <row r="42" spans="1:12" ht="15.75" x14ac:dyDescent="0.25">
      <c r="A42" s="255" t="s">
        <v>487</v>
      </c>
      <c r="B42" s="258" t="s">
        <v>486</v>
      </c>
      <c r="C42" s="261">
        <v>42887</v>
      </c>
      <c r="D42" s="261">
        <v>42887</v>
      </c>
      <c r="E42" s="318">
        <v>42887</v>
      </c>
      <c r="F42" s="318">
        <v>42887</v>
      </c>
      <c r="G42" s="318">
        <v>42887</v>
      </c>
      <c r="H42" s="318">
        <v>42887</v>
      </c>
      <c r="I42" s="319">
        <v>100</v>
      </c>
      <c r="J42" s="227"/>
      <c r="K42" s="227"/>
      <c r="L42" s="227"/>
    </row>
    <row r="43" spans="1:12" ht="31.5" x14ac:dyDescent="0.25">
      <c r="A43" s="255" t="s">
        <v>525</v>
      </c>
      <c r="B43" s="256" t="s">
        <v>488</v>
      </c>
      <c r="C43" s="261"/>
      <c r="D43" s="261"/>
      <c r="E43" s="318"/>
      <c r="F43" s="318"/>
      <c r="G43" s="318"/>
      <c r="H43" s="318"/>
      <c r="I43" s="319"/>
      <c r="J43" s="227"/>
      <c r="K43" s="227"/>
      <c r="L43" s="227"/>
    </row>
    <row r="44" spans="1:12" ht="31.5" x14ac:dyDescent="0.25">
      <c r="A44" s="255" t="s">
        <v>490</v>
      </c>
      <c r="B44" s="258" t="s">
        <v>489</v>
      </c>
      <c r="C44" s="261">
        <v>42795</v>
      </c>
      <c r="D44" s="261">
        <v>42957</v>
      </c>
      <c r="E44" s="318">
        <v>42750</v>
      </c>
      <c r="F44" s="318">
        <v>42750</v>
      </c>
      <c r="G44" s="318">
        <v>42750</v>
      </c>
      <c r="H44" s="318">
        <v>42750</v>
      </c>
      <c r="I44" s="319">
        <v>100</v>
      </c>
      <c r="J44" s="227"/>
      <c r="K44" s="227"/>
      <c r="L44" s="227"/>
    </row>
    <row r="45" spans="1:12" ht="15.75" x14ac:dyDescent="0.25">
      <c r="A45" s="255" t="s">
        <v>491</v>
      </c>
      <c r="B45" s="258" t="s">
        <v>184</v>
      </c>
      <c r="C45" s="261">
        <v>42902</v>
      </c>
      <c r="D45" s="261">
        <v>43174</v>
      </c>
      <c r="E45" s="318">
        <v>42902</v>
      </c>
      <c r="F45" s="318">
        <v>43174</v>
      </c>
      <c r="G45" s="318">
        <v>42902</v>
      </c>
      <c r="H45" s="318">
        <v>43241</v>
      </c>
      <c r="I45" s="319">
        <v>100</v>
      </c>
      <c r="J45" s="227"/>
      <c r="K45" s="227"/>
      <c r="L45" s="227"/>
    </row>
    <row r="46" spans="1:12" ht="15.75" x14ac:dyDescent="0.25">
      <c r="A46" s="255" t="s">
        <v>493</v>
      </c>
      <c r="B46" s="258" t="s">
        <v>492</v>
      </c>
      <c r="C46" s="261">
        <v>42919</v>
      </c>
      <c r="D46" s="261">
        <v>43266</v>
      </c>
      <c r="E46" s="318">
        <v>42919</v>
      </c>
      <c r="F46" s="318"/>
      <c r="G46" s="318">
        <v>42919</v>
      </c>
      <c r="H46" s="318">
        <v>43311</v>
      </c>
      <c r="I46" s="319">
        <v>50</v>
      </c>
      <c r="J46" s="227"/>
      <c r="K46" s="227"/>
      <c r="L46" s="227"/>
    </row>
    <row r="47" spans="1:12" ht="63" x14ac:dyDescent="0.25">
      <c r="A47" s="255" t="s">
        <v>495</v>
      </c>
      <c r="B47" s="258" t="s">
        <v>494</v>
      </c>
      <c r="C47" s="261">
        <v>43297</v>
      </c>
      <c r="D47" s="261">
        <v>43297</v>
      </c>
      <c r="E47" s="318" t="s">
        <v>618</v>
      </c>
      <c r="F47" s="318" t="s">
        <v>618</v>
      </c>
      <c r="G47" s="318" t="s">
        <v>617</v>
      </c>
      <c r="H47" s="318" t="s">
        <v>617</v>
      </c>
      <c r="I47" s="319">
        <v>50</v>
      </c>
      <c r="J47" s="227"/>
      <c r="K47" s="227"/>
      <c r="L47" s="227"/>
    </row>
    <row r="48" spans="1:12" ht="126" x14ac:dyDescent="0.25">
      <c r="A48" s="255" t="s">
        <v>497</v>
      </c>
      <c r="B48" s="258" t="s">
        <v>496</v>
      </c>
      <c r="C48" s="261">
        <v>43297</v>
      </c>
      <c r="D48" s="261">
        <v>43297</v>
      </c>
      <c r="E48" s="318"/>
      <c r="F48" s="318"/>
      <c r="G48" s="318">
        <v>43327</v>
      </c>
      <c r="H48" s="318">
        <v>43327</v>
      </c>
      <c r="I48" s="319"/>
      <c r="J48" s="225"/>
      <c r="K48" s="227"/>
      <c r="L48" s="227"/>
    </row>
    <row r="49" spans="1:12" ht="15.75" x14ac:dyDescent="0.25">
      <c r="A49" s="255" t="s">
        <v>580</v>
      </c>
      <c r="B49" s="258" t="s">
        <v>498</v>
      </c>
      <c r="C49" s="261">
        <v>43298</v>
      </c>
      <c r="D49" s="261">
        <v>43374</v>
      </c>
      <c r="E49" s="318"/>
      <c r="F49" s="318"/>
      <c r="G49" s="318">
        <v>43328</v>
      </c>
      <c r="H49" s="318">
        <v>43374</v>
      </c>
      <c r="I49" s="319"/>
      <c r="J49" s="227"/>
      <c r="K49" s="227"/>
      <c r="L49" s="227"/>
    </row>
    <row r="50" spans="1:12" ht="15.75" x14ac:dyDescent="0.25">
      <c r="A50" s="255" t="s">
        <v>526</v>
      </c>
      <c r="B50" s="256" t="s">
        <v>183</v>
      </c>
      <c r="C50" s="261"/>
      <c r="D50" s="261"/>
      <c r="E50" s="318"/>
      <c r="F50" s="318"/>
      <c r="G50" s="318"/>
      <c r="H50" s="318"/>
      <c r="I50" s="319"/>
      <c r="J50" s="227"/>
      <c r="K50" s="227"/>
      <c r="L50" s="227"/>
    </row>
    <row r="51" spans="1:12" ht="15.75" x14ac:dyDescent="0.25">
      <c r="A51" s="255" t="s">
        <v>581</v>
      </c>
      <c r="B51" s="258" t="s">
        <v>182</v>
      </c>
      <c r="C51" s="261">
        <v>43375</v>
      </c>
      <c r="D51" s="261">
        <v>43388</v>
      </c>
      <c r="E51" s="318"/>
      <c r="F51" s="318"/>
      <c r="G51" s="318">
        <v>43375</v>
      </c>
      <c r="H51" s="318">
        <v>43388</v>
      </c>
      <c r="I51" s="319"/>
      <c r="J51" s="227"/>
      <c r="K51" s="227"/>
      <c r="L51" s="227"/>
    </row>
    <row r="52" spans="1:12" ht="63" x14ac:dyDescent="0.25">
      <c r="A52" s="259" t="s">
        <v>500</v>
      </c>
      <c r="B52" s="258" t="s">
        <v>499</v>
      </c>
      <c r="C52" s="261">
        <v>43419</v>
      </c>
      <c r="D52" s="261">
        <v>43419</v>
      </c>
      <c r="E52" s="318"/>
      <c r="F52" s="318"/>
      <c r="G52" s="318">
        <v>43419</v>
      </c>
      <c r="H52" s="318">
        <v>43419</v>
      </c>
      <c r="I52" s="319"/>
      <c r="J52" s="227"/>
      <c r="K52" s="227"/>
      <c r="L52" s="227"/>
    </row>
    <row r="53" spans="1:12" ht="47.25" x14ac:dyDescent="0.25">
      <c r="A53" s="255" t="s">
        <v>502</v>
      </c>
      <c r="B53" s="258" t="s">
        <v>501</v>
      </c>
      <c r="C53" s="261">
        <v>43449</v>
      </c>
      <c r="D53" s="261">
        <v>43449</v>
      </c>
      <c r="E53" s="318" t="s">
        <v>618</v>
      </c>
      <c r="F53" s="318" t="s">
        <v>618</v>
      </c>
      <c r="G53" s="318">
        <v>43449</v>
      </c>
      <c r="H53" s="318">
        <v>43449</v>
      </c>
      <c r="I53" s="319">
        <v>50</v>
      </c>
      <c r="J53" s="227"/>
      <c r="K53" s="227"/>
      <c r="L53" s="227"/>
    </row>
    <row r="54" spans="1:12" ht="47.25" x14ac:dyDescent="0.25">
      <c r="A54" s="255" t="s">
        <v>504</v>
      </c>
      <c r="B54" s="258" t="s">
        <v>503</v>
      </c>
      <c r="C54" s="261" t="s">
        <v>523</v>
      </c>
      <c r="D54" s="261" t="s">
        <v>523</v>
      </c>
      <c r="E54" s="318" t="s">
        <v>523</v>
      </c>
      <c r="F54" s="318" t="s">
        <v>523</v>
      </c>
      <c r="G54" s="318" t="s">
        <v>523</v>
      </c>
      <c r="H54" s="318" t="s">
        <v>523</v>
      </c>
      <c r="I54" s="319"/>
      <c r="J54" s="225"/>
      <c r="K54" s="227"/>
      <c r="L54" s="227"/>
    </row>
    <row r="55" spans="1:12" ht="31.5" x14ac:dyDescent="0.25">
      <c r="A55" s="255" t="s">
        <v>506</v>
      </c>
      <c r="B55" s="260" t="s">
        <v>505</v>
      </c>
      <c r="C55" s="261">
        <v>43454</v>
      </c>
      <c r="D55" s="261">
        <v>43454</v>
      </c>
      <c r="E55" s="318"/>
      <c r="F55" s="318"/>
      <c r="G55" s="318">
        <v>43454</v>
      </c>
      <c r="H55" s="318">
        <v>43454</v>
      </c>
      <c r="I55" s="319"/>
      <c r="J55" s="227"/>
      <c r="K55" s="227"/>
      <c r="L55" s="227"/>
    </row>
    <row r="56" spans="1:12" ht="31.5" x14ac:dyDescent="0.25">
      <c r="A56" s="255" t="s">
        <v>582</v>
      </c>
      <c r="B56" s="258" t="s">
        <v>507</v>
      </c>
      <c r="C56" s="261">
        <v>43465</v>
      </c>
      <c r="D56" s="261">
        <v>43465</v>
      </c>
      <c r="E56" s="318"/>
      <c r="F56" s="318"/>
      <c r="G56" s="318">
        <v>43465</v>
      </c>
      <c r="H56" s="318">
        <v>43465</v>
      </c>
      <c r="I56" s="319"/>
      <c r="J56" s="227"/>
      <c r="K56" s="227"/>
      <c r="L56" s="227"/>
    </row>
  </sheetData>
  <mergeCells count="23">
    <mergeCell ref="L23:L25"/>
    <mergeCell ref="K23:K25"/>
    <mergeCell ref="C24:D24"/>
    <mergeCell ref="G24:H24"/>
    <mergeCell ref="A23:A25"/>
    <mergeCell ref="B23:B25"/>
    <mergeCell ref="C23:H23"/>
    <mergeCell ref="I23:I25"/>
    <mergeCell ref="J23:J25"/>
    <mergeCell ref="E24:F24"/>
    <mergeCell ref="B22:K22"/>
    <mergeCell ref="A14:K14"/>
    <mergeCell ref="A19:K19"/>
    <mergeCell ref="A13:K13"/>
    <mergeCell ref="A15:K15"/>
    <mergeCell ref="A16:K16"/>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2018-05-08T09:21:54Z</dcterms:modified>
</cp:coreProperties>
</file>