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802" firstSheet="8"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факт" sheetId="15" r:id="rId10"/>
    <sheet name="6.2. Паспорт фин осв ввод" sheetId="26" state="hidden" r:id="rId11"/>
    <sheet name="7. Паспорт отчет о закупке" sheetId="5" r:id="rId12"/>
    <sheet name="8. Общие сведения" sheetId="25"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ПС'!$A$1:$T$44</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7">'5. анализ эконом эфф'!$A$1:$AG$91</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закупке'!$A$1:$AV$41</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R30" i="15" l="1"/>
  <c r="S30" i="15"/>
  <c r="I24" i="26"/>
  <c r="O24" i="15"/>
  <c r="B33" i="25"/>
  <c r="AG64" i="26"/>
  <c r="AG63" i="26"/>
  <c r="AG62" i="26"/>
  <c r="AG61" i="26"/>
  <c r="AG60" i="26"/>
  <c r="AG59" i="26"/>
  <c r="AG58" i="26"/>
  <c r="AG57" i="26"/>
  <c r="AG56" i="26"/>
  <c r="AG55" i="26"/>
  <c r="AG54" i="26"/>
  <c r="AG53" i="26"/>
  <c r="AG52" i="26"/>
  <c r="AG51" i="26"/>
  <c r="AG50" i="26"/>
  <c r="AG49" i="26"/>
  <c r="AG48" i="26"/>
  <c r="AG47" i="26"/>
  <c r="AG46" i="26"/>
  <c r="AG45" i="26"/>
  <c r="AG44" i="26"/>
  <c r="AG43" i="26"/>
  <c r="AG42" i="26"/>
  <c r="AG41" i="26"/>
  <c r="AG40" i="26"/>
  <c r="AG39" i="26"/>
  <c r="AG38" i="26"/>
  <c r="AG37" i="26"/>
  <c r="AG36" i="26"/>
  <c r="AG35" i="26"/>
  <c r="AG34" i="26"/>
  <c r="AG33" i="26"/>
  <c r="AG32" i="26"/>
  <c r="AG31" i="26"/>
  <c r="AG30" i="26"/>
  <c r="AG29" i="26"/>
  <c r="AG28" i="26"/>
  <c r="AG27" i="26"/>
  <c r="AG26" i="26"/>
  <c r="AG25" i="26"/>
  <c r="AG24" i="26"/>
  <c r="C51" i="7"/>
  <c r="J32" i="26"/>
  <c r="J33" i="26"/>
  <c r="J34" i="26"/>
  <c r="J31" i="26"/>
  <c r="K32" i="26"/>
  <c r="K33" i="26"/>
  <c r="K34" i="26"/>
  <c r="K31" i="26"/>
  <c r="F31" i="26"/>
  <c r="F32" i="26"/>
  <c r="F33" i="26"/>
  <c r="F34" i="26"/>
  <c r="E31" i="26"/>
  <c r="E32" i="26"/>
  <c r="E33" i="26"/>
  <c r="E34" i="26"/>
  <c r="K24" i="26"/>
  <c r="P64" i="26"/>
  <c r="L64" i="26"/>
  <c r="J64" i="26"/>
  <c r="K64" i="26"/>
  <c r="I64" i="26"/>
  <c r="H64" i="26"/>
  <c r="G64" i="26"/>
  <c r="C64" i="26"/>
  <c r="D64" i="26"/>
  <c r="E64" i="26"/>
  <c r="F64" i="26"/>
  <c r="P63" i="26"/>
  <c r="L63" i="26"/>
  <c r="J63" i="26"/>
  <c r="I63" i="26"/>
  <c r="H63" i="26"/>
  <c r="G63" i="26"/>
  <c r="C63" i="26"/>
  <c r="P62" i="26"/>
  <c r="L62" i="26"/>
  <c r="J62" i="26"/>
  <c r="I62" i="26"/>
  <c r="H62" i="26"/>
  <c r="G62" i="26"/>
  <c r="C62" i="26"/>
  <c r="P61" i="26"/>
  <c r="L61" i="26"/>
  <c r="AF61" i="26"/>
  <c r="J61" i="26"/>
  <c r="I61" i="26"/>
  <c r="H61" i="26"/>
  <c r="G61" i="26"/>
  <c r="C61" i="26"/>
  <c r="P60" i="26"/>
  <c r="L60" i="26"/>
  <c r="J60" i="26"/>
  <c r="K60" i="26"/>
  <c r="I60" i="26"/>
  <c r="H60" i="26"/>
  <c r="G60" i="26"/>
  <c r="C60" i="26"/>
  <c r="P59" i="26"/>
  <c r="L59" i="26"/>
  <c r="J59" i="26"/>
  <c r="K59" i="26"/>
  <c r="I59" i="26"/>
  <c r="H59" i="26"/>
  <c r="G59" i="26"/>
  <c r="C59" i="26"/>
  <c r="P58" i="26"/>
  <c r="L58" i="26"/>
  <c r="J58" i="26"/>
  <c r="I58" i="26"/>
  <c r="H58" i="26"/>
  <c r="G58" i="26"/>
  <c r="C58" i="26"/>
  <c r="P57" i="26"/>
  <c r="L57" i="26"/>
  <c r="AF57" i="26"/>
  <c r="J57" i="26"/>
  <c r="I57" i="26"/>
  <c r="H57" i="26"/>
  <c r="G57" i="26"/>
  <c r="C57" i="26"/>
  <c r="P56" i="26"/>
  <c r="L56" i="26"/>
  <c r="J56" i="26"/>
  <c r="K56" i="26"/>
  <c r="I56" i="26"/>
  <c r="H56" i="26"/>
  <c r="G56" i="26"/>
  <c r="C56" i="26"/>
  <c r="P55" i="26"/>
  <c r="L55" i="26"/>
  <c r="J55" i="26"/>
  <c r="AF55" i="26"/>
  <c r="I55" i="26"/>
  <c r="H55" i="26"/>
  <c r="G55" i="26"/>
  <c r="C55" i="26"/>
  <c r="P54" i="26"/>
  <c r="L54" i="26"/>
  <c r="J54" i="26"/>
  <c r="I54" i="26"/>
  <c r="H54" i="26"/>
  <c r="G54" i="26"/>
  <c r="C54" i="26"/>
  <c r="P53" i="26"/>
  <c r="L53" i="26"/>
  <c r="AF53" i="26"/>
  <c r="J53" i="26"/>
  <c r="I53" i="26"/>
  <c r="H53" i="26"/>
  <c r="G53" i="26"/>
  <c r="C53" i="26"/>
  <c r="P52" i="26"/>
  <c r="L52" i="26"/>
  <c r="J52" i="26"/>
  <c r="K52" i="26"/>
  <c r="I52" i="26"/>
  <c r="H52" i="26"/>
  <c r="G52" i="26"/>
  <c r="C52" i="26"/>
  <c r="P51" i="26"/>
  <c r="L51" i="26"/>
  <c r="J51" i="26"/>
  <c r="K51" i="26"/>
  <c r="I51" i="26"/>
  <c r="H51" i="26"/>
  <c r="G51" i="26"/>
  <c r="C51" i="26"/>
  <c r="D51" i="26"/>
  <c r="E51" i="26"/>
  <c r="F51" i="26"/>
  <c r="P50" i="26"/>
  <c r="AF50" i="26"/>
  <c r="L50" i="26"/>
  <c r="J50" i="26"/>
  <c r="I50" i="26"/>
  <c r="H50" i="26"/>
  <c r="G50" i="26"/>
  <c r="C50" i="26"/>
  <c r="P49" i="26"/>
  <c r="L49" i="26"/>
  <c r="AF49" i="26"/>
  <c r="J49" i="26"/>
  <c r="I49" i="26"/>
  <c r="H49" i="26"/>
  <c r="G49" i="26"/>
  <c r="C49" i="26"/>
  <c r="P48" i="26"/>
  <c r="L48" i="26"/>
  <c r="J48" i="26"/>
  <c r="K48" i="26"/>
  <c r="I48" i="26"/>
  <c r="H48" i="26"/>
  <c r="G48" i="26"/>
  <c r="C48" i="26"/>
  <c r="D48" i="26"/>
  <c r="E48" i="26"/>
  <c r="F48" i="26"/>
  <c r="P47" i="26"/>
  <c r="L47" i="26"/>
  <c r="J47" i="26"/>
  <c r="I47" i="26"/>
  <c r="H47" i="26"/>
  <c r="G47" i="26"/>
  <c r="C47" i="26"/>
  <c r="D47" i="26"/>
  <c r="E47" i="26"/>
  <c r="F47" i="26"/>
  <c r="P46" i="26"/>
  <c r="L46" i="26"/>
  <c r="J46" i="26"/>
  <c r="I46" i="26"/>
  <c r="H46" i="26"/>
  <c r="G46" i="26"/>
  <c r="C46" i="26"/>
  <c r="P45" i="26"/>
  <c r="L45" i="26"/>
  <c r="AF45" i="26"/>
  <c r="J45" i="26"/>
  <c r="I45" i="26"/>
  <c r="H45" i="26"/>
  <c r="G45" i="26"/>
  <c r="C45" i="26"/>
  <c r="P44" i="26"/>
  <c r="L44" i="26"/>
  <c r="J44" i="26"/>
  <c r="K44" i="26"/>
  <c r="I44" i="26"/>
  <c r="H44" i="26"/>
  <c r="G44" i="26"/>
  <c r="C44" i="26"/>
  <c r="D44" i="26"/>
  <c r="P43" i="26"/>
  <c r="L43" i="26"/>
  <c r="J43" i="26"/>
  <c r="I43" i="26"/>
  <c r="H43" i="26"/>
  <c r="G43" i="26"/>
  <c r="C43" i="26"/>
  <c r="P42" i="26"/>
  <c r="L42" i="26"/>
  <c r="J42" i="26"/>
  <c r="I42" i="26"/>
  <c r="H42" i="26"/>
  <c r="G42" i="26"/>
  <c r="C42" i="26"/>
  <c r="P41" i="26"/>
  <c r="L41" i="26"/>
  <c r="AF41" i="26"/>
  <c r="J41" i="26"/>
  <c r="I41" i="26"/>
  <c r="H41" i="26"/>
  <c r="G41" i="26"/>
  <c r="C41" i="26"/>
  <c r="P40" i="26"/>
  <c r="L40" i="26"/>
  <c r="J40" i="26"/>
  <c r="I40" i="26"/>
  <c r="H40" i="26"/>
  <c r="G40" i="26"/>
  <c r="C40" i="26"/>
  <c r="D40" i="26"/>
  <c r="P39" i="26"/>
  <c r="L39" i="26"/>
  <c r="J39" i="26"/>
  <c r="I39" i="26"/>
  <c r="H39" i="26"/>
  <c r="G39" i="26"/>
  <c r="C39" i="26"/>
  <c r="P38" i="26"/>
  <c r="L38" i="26"/>
  <c r="J38" i="26"/>
  <c r="I38" i="26"/>
  <c r="H38" i="26"/>
  <c r="G38" i="26"/>
  <c r="C38" i="26"/>
  <c r="P37" i="26"/>
  <c r="L37" i="26"/>
  <c r="J37" i="26"/>
  <c r="I37" i="26"/>
  <c r="H37" i="26"/>
  <c r="G37" i="26"/>
  <c r="C37" i="26"/>
  <c r="P36" i="26"/>
  <c r="L36" i="26"/>
  <c r="J36" i="26"/>
  <c r="K36" i="26"/>
  <c r="I36" i="26"/>
  <c r="H36" i="26"/>
  <c r="G36" i="26"/>
  <c r="C36" i="26"/>
  <c r="D36" i="26"/>
  <c r="E36" i="26"/>
  <c r="F36" i="26"/>
  <c r="P35" i="26"/>
  <c r="L35" i="26"/>
  <c r="J35" i="26"/>
  <c r="K35" i="26"/>
  <c r="I35" i="26"/>
  <c r="H35" i="26"/>
  <c r="G35" i="26"/>
  <c r="C35" i="26"/>
  <c r="P34" i="26"/>
  <c r="L34" i="26"/>
  <c r="I34" i="26"/>
  <c r="H34" i="26"/>
  <c r="G34" i="26"/>
  <c r="C34" i="26"/>
  <c r="P33" i="26"/>
  <c r="L33" i="26"/>
  <c r="I33" i="26"/>
  <c r="H33" i="26"/>
  <c r="G33" i="26"/>
  <c r="C33" i="26"/>
  <c r="P32" i="26"/>
  <c r="L32" i="26"/>
  <c r="I32" i="26"/>
  <c r="H32" i="26"/>
  <c r="G32" i="26"/>
  <c r="C32" i="26"/>
  <c r="D32" i="26"/>
  <c r="P31" i="26"/>
  <c r="L31" i="26"/>
  <c r="I31" i="26"/>
  <c r="H31" i="26"/>
  <c r="G31" i="26"/>
  <c r="C31" i="26"/>
  <c r="D31" i="26"/>
  <c r="P30" i="26"/>
  <c r="L30" i="26"/>
  <c r="J30" i="26"/>
  <c r="I30" i="26"/>
  <c r="H30" i="26"/>
  <c r="G30" i="26"/>
  <c r="C30" i="26"/>
  <c r="P29" i="26"/>
  <c r="L29" i="26"/>
  <c r="J29" i="26"/>
  <c r="H29" i="26"/>
  <c r="G29" i="26"/>
  <c r="C29" i="26"/>
  <c r="P28" i="26"/>
  <c r="L28" i="26"/>
  <c r="J28" i="26"/>
  <c r="I28" i="26"/>
  <c r="H28" i="26"/>
  <c r="G28" i="26"/>
  <c r="C28" i="26"/>
  <c r="D28" i="26"/>
  <c r="E28" i="26"/>
  <c r="F28" i="26"/>
  <c r="P27" i="26"/>
  <c r="L27" i="26"/>
  <c r="J27" i="26"/>
  <c r="AF27" i="26"/>
  <c r="I27" i="26"/>
  <c r="H27" i="26"/>
  <c r="G27" i="26"/>
  <c r="C27" i="26"/>
  <c r="D27" i="26"/>
  <c r="E27" i="26"/>
  <c r="F27" i="26"/>
  <c r="P26" i="26"/>
  <c r="AF26" i="26"/>
  <c r="L26" i="26"/>
  <c r="J26" i="26"/>
  <c r="I26" i="26"/>
  <c r="H26" i="26"/>
  <c r="G26" i="26"/>
  <c r="C26" i="26"/>
  <c r="P25" i="26"/>
  <c r="L25" i="26"/>
  <c r="J25" i="26"/>
  <c r="I25" i="26"/>
  <c r="H25" i="26"/>
  <c r="G25" i="26"/>
  <c r="C25" i="26"/>
  <c r="P24" i="26"/>
  <c r="L24" i="26"/>
  <c r="J24" i="26"/>
  <c r="H24" i="26"/>
  <c r="G24" i="26"/>
  <c r="C24" i="26"/>
  <c r="A14" i="26"/>
  <c r="A11" i="26"/>
  <c r="A8" i="26"/>
  <c r="A4" i="26"/>
  <c r="K63" i="26"/>
  <c r="D63" i="26"/>
  <c r="E63" i="26"/>
  <c r="F63" i="26"/>
  <c r="K62" i="26"/>
  <c r="D62" i="26"/>
  <c r="K61" i="26"/>
  <c r="D61" i="26"/>
  <c r="D60" i="26"/>
  <c r="D59" i="26"/>
  <c r="E59" i="26"/>
  <c r="F59" i="26"/>
  <c r="AF58" i="26"/>
  <c r="K58" i="26"/>
  <c r="D58" i="26"/>
  <c r="K57" i="26"/>
  <c r="D57" i="26"/>
  <c r="D56" i="26"/>
  <c r="E56" i="26"/>
  <c r="F56" i="26"/>
  <c r="D55" i="26"/>
  <c r="E55" i="26"/>
  <c r="F55" i="26"/>
  <c r="K54" i="26"/>
  <c r="D54" i="26"/>
  <c r="K53" i="26"/>
  <c r="D53" i="26"/>
  <c r="D52" i="26"/>
  <c r="K50" i="26"/>
  <c r="D50" i="26"/>
  <c r="K49" i="26"/>
  <c r="D49" i="26"/>
  <c r="K47" i="26"/>
  <c r="K46" i="26"/>
  <c r="D46" i="26"/>
  <c r="E46" i="26"/>
  <c r="F46" i="26"/>
  <c r="K45" i="26"/>
  <c r="D45" i="26"/>
  <c r="E45" i="26"/>
  <c r="F45" i="26"/>
  <c r="D43" i="26"/>
  <c r="E43" i="26"/>
  <c r="F43" i="26"/>
  <c r="K42" i="26"/>
  <c r="D42" i="26"/>
  <c r="K41" i="26"/>
  <c r="D41" i="26"/>
  <c r="K40" i="26"/>
  <c r="D39" i="26"/>
  <c r="E39" i="26"/>
  <c r="F39" i="26"/>
  <c r="AF38" i="26"/>
  <c r="K38" i="26"/>
  <c r="D38" i="26"/>
  <c r="K37" i="26"/>
  <c r="AF37" i="26"/>
  <c r="D37" i="26"/>
  <c r="AF35" i="26"/>
  <c r="D35" i="26"/>
  <c r="E35" i="26"/>
  <c r="F35" i="26"/>
  <c r="D34" i="26"/>
  <c r="D33" i="26"/>
  <c r="AF31" i="26"/>
  <c r="K30" i="26"/>
  <c r="D30" i="26"/>
  <c r="E30" i="26"/>
  <c r="F30" i="26"/>
  <c r="D29" i="26"/>
  <c r="D26" i="26"/>
  <c r="D25" i="26"/>
  <c r="AC24" i="26"/>
  <c r="AB24" i="26"/>
  <c r="Y24" i="26"/>
  <c r="X24" i="26"/>
  <c r="U24" i="26"/>
  <c r="T24" i="26"/>
  <c r="S24" i="26"/>
  <c r="R24" i="26"/>
  <c r="Q24" i="26"/>
  <c r="O24" i="26"/>
  <c r="N24" i="26"/>
  <c r="M24" i="26"/>
  <c r="D24" i="26"/>
  <c r="E26" i="26"/>
  <c r="F26" i="26"/>
  <c r="E42" i="26"/>
  <c r="F42" i="26"/>
  <c r="E50" i="26"/>
  <c r="F50" i="26"/>
  <c r="E41" i="26"/>
  <c r="F41" i="26"/>
  <c r="E62" i="26"/>
  <c r="F62" i="26"/>
  <c r="E38" i="26"/>
  <c r="F38" i="26"/>
  <c r="E53" i="26"/>
  <c r="F53" i="26"/>
  <c r="E54" i="26"/>
  <c r="F54" i="26"/>
  <c r="E57" i="26"/>
  <c r="F57" i="26"/>
  <c r="E58" i="26"/>
  <c r="F58" i="26"/>
  <c r="AF30" i="26"/>
  <c r="AF34" i="26"/>
  <c r="AF43" i="26"/>
  <c r="E44" i="26"/>
  <c r="F44" i="26"/>
  <c r="AF46" i="26"/>
  <c r="E52" i="26"/>
  <c r="F52" i="26"/>
  <c r="AF54" i="26"/>
  <c r="E61" i="26"/>
  <c r="F61" i="26"/>
  <c r="C50" i="7"/>
  <c r="E25" i="26"/>
  <c r="F25" i="26"/>
  <c r="AF25" i="26"/>
  <c r="E29" i="26"/>
  <c r="F29" i="26"/>
  <c r="AF29" i="26"/>
  <c r="AF33" i="26"/>
  <c r="AF36" i="26"/>
  <c r="E37" i="26"/>
  <c r="F37" i="26"/>
  <c r="AF39" i="26"/>
  <c r="E40" i="26"/>
  <c r="F40" i="26"/>
  <c r="AF42" i="26"/>
  <c r="E49" i="26"/>
  <c r="F49" i="26"/>
  <c r="E60" i="26"/>
  <c r="F60" i="26"/>
  <c r="AF62" i="26"/>
  <c r="AF47" i="26"/>
  <c r="AF51" i="26"/>
  <c r="AF59" i="26"/>
  <c r="AF63" i="26"/>
  <c r="AF24" i="26"/>
  <c r="AF28" i="26"/>
  <c r="AF32" i="26"/>
  <c r="K39" i="26"/>
  <c r="AF40" i="26"/>
  <c r="K43" i="26"/>
  <c r="AF44" i="26"/>
  <c r="AF48" i="26"/>
  <c r="AF52" i="26"/>
  <c r="K55" i="26"/>
  <c r="AF56" i="26"/>
  <c r="AF60" i="26"/>
  <c r="AF64" i="2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24" i="15"/>
  <c r="Z24" i="15"/>
  <c r="C45" i="15"/>
  <c r="C54" i="15"/>
  <c r="C57" i="15"/>
  <c r="F57" i="15"/>
  <c r="C50" i="15"/>
  <c r="F50" i="15"/>
  <c r="E34" i="15"/>
  <c r="E33" i="15"/>
  <c r="E32" i="15"/>
  <c r="E31" i="15"/>
  <c r="P61" i="15"/>
  <c r="F61" i="15"/>
  <c r="E61" i="15"/>
  <c r="P54" i="15"/>
  <c r="F54" i="15"/>
  <c r="E54" i="15"/>
  <c r="P50" i="15"/>
  <c r="E50" i="15"/>
  <c r="P45" i="15"/>
  <c r="F45" i="15"/>
  <c r="E45" i="15"/>
  <c r="P42" i="15"/>
  <c r="F42" i="15"/>
  <c r="E42" i="15"/>
  <c r="P41" i="15"/>
  <c r="P49" i="15"/>
  <c r="E41" i="15"/>
  <c r="E49" i="15"/>
  <c r="P40" i="15"/>
  <c r="P48" i="15"/>
  <c r="E40" i="15"/>
  <c r="F40" i="15"/>
  <c r="F48" i="15"/>
  <c r="P37" i="15"/>
  <c r="F37" i="15"/>
  <c r="E37" i="15"/>
  <c r="E57" i="15"/>
  <c r="P57" i="15"/>
  <c r="E48" i="15"/>
  <c r="F41" i="15"/>
  <c r="F49" i="15"/>
  <c r="R34" i="14"/>
  <c r="Q34" i="14"/>
  <c r="Q31" i="14"/>
  <c r="C49" i="15"/>
  <c r="C48" i="15"/>
  <c r="C39" i="15"/>
  <c r="C47" i="15"/>
  <c r="E39" i="15"/>
  <c r="P39" i="15"/>
  <c r="P47" i="15"/>
  <c r="C56" i="15"/>
  <c r="C63" i="15"/>
  <c r="P63" i="15"/>
  <c r="E63" i="15"/>
  <c r="F63" i="15"/>
  <c r="F56" i="15"/>
  <c r="E56" i="15"/>
  <c r="P56" i="15"/>
  <c r="F39" i="15"/>
  <c r="F47" i="15"/>
  <c r="E47" i="15"/>
  <c r="D40" i="5"/>
  <c r="D41" i="5"/>
  <c r="D35" i="5"/>
  <c r="D34" i="5"/>
  <c r="D32" i="5"/>
  <c r="D26" i="5"/>
  <c r="E30" i="15"/>
  <c r="N27" i="13"/>
  <c r="O24" i="13"/>
  <c r="F32" i="15"/>
  <c r="F33" i="15"/>
  <c r="F34" i="15"/>
  <c r="F31" i="15"/>
  <c r="C52" i="15"/>
  <c r="Y24" i="15"/>
  <c r="X24" i="15"/>
  <c r="W24" i="15"/>
  <c r="V24" i="15"/>
  <c r="U24" i="15"/>
  <c r="T24" i="15"/>
  <c r="S24" i="15"/>
  <c r="R24" i="15"/>
  <c r="AC24" i="15" s="1"/>
  <c r="Q24" i="15"/>
  <c r="P24" i="15"/>
  <c r="M24" i="15"/>
  <c r="L24" i="15"/>
  <c r="K24" i="15"/>
  <c r="J24" i="15"/>
  <c r="I24" i="15"/>
  <c r="G24" i="15"/>
  <c r="E52" i="15"/>
  <c r="F52" i="15"/>
  <c r="P52" i="15"/>
  <c r="AD26" i="5"/>
  <c r="AE26" i="5"/>
  <c r="AD32" i="5"/>
  <c r="AE32" i="5"/>
  <c r="AB52" i="15"/>
  <c r="AB25" i="15"/>
  <c r="AB26" i="15"/>
  <c r="AB27" i="15"/>
  <c r="AB28" i="15"/>
  <c r="C28" i="15"/>
  <c r="E28" i="15"/>
  <c r="F28" i="15"/>
  <c r="AB29" i="15"/>
  <c r="C29" i="15"/>
  <c r="E29" i="15"/>
  <c r="AB30" i="15"/>
  <c r="C49" i="7"/>
  <c r="AB31" i="15"/>
  <c r="AB32" i="15"/>
  <c r="AB33" i="15"/>
  <c r="AB34" i="15"/>
  <c r="AB35" i="15"/>
  <c r="AB36" i="15"/>
  <c r="AB37" i="15"/>
  <c r="AB38" i="15"/>
  <c r="AB39" i="15"/>
  <c r="AB40" i="15"/>
  <c r="AB41" i="15"/>
  <c r="AB42" i="15"/>
  <c r="AB43" i="15"/>
  <c r="AB44" i="15"/>
  <c r="AB46" i="15"/>
  <c r="AB48" i="15"/>
  <c r="AB49" i="15"/>
  <c r="AB50" i="15"/>
  <c r="AB51" i="15"/>
  <c r="AB53" i="15"/>
  <c r="AB55" i="15"/>
  <c r="AB57" i="15"/>
  <c r="AB58" i="15"/>
  <c r="AB59" i="15"/>
  <c r="AB60" i="15"/>
  <c r="AB61" i="15"/>
  <c r="AB62" i="15"/>
  <c r="AB63" i="15"/>
  <c r="AB64" i="15"/>
  <c r="H24" i="15"/>
  <c r="AB24" i="15"/>
  <c r="C48" i="7"/>
  <c r="F30" i="15"/>
  <c r="C27" i="15"/>
  <c r="E27" i="15"/>
  <c r="F27" i="15"/>
  <c r="C26" i="15"/>
  <c r="E26" i="15"/>
  <c r="F26" i="15"/>
  <c r="C25" i="15"/>
  <c r="N24" i="15"/>
  <c r="AB56" i="15"/>
  <c r="AB47" i="15"/>
  <c r="AB54" i="15"/>
  <c r="AB45" i="15"/>
  <c r="E24" i="26"/>
  <c r="F24" i="26"/>
  <c r="C24" i="15"/>
  <c r="E25" i="15"/>
  <c r="F25" i="15"/>
  <c r="F29" i="15"/>
  <c r="B128" i="25"/>
  <c r="B124" i="25"/>
  <c r="B120" i="25"/>
  <c r="B116" i="25"/>
  <c r="B112" i="25"/>
  <c r="B103" i="25"/>
  <c r="B99" i="25"/>
  <c r="B95" i="25"/>
  <c r="B91" i="25"/>
  <c r="B87" i="25"/>
  <c r="B83" i="25"/>
  <c r="B79" i="25"/>
  <c r="B75" i="25"/>
  <c r="B71" i="25"/>
  <c r="B67" i="25"/>
  <c r="B63" i="25"/>
  <c r="B59" i="25"/>
  <c r="B55" i="25"/>
  <c r="B34" i="25"/>
  <c r="B22" i="25"/>
  <c r="A15" i="25"/>
  <c r="B21" i="25"/>
  <c r="A12" i="25"/>
  <c r="A9" i="25"/>
  <c r="B159" i="25"/>
  <c r="B158" i="25"/>
  <c r="B157" i="25"/>
  <c r="B156" i="25"/>
  <c r="B148" i="25"/>
  <c r="B144" i="25"/>
  <c r="B140" i="25"/>
  <c r="B136" i="25"/>
  <c r="B132" i="25"/>
  <c r="B110" i="25"/>
  <c r="B107" i="25"/>
  <c r="B53" i="25"/>
  <c r="B50" i="25"/>
  <c r="B46" i="25"/>
  <c r="B42" i="25"/>
  <c r="B38" i="25"/>
  <c r="B32" i="25"/>
  <c r="E24" i="15"/>
  <c r="F24" i="15"/>
  <c r="B30" i="25"/>
  <c r="A14" i="12"/>
  <c r="A15" i="13"/>
  <c r="E15" i="14"/>
  <c r="A15" i="6"/>
  <c r="A14" i="17"/>
  <c r="A15" i="10"/>
  <c r="A15" i="23"/>
  <c r="A15" i="24"/>
  <c r="A14" i="15"/>
  <c r="A15" i="5"/>
  <c r="A11" i="12"/>
  <c r="A12" i="13"/>
  <c r="A8" i="12"/>
  <c r="A9" i="13"/>
  <c r="E9" i="14"/>
  <c r="A9" i="6"/>
  <c r="A8" i="17"/>
  <c r="A9" i="10"/>
  <c r="A9" i="23"/>
  <c r="A9" i="24"/>
  <c r="A4" i="12"/>
  <c r="A5" i="13"/>
  <c r="A5" i="14"/>
  <c r="A5" i="6"/>
  <c r="A4" i="17"/>
  <c r="A5" i="10"/>
  <c r="A5" i="25"/>
  <c r="A8" i="15"/>
  <c r="A9" i="5"/>
  <c r="A5" i="23"/>
  <c r="A5" i="24"/>
  <c r="A4" i="15"/>
  <c r="A5" i="5"/>
  <c r="E12" i="14"/>
  <c r="A12" i="6"/>
  <c r="A11" i="17"/>
  <c r="A12" i="10"/>
  <c r="A12" i="23"/>
  <c r="A12" i="24"/>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11" i="15"/>
  <c r="A12" i="5"/>
</calcChain>
</file>

<file path=xl/sharedStrings.xml><?xml version="1.0" encoding="utf-8"?>
<sst xmlns="http://schemas.openxmlformats.org/spreadsheetml/2006/main" count="1651" uniqueCount="621">
  <si>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</si>
  <si>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</si>
  <si>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</si>
  <si>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</si>
  <si>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</si>
  <si>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</si>
  <si>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</si>
  <si>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</si>
  <si>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</si>
  <si>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</si>
  <si>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</si>
  <si>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</si>
  <si>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</si>
  <si>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</si>
  <si>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</si>
  <si>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</si>
  <si>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</si>
  <si>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</si>
  <si>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</si>
  <si>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</si>
  <si>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</si>
  <si>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</si>
  <si>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</si>
  <si>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</si>
  <si>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</si>
  <si>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</si>
  <si>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</si>
  <si>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</si>
  <si>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</si>
  <si>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</si>
  <si>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</si>
  <si>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</si>
  <si>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</si>
  <si>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</si>
  <si>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</si>
  <si>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</si>
  <si>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</si>
  <si>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</si>
  <si>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</si>
  <si>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</si>
  <si>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</si>
  <si>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</si>
  <si>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</si>
  <si>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</si>
  <si>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</si>
  <si>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</si>
  <si>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</si>
  <si>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</si>
  <si>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</si>
  <si>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</si>
  <si>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</si>
  <si>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</si>
  <si>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</si>
  <si>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</si>
  <si>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</si>
  <si>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</si>
  <si>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</si>
  <si>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</si>
  <si>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</si>
  <si>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</si>
  <si>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</si>
  <si>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</si>
  <si>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</si>
  <si>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</si>
  <si>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</si>
  <si>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</si>
  <si>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</si>
  <si>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</si>
  <si>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</si>
  <si>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</si>
  <si>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</si>
  <si>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</si>
  <si>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</si>
  <si>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</si>
  <si>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</si>
  <si>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</si>
  <si>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</si>
  <si>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</si>
  <si>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</si>
  <si>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</si>
  <si>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</si>
  <si>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</si>
  <si>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</si>
  <si>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</si>
  <si>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</si>
  <si>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</si>
  <si>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</si>
  <si>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</si>
  <si>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</si>
  <si>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</si>
  <si>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</si>
  <si>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</si>
  <si>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</si>
  <si>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</si>
  <si>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</si>
  <si>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</si>
  <si>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</si>
  <si>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</si>
  <si>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</si>
  <si>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</si>
  <si>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</si>
  <si>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</si>
  <si>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</si>
  <si>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</si>
  <si>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</si>
  <si>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</si>
  <si>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</si>
  <si>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</si>
  <si>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</si>
  <si>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</si>
  <si>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</si>
  <si>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</si>
  <si>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</si>
  <si>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</si>
  <si>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</si>
  <si>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</si>
  <si>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</si>
  <si>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</si>
  <si>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</si>
  <si>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</si>
  <si>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</si>
  <si>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</si>
  <si>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</si>
  <si>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</si>
  <si>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</si>
  <si>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</si>
  <si>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</si>
  <si>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</si>
  <si>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</si>
  <si>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</si>
  <si>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</si>
  <si>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</si>
  <si>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</si>
  <si>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</si>
  <si>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</si>
  <si>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</si>
  <si>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</si>
  <si>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</si>
  <si>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</si>
  <si>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</si>
  <si>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</si>
  <si>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</si>
  <si>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</si>
  <si>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</si>
  <si>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</si>
  <si>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</si>
  <si>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</si>
  <si>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</si>
  <si>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</si>
  <si>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</si>
  <si>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</si>
  <si>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</si>
  <si>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</si>
  <si>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</si>
  <si>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</si>
  <si>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</si>
  <si>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</si>
  <si>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</si>
  <si>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</si>
  <si>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</si>
  <si>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</si>
  <si>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</si>
  <si>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</si>
  <si>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</si>
  <si>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</si>
  <si>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</si>
  <si>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</si>
  <si>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</si>
  <si>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</si>
  <si>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</si>
  <si>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</si>
  <si>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</si>
  <si>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</si>
  <si>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</si>
  <si>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</si>
  <si>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</si>
  <si>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</si>
  <si>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</si>
  <si>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</si>
  <si>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</si>
  <si>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</si>
  <si>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</si>
  <si>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</si>
  <si>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</si>
  <si>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</si>
  <si>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</si>
  <si>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</si>
  <si>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</si>
  <si>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</si>
  <si>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</si>
  <si>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</si>
  <si>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</si>
  <si>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</si>
  <si>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</si>
  <si>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</si>
  <si>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</si>
  <si>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</si>
  <si>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</si>
  <si>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</si>
  <si>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</si>
  <si>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</si>
  <si>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</si>
  <si>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</si>
  <si>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</si>
  <si>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</si>
  <si>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</si>
  <si>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</si>
  <si>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</si>
  <si>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</si>
  <si>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</si>
  <si>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</si>
  <si>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</si>
  <si>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</si>
  <si>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</si>
  <si>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</si>
  <si>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</si>
  <si>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</si>
  <si>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</si>
  <si>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</si>
  <si>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</si>
  <si>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</si>
  <si>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</si>
  <si>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</si>
  <si>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</si>
  <si>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</si>
  <si>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</si>
  <si>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</si>
  <si>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</si>
  <si>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</si>
  <si>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</si>
  <si>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</si>
  <si>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</si>
  <si>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</si>
  <si>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</si>
  <si>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</si>
  <si>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</si>
  <si>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</si>
  <si>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</si>
  <si>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</si>
  <si>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</si>
  <si>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</si>
  <si>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</si>
  <si>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</si>
  <si>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</si>
  <si>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</si>
  <si>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</si>
  <si>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</si>
  <si>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</si>
  <si>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</si>
  <si>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</si>
  <si>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</si>
  <si>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</si>
  <si>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</si>
  <si>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</si>
  <si>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</si>
  <si>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</si>
  <si>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</si>
  <si>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</si>
  <si>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</si>
  <si>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</si>
  <si>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</si>
  <si>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</si>
  <si>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</si>
  <si>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</si>
  <si>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</si>
  <si>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</si>
  <si>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</si>
  <si>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</si>
  <si>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</si>
  <si>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</si>
  <si>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</si>
  <si>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</si>
  <si>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</si>
  <si>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</si>
  <si>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</si>
  <si>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</si>
  <si>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</si>
  <si>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</si>
  <si>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</si>
  <si>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</si>
  <si>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</si>
  <si>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</si>
  <si>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</si>
  <si>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</si>
  <si>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</si>
  <si>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</si>
  <si>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</si>
  <si>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</si>
  <si>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</si>
  <si>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</si>
  <si>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</si>
  <si>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</si>
  <si>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</si>
  <si>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</si>
  <si>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</si>
  <si>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</si>
  <si>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</si>
  <si>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</si>
  <si>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</si>
  <si>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</si>
  <si>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</si>
  <si>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</si>
  <si>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</si>
  <si>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</si>
  <si>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</si>
  <si>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</si>
  <si>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</si>
  <si>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</si>
  <si>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</si>
  <si>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</si>
  <si>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</si>
  <si>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</si>
  <si>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</si>
  <si>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</si>
  <si>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</si>
  <si>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</si>
  <si>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</si>
  <si>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</si>
  <si>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</si>
  <si>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</si>
  <si>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</si>
  <si>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</si>
  <si>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</si>
  <si>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</si>
  <si>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</si>
  <si>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</si>
  <si>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</si>
  <si>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</si>
  <si>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</si>
  <si>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</si>
  <si>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</si>
  <si>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</si>
  <si>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</si>
  <si>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</si>
  <si>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</si>
  <si>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</si>
  <si>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</si>
  <si>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</si>
  <si>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</si>
  <si>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</si>
  <si>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</si>
  <si>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</si>
  <si>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</si>
  <si>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</si>
  <si>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</si>
  <si>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</si>
  <si>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</si>
  <si>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</si>
  <si>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</si>
  <si>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</si>
  <si>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</si>
  <si>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</si>
  <si>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</si>
  <si>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</si>
  <si>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</si>
  <si>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</si>
  <si>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</si>
  <si>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</si>
  <si>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</si>
  <si>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</si>
  <si>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</si>
  <si>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</si>
  <si>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</si>
  <si>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</si>
  <si>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</si>
  <si>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</si>
  <si>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</si>
  <si>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</si>
  <si>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</si>
  <si>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</si>
  <si>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</si>
  <si>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</si>
  <si>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</si>
  <si>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</si>
  <si>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</si>
  <si>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</si>
  <si>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</si>
  <si>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</si>
  <si>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</si>
  <si>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</si>
  <si>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</si>
  <si>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</si>
  <si>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</si>
  <si>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</si>
  <si>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</si>
  <si>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</si>
  <si>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</si>
  <si>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</si>
  <si>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</si>
  <si>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</si>
  <si>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</si>
  <si>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</si>
  <si>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</si>
  <si>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</si>
  <si>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</si>
  <si>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</si>
  <si>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</si>
  <si>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</si>
  <si>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</si>
  <si>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</si>
  <si>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</si>
  <si>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</si>
  <si>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</si>
  <si>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</si>
  <si>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</si>
  <si>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</si>
  <si>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</si>
  <si>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</si>
  <si>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</si>
  <si>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</si>
  <si>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</si>
  <si>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</si>
  <si>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</si>
  <si>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</si>
  <si>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</si>
  <si>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Проектирование</t>
  </si>
  <si>
    <t>ПИР</t>
  </si>
  <si>
    <t xml:space="preserve">Год раскрытия информации: </t>
  </si>
  <si>
    <t xml:space="preserve"> по состоянию на 01.01.2015</t>
  </si>
  <si>
    <t>платы за технологическое присоединение</t>
  </si>
  <si>
    <t>Объект не относится к объектам ЕНЭС</t>
  </si>
  <si>
    <t>Необходимость реконструкции сетей 60 кВ с переводом на стандартный для Российской Федерации класс напряжения 110 кВ обусловлена растущей нагрузкой и экономической нецелесообразности замены морально и физически изношенного оборудования 60 кВ подстанций на новое с аналогичным классом напряжения.</t>
  </si>
  <si>
    <t>УР</t>
  </si>
  <si>
    <t>ООК</t>
  </si>
  <si>
    <t>b2b-mrsk.ru</t>
  </si>
  <si>
    <t>Разработка проектной и рабочей документации  «Реконструкция сетей 60 кВ в западном энергорайоне Калининградской области с переводом на напряжение 110 кВ».</t>
  </si>
  <si>
    <t>15.06.2016</t>
  </si>
  <si>
    <t>06.07.2016</t>
  </si>
  <si>
    <t>нет</t>
  </si>
  <si>
    <t>ПС 60 кВ О-7 Приморск</t>
  </si>
  <si>
    <t>трансформаторы 110 кВ</t>
  </si>
  <si>
    <t>нд</t>
  </si>
  <si>
    <t>2017-2018</t>
  </si>
  <si>
    <t>Выключатели      110 кВ</t>
  </si>
  <si>
    <t>Выключатели 15 кВ</t>
  </si>
  <si>
    <t>BB/TEL-20/800У2;</t>
  </si>
  <si>
    <t xml:space="preserve">  </t>
  </si>
  <si>
    <t>ПС 110 кВ Морская (новое строительство)</t>
  </si>
  <si>
    <t>ТДН-10000/110-У1 - 2 шт; ТДН-60000/110-У1 - 2 шт.</t>
  </si>
  <si>
    <t>Т-1; Т-2; Т-3; Т-4</t>
  </si>
  <si>
    <t>ВЛ</t>
  </si>
  <si>
    <t>ВЛ 110 кВ О-8 Янтарная - Морская (Л-190)</t>
  </si>
  <si>
    <t>Заходы ВЛ 110 кВ О-8 Янтарная - Морская (Л-190)</t>
  </si>
  <si>
    <t>ВЛ 110 кВ О-52 Светлый - Морская (Л-191)</t>
  </si>
  <si>
    <t>Заходы ВЛ 110 кВ О-52 Светлый - Морская (Л-191)</t>
  </si>
  <si>
    <t>Л-1 от ПС Морская (новая) до оп. 1 отпайки на ПС О-36 Балтийск</t>
  </si>
  <si>
    <t>Л-2 от ПС Морская (новая) до оп. 1 отпайки на ПС О-36 Балтийск</t>
  </si>
  <si>
    <t>ЛЭП 15 кВ от ПС Морская</t>
  </si>
  <si>
    <t>70, 95, 120</t>
  </si>
  <si>
    <t>Удельная стоимость строительства/реконструкции ЛЭП 15-110 кВ - 6,26 млн. руб. с НДС / км в ценах года окончания работ.
Удельная стоимость строительства / реконструкции ПС - 7,33 млн. руб. с НДС / МВА в ценах года окончания работ.</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</si>
  <si>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</si>
  <si>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</si>
  <si>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</si>
  <si>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</si>
  <si>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Техническое перевооружение и реконструкция</t>
  </si>
  <si>
    <t>Энергосетьстрой СП     договор  № 476  от  26/07/16-   в ценах 2016 года с НДС, млн. руб.</t>
  </si>
  <si>
    <t>Центр проектных экспертиз     договор  № 151  от  21/12/16-   в ценах 2016 года с НДС, млн. руб.</t>
  </si>
  <si>
    <t>Центр проектных экспертиз     договор  № 119/СМ    от  21/12/16-   в ценах 2016 года с НДС, млн. руб.</t>
  </si>
  <si>
    <t>Факт 2015</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</si>
  <si>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</si>
  <si>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</si>
  <si>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</si>
  <si>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</si>
  <si>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</si>
  <si>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</si>
  <si>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</si>
  <si>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</si>
  <si>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</si>
  <si>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</si>
  <si>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</si>
  <si>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</si>
  <si>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</si>
  <si>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</si>
  <si>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</si>
  <si>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</si>
  <si>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</si>
  <si>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</si>
  <si>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</si>
  <si>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</si>
  <si>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</si>
  <si>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</si>
  <si>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</si>
  <si>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</si>
  <si>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</si>
  <si>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</si>
  <si>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</si>
  <si>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</si>
  <si>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</si>
  <si>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</si>
  <si>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</si>
  <si>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</si>
  <si>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</si>
  <si>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</si>
  <si>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</si>
  <si>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</si>
  <si>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</si>
  <si>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</si>
  <si>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</si>
  <si>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</si>
  <si>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</si>
  <si>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</si>
  <si>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</si>
  <si>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</si>
  <si>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</si>
  <si>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</si>
  <si>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</si>
  <si>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</si>
  <si>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</si>
  <si>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</si>
  <si>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</si>
  <si>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</si>
  <si>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</si>
  <si>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</si>
  <si>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</si>
  <si>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</si>
  <si>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</si>
  <si>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</si>
  <si>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</si>
  <si>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</si>
  <si>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</si>
  <si>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</si>
  <si>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</si>
  <si>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 xml:space="preserve"> по состоянию на 01.01.2017</t>
  </si>
  <si>
    <t>корректировка</t>
  </si>
  <si>
    <t>выбрать строки, скрыть</t>
  </si>
  <si>
    <t>СП "Энергосетьстрой" АО</t>
  </si>
  <si>
    <t>"НИИЦ МРСК" АО</t>
  </si>
  <si>
    <t>"ЭССП" АО</t>
  </si>
  <si>
    <t>"КАПШИН" ООО</t>
  </si>
  <si>
    <t>"Северный Стандарт" ООО</t>
  </si>
  <si>
    <t>"ТехИнжиниринг" ООО</t>
  </si>
  <si>
    <t>СМР с поставкой оборудования по объекту: «Реконструкция сетей 60 кВ в западном энергорайоне Калининградской области с переводом на напряжение 110 кВ».</t>
  </si>
  <si>
    <t>СМР</t>
  </si>
  <si>
    <t>ПСД</t>
  </si>
  <si>
    <t>"Сетьстрой" ЗАО</t>
  </si>
  <si>
    <t>50996</t>
  </si>
  <si>
    <t>07.11.2016</t>
  </si>
  <si>
    <t>28.11.2016</t>
  </si>
  <si>
    <t xml:space="preserve">NPV через 10 лет, руб. </t>
  </si>
  <si>
    <t>Ремонт объекта + Прочие расходы при эксплуатации объекта, руб. без НДС</t>
  </si>
  <si>
    <t>Операционные расходы на покупку потерь электроэнергии после реконструкции, руб. без НДС</t>
  </si>
  <si>
    <t>да</t>
  </si>
  <si>
    <t xml:space="preserve">1. Увеличение уровня надежности за счет замены морально и физически изношенного оборудования.
2. Вывод из эксплуатации уникального для РФ оборудования с классом напряжения 60 кВ.
3. Выполнение требований технических регламентов по замене оборудования со сверхнорматинвым сроком службы: замена силовых трансформаторов 60 кВ со сроком службы 25 лет (2 шт., факт 47 и 46 лет), замена выключателей 110 кВ со сроком службы 25 лет (5 шт., факт 46 лет), замена разъединителей 110 кВ со сроком службы 25 лет (11 шт., факт 43 и 46 лет), замена выключателей 15 кВ со сроком службы 25 лет (22 шт., факт 32 года), замена разъединителей 110 кВ со сроком службы 25 лет (66 шт., факт 43 года). 
</t>
  </si>
  <si>
    <t>Акционерное общество "Янтарьэнерго" ДЗО  ПАО "Россети"</t>
  </si>
  <si>
    <t>ПС 60/15/6 кВ О-7 Приморск</t>
  </si>
  <si>
    <t>Трансформаторы 60 кВ</t>
  </si>
  <si>
    <t>ТДН-10000/60-У1 - 2 шт;</t>
  </si>
  <si>
    <t>Т-1, Т-2</t>
  </si>
  <si>
    <t>Центр проектных экспертиз ГАУКО  договор  № 08  от  15/03/17-   в ценах 2017 года с НДС, млн. руб.</t>
  </si>
  <si>
    <t>Центр проектных экспертиз ГАУКО  договор  № 07/СМ  от  15/03/17-   в ценах 2017 года с НДС, млн. руб.</t>
  </si>
  <si>
    <r>
      <t>другое</t>
    </r>
    <r>
      <rPr>
        <vertAlign val="superscript"/>
        <sz val="12"/>
        <rFont val="Times New Roman"/>
        <family val="1"/>
        <charset val="204"/>
      </rPr>
      <t>3)</t>
    </r>
    <r>
      <rPr>
        <sz val="12"/>
        <rFont val="Times New Roman"/>
        <family val="1"/>
        <charset val="204"/>
      </rPr>
      <t>, шт.</t>
    </r>
  </si>
  <si>
    <t>СМР - Сетьстрой  договор  № 50996  от  15/12/2016</t>
  </si>
  <si>
    <t>ПСД - Энергосетьстрой СП     договор  № 476  от  26/07/2016</t>
  </si>
  <si>
    <t>АО "Янтарьэнерго"/ДУКИП</t>
  </si>
  <si>
    <t>Работы</t>
  </si>
  <si>
    <t>Осуществление строительного контроля по объекту «Реконструкция сетей 60 кВ в западном энергорайоне Калининградской области с переводом на напряжение 110 кВ»</t>
  </si>
  <si>
    <t>ВЗ</t>
  </si>
  <si>
    <t>52254</t>
  </si>
  <si>
    <t>Отказ от дальнейшего проведения</t>
  </si>
  <si>
    <t>Услуги</t>
  </si>
  <si>
    <t>"Центр технического заказчика" АО</t>
  </si>
  <si>
    <t>52620</t>
  </si>
  <si>
    <t>"ПРОГРЕСС СТРОЙ" ООО</t>
  </si>
  <si>
    <t>ПКФ "Спецэнергосервис" ООО</t>
  </si>
  <si>
    <t>"БРАНД" ООО</t>
  </si>
  <si>
    <t>"Энергосервис Северо-Запада" ОАО</t>
  </si>
  <si>
    <t xml:space="preserve">Проведение государственной экспертизы проектной документации по объекту «Реконструкция ПС 110 кВ О-8 Янтарное» (инв.№ ОРУ 110 кВ – 5146135, оборудование ЗРУ 15 кВ – 514613601, оборудование ЗРУ 6 кВ – 5146137)» с ГАУ КО «Центр проектных экспертиз» </t>
  </si>
  <si>
    <t>ЕП</t>
  </si>
  <si>
    <t>Иванов</t>
  </si>
  <si>
    <t xml:space="preserve"> 31705384149 </t>
  </si>
  <si>
    <t>zakupki.gov.ru</t>
  </si>
  <si>
    <t>Проведение проверки достоверности определения сметной стоимости по объекту «Реконструкция ПС 110 кВ О-8 Янтарное» (инв.№ ОРУ 110 кВ – 5146135, оборудование ЗРУ 15 кВ – 514613601, оборудование ЗРУ 6 кВ – 5146137)» с ГАУ КО «Центр проектных экспертиз»</t>
  </si>
  <si>
    <t xml:space="preserve"> 31705383470 </t>
  </si>
  <si>
    <t>Сметная стоимость проекта в ценах  2018 года с НДС, млн. руб.</t>
  </si>
  <si>
    <t>2.</t>
  </si>
  <si>
    <t>3.</t>
  </si>
  <si>
    <t>3.6.</t>
  </si>
  <si>
    <t>4.</t>
  </si>
  <si>
    <t xml:space="preserve">4.1. </t>
  </si>
  <si>
    <t>4.6.</t>
  </si>
  <si>
    <t>DПsaidi=-0,0007, DПsaifi=-0,0007</t>
  </si>
  <si>
    <t>26.02..2018</t>
  </si>
  <si>
    <t>региональный</t>
  </si>
  <si>
    <t>КЛ</t>
  </si>
  <si>
    <t>ВЛ 110 кВ (Л-1) от ПС Морская до отпайки на ПС О-36 Балтийск</t>
  </si>
  <si>
    <t>ВЛ 110 кВ (Л-2) от ПС Морская до отпайки на ПС О-36 Балтийск</t>
  </si>
  <si>
    <t>ВЛ 60 кВ 60/19</t>
  </si>
  <si>
    <t>ВЛ 60 кВ 60/17, 60/19</t>
  </si>
  <si>
    <t>Акерные-угловые; промежуточные-многогранные</t>
  </si>
  <si>
    <t>в траншее</t>
  </si>
  <si>
    <t>ж/б</t>
  </si>
  <si>
    <t>24 шт.</t>
  </si>
  <si>
    <t>В Л-190;  
В Л-191; 
В Т-1; 
В Т-2; 
В Т-3; 
В Т-4; 
СВ 110 кВ;
В Л-2шт.</t>
  </si>
  <si>
    <t>3AP1FG-145 - 9шт.</t>
  </si>
  <si>
    <t>F_17-1484</t>
  </si>
  <si>
    <t>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</si>
  <si>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2018-2022 гг. </t>
  </si>
  <si>
    <t>ПС Морская (новая) - 8 МВА</t>
  </si>
  <si>
    <t>76% в части ПС Морская (новая)</t>
  </si>
  <si>
    <t>ПС Морская (новая) / ПС О-7 Приморск - 4,8 МВА</t>
  </si>
  <si>
    <t>Строительство трансформаторных и иных подстанций</t>
  </si>
  <si>
    <t xml:space="preserve">Вывод из эксплуатации уникального для РФ оборудования с классом напряжения 60 кВ. Увеличение уровня надежности за счет замены морально и физически изношенного оборудования
Выполнение требований технических регламентов по замене оборудования со сверхнормативным сроком службы: замена силовых трансформаторов 60 кВ со сроком службы 25 лет (2 шт., факт 47 и 46 лет), замена выключателей 110 кВ со сроком службы 25 лет (5 шт., факт 46 лет), замена разъединителей 110 кВ со сроком службы 25 лет (11 шт., факт 43 и 46 лет), замена выключателей 15 кВ со сроком службы 25 лет (22 шт., факт 32 года), замена разъединителей 110 кВ со сроком службы 25 лет (66 шт., факт 43 года). 
Строительство ПС Морская с 2-мя трансформаторами 2х10 МВА и 2 трансформаторами связи 2х60 МВА.
Вывод из эксплуатации ПС 60 кВ О-7 Приморск с трансформаторами 2х10 МВА.
</t>
  </si>
  <si>
    <t>Строительство ПС Морская с 2-мя трансформаторами 2х10 МВА и 2 трансформаторами связи 2х60 МВА.
Вывод из эксплуатации ПС 60 кВ О-7 Приморск с трансформаторами 2х10 МВА.</t>
  </si>
  <si>
    <t>1. Строительство ПС Морская (новая).
2. Вывод из эксплуации ПС 60 кВ О-7 Приморск и перезавдка ЛЭП с существующей ПС на ПС Морская (новая).</t>
  </si>
  <si>
    <t>предварительный сметный расчет</t>
  </si>
  <si>
    <t>140 (140) МВА, 3,36 (0) км</t>
  </si>
  <si>
    <t>Светловский городской округ,
Балтийский муниципальный район, 
Янтарный городской округ</t>
  </si>
  <si>
    <t>Цели (указать укрупненные цели в соответствии с приложением 1)</t>
  </si>
  <si>
    <t>2018 год</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</si>
  <si>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</si>
  <si>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</si>
  <si>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</si>
  <si>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</si>
  <si>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</si>
  <si>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</si>
  <si>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</si>
  <si>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</si>
  <si>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</si>
  <si>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</si>
  <si>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Развитие электрической сети/усиление существующей электрической сети, не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</si>
  <si>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Сетьстрой  договор  № 50996  от  15.12.2016, д/с 5 от 22.08.2017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</si>
</sst>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0"/>
      <color theme="1"/>
      <name val="Times New Roman"/>
      <family val="1"/>
      <charset val="204"/>
    </font>
    <font>
      <sz val="11"/>
      <color indexed="8"/>
      <name val="Times New Roman"/>
      <family val="1"/>
      <charset val="204"/>
    </font>
    <font>
      <b/>
      <sz val="11"/>
      <color theme="1"/>
      <name val="Times New Roman"/>
      <family val="1"/>
      <charset val="204"/>
    </font>
    <font>
      <sz val="12"/>
      <color theme="1"/>
      <name val="Times New Roman"/>
      <family val="1"/>
      <charset val="204"/>
    </font>
    <font>
      <b/>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sz val="10"/>
      <color theme="1"/>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auto="1"/>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s>
  <cellStyleXfs count="120">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43" fontId="1" fillId="0" borderId="0" applyFont="0" applyFill="0" applyBorder="0" applyAlignment="0" applyProtection="0"/>
    <xf numFmtId="0" fontId="3" fillId="0" borderId="0"/>
    <xf numFmtId="0" fontId="10" fillId="7" borderId="42" applyNumberFormat="0" applyAlignment="0" applyProtection="0"/>
    <xf numFmtId="0" fontId="11" fillId="20" borderId="43" applyNumberFormat="0" applyAlignment="0" applyProtection="0"/>
    <xf numFmtId="0" fontId="12" fillId="20" borderId="42" applyNumberFormat="0" applyAlignment="0" applyProtection="0"/>
    <xf numFmtId="0" fontId="16" fillId="0" borderId="44" applyNumberFormat="0" applyFill="0" applyAlignment="0" applyProtection="0"/>
    <xf numFmtId="0" fontId="7" fillId="23" borderId="45" applyNumberFormat="0" applyFont="0" applyAlignment="0" applyProtection="0"/>
    <xf numFmtId="0" fontId="10" fillId="7" borderId="42" applyNumberFormat="0" applyAlignment="0" applyProtection="0"/>
    <xf numFmtId="0" fontId="11" fillId="20" borderId="43" applyNumberFormat="0" applyAlignment="0" applyProtection="0"/>
    <xf numFmtId="0" fontId="12" fillId="20" borderId="42" applyNumberFormat="0" applyAlignment="0" applyProtection="0"/>
    <xf numFmtId="0" fontId="16" fillId="0" borderId="44" applyNumberFormat="0" applyFill="0" applyAlignment="0" applyProtection="0"/>
    <xf numFmtId="0" fontId="7" fillId="23" borderId="45" applyNumberFormat="0" applyFont="0" applyAlignment="0" applyProtection="0"/>
    <xf numFmtId="0" fontId="3" fillId="0" borderId="0"/>
    <xf numFmtId="0" fontId="10" fillId="7" borderId="42" applyNumberFormat="0" applyAlignment="0" applyProtection="0"/>
    <xf numFmtId="0" fontId="11" fillId="20" borderId="43" applyNumberFormat="0" applyAlignment="0" applyProtection="0"/>
    <xf numFmtId="0" fontId="12" fillId="20" borderId="42" applyNumberFormat="0" applyAlignment="0" applyProtection="0"/>
    <xf numFmtId="0" fontId="16" fillId="0" borderId="44" applyNumberFormat="0" applyFill="0" applyAlignment="0" applyProtection="0"/>
    <xf numFmtId="0" fontId="7" fillId="23" borderId="45" applyNumberFormat="0" applyFont="0" applyAlignment="0" applyProtection="0"/>
    <xf numFmtId="0" fontId="16" fillId="0" borderId="44" applyNumberFormat="0" applyFill="0" applyAlignment="0" applyProtection="0"/>
    <xf numFmtId="0" fontId="12" fillId="20" borderId="42" applyNumberFormat="0" applyAlignment="0" applyProtection="0"/>
    <xf numFmtId="0" fontId="10" fillId="7" borderId="42" applyNumberFormat="0" applyAlignment="0" applyProtection="0"/>
    <xf numFmtId="0" fontId="10" fillId="7" borderId="42" applyNumberFormat="0" applyAlignment="0" applyProtection="0"/>
    <xf numFmtId="0" fontId="11" fillId="20" borderId="43" applyNumberFormat="0" applyAlignment="0" applyProtection="0"/>
    <xf numFmtId="0" fontId="12" fillId="20" borderId="42" applyNumberFormat="0" applyAlignment="0" applyProtection="0"/>
    <xf numFmtId="0" fontId="11" fillId="20" borderId="43" applyNumberFormat="0" applyAlignment="0" applyProtection="0"/>
    <xf numFmtId="0" fontId="12" fillId="20" borderId="42" applyNumberFormat="0" applyAlignment="0" applyProtection="0"/>
    <xf numFmtId="0" fontId="16" fillId="0" borderId="44" applyNumberFormat="0" applyFill="0" applyAlignment="0" applyProtection="0"/>
    <xf numFmtId="0" fontId="11" fillId="20" borderId="43" applyNumberFormat="0" applyAlignment="0" applyProtection="0"/>
    <xf numFmtId="0" fontId="10" fillId="7" borderId="42" applyNumberFormat="0" applyAlignment="0" applyProtection="0"/>
    <xf numFmtId="0" fontId="7" fillId="23" borderId="45" applyNumberFormat="0" applyFont="0" applyAlignment="0" applyProtection="0"/>
    <xf numFmtId="0" fontId="16" fillId="0" borderId="44" applyNumberFormat="0" applyFill="0" applyAlignment="0" applyProtection="0"/>
    <xf numFmtId="0" fontId="10" fillId="7" borderId="42" applyNumberFormat="0" applyAlignment="0" applyProtection="0"/>
    <xf numFmtId="0" fontId="11" fillId="20" borderId="43" applyNumberFormat="0" applyAlignment="0" applyProtection="0"/>
    <xf numFmtId="0" fontId="12" fillId="20" borderId="42" applyNumberFormat="0" applyAlignment="0" applyProtection="0"/>
    <xf numFmtId="0" fontId="16" fillId="0" borderId="44" applyNumberFormat="0" applyFill="0" applyAlignment="0" applyProtection="0"/>
    <xf numFmtId="0" fontId="7" fillId="23" borderId="45" applyNumberFormat="0" applyFont="0" applyAlignment="0" applyProtection="0"/>
    <xf numFmtId="9" fontId="30" fillId="0" borderId="0" applyFont="0" applyFill="0" applyBorder="0" applyAlignment="0" applyProtection="0"/>
    <xf numFmtId="0" fontId="3"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3" fillId="0" borderId="0"/>
  </cellStyleXfs>
  <cellXfs count="451">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0" fontId="28" fillId="0" borderId="26" xfId="2" applyFont="1" applyFill="1" applyBorder="1" applyAlignment="1">
      <alignment horizontal="center" vertical="center" wrapText="1"/>
    </xf>
    <xf numFmtId="0" fontId="27" fillId="0" borderId="27"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35" xfId="62" applyFont="1" applyBorder="1" applyAlignment="1">
      <alignment horizontal="left" vertical="center" wrapText="1"/>
    </xf>
    <xf numFmtId="0" fontId="3" fillId="0" borderId="35" xfId="62" applyFont="1" applyBorder="1" applyAlignment="1">
      <alignment horizontal="center" vertical="center" wrapText="1"/>
    </xf>
    <xf numFmtId="0" fontId="3" fillId="0" borderId="35" xfId="62" applyFont="1" applyBorder="1" applyAlignment="1">
      <alignment horizontal="center" vertical="center"/>
    </xf>
    <xf numFmtId="0" fontId="31" fillId="0" borderId="35" xfId="62" applyFont="1" applyBorder="1" applyAlignment="1">
      <alignment horizontal="center" vertical="center"/>
    </xf>
    <xf numFmtId="0" fontId="31" fillId="0" borderId="35" xfId="62" applyFont="1" applyBorder="1" applyAlignment="1">
      <alignment horizontal="center" vertical="center" wrapText="1"/>
    </xf>
    <xf numFmtId="0" fontId="3" fillId="0" borderId="1" xfId="62" applyFont="1" applyBorder="1" applyAlignment="1">
      <alignment horizontal="center" vertical="center" wrapText="1"/>
    </xf>
    <xf numFmtId="0" fontId="3" fillId="0" borderId="0" xfId="62" applyFont="1" applyAlignment="1">
      <alignment horizontal="left" vertical="center" wrapText="1"/>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172" fontId="27" fillId="0" borderId="25" xfId="2" applyNumberFormat="1" applyFont="1" applyFill="1" applyBorder="1" applyAlignment="1">
      <alignment horizontal="justify" vertical="top" wrapText="1"/>
    </xf>
    <xf numFmtId="0" fontId="27" fillId="25" borderId="25" xfId="2" applyFont="1" applyFill="1" applyBorder="1" applyAlignment="1">
      <alignment horizontal="justify" vertical="top" wrapText="1"/>
    </xf>
    <xf numFmtId="172" fontId="27" fillId="25" borderId="25" xfId="2" applyNumberFormat="1"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0" fontId="27" fillId="0" borderId="39" xfId="2" quotePrefix="1" applyFont="1" applyFill="1" applyBorder="1" applyAlignment="1">
      <alignment horizontal="justify" vertical="top" wrapText="1"/>
    </xf>
    <xf numFmtId="10" fontId="27" fillId="0" borderId="40" xfId="2" applyNumberFormat="1" applyFont="1" applyFill="1" applyBorder="1" applyAlignment="1">
      <alignment horizontal="justify" vertical="top" wrapText="1"/>
    </xf>
    <xf numFmtId="0" fontId="27" fillId="0" borderId="25" xfId="2" applyFont="1" applyFill="1" applyBorder="1" applyAlignment="1">
      <alignment vertical="top" wrapText="1"/>
    </xf>
    <xf numFmtId="0" fontId="27" fillId="0" borderId="39" xfId="2" applyFont="1" applyFill="1" applyBorder="1" applyAlignment="1">
      <alignment vertical="top" wrapText="1"/>
    </xf>
    <xf numFmtId="0" fontId="27" fillId="0" borderId="40" xfId="2" applyFont="1" applyFill="1" applyBorder="1" applyAlignment="1">
      <alignment horizontal="justify" vertical="top" wrapText="1"/>
    </xf>
    <xf numFmtId="0" fontId="27" fillId="0" borderId="39" xfId="2" applyFont="1" applyFill="1" applyBorder="1" applyAlignment="1">
      <alignment horizontal="justify" vertical="top" wrapText="1"/>
    </xf>
    <xf numFmtId="0" fontId="27" fillId="0" borderId="26" xfId="2" applyFont="1" applyFill="1" applyBorder="1" applyAlignment="1">
      <alignment horizontal="left" vertical="center" wrapText="1"/>
    </xf>
    <xf numFmtId="0" fontId="27" fillId="0" borderId="26" xfId="2" applyFont="1" applyFill="1" applyBorder="1" applyAlignment="1">
      <alignment horizontal="left"/>
    </xf>
    <xf numFmtId="0" fontId="27" fillId="0" borderId="25" xfId="2" applyFont="1" applyFill="1" applyBorder="1" applyAlignment="1">
      <alignment horizontal="left" vertical="center"/>
    </xf>
    <xf numFmtId="0" fontId="27" fillId="0" borderId="28" xfId="2" applyFont="1" applyFill="1" applyBorder="1" applyAlignment="1">
      <alignment horizontal="left" vertical="center" wrapText="1"/>
    </xf>
    <xf numFmtId="0" fontId="3" fillId="0" borderId="37" xfId="62" applyFont="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0" fontId="27" fillId="0" borderId="26" xfId="2" applyFont="1" applyFill="1" applyBorder="1" applyAlignment="1">
      <alignment horizontal="left" vertical="top" wrapText="1"/>
    </xf>
    <xf numFmtId="0" fontId="32" fillId="0" borderId="0" xfId="2" applyFont="1" applyFill="1" applyAlignment="1">
      <alignment horizontal="center"/>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42" fillId="0" borderId="1" xfId="1" applyFont="1" applyBorder="1" applyAlignment="1">
      <alignment horizontal="center" vertical="center"/>
    </xf>
    <xf numFmtId="0" fontId="42" fillId="0" borderId="4" xfId="1" applyFont="1" applyBorder="1" applyAlignment="1">
      <alignment horizontal="center" vertical="center"/>
    </xf>
    <xf numFmtId="0" fontId="36" fillId="0" borderId="1" xfId="1" applyFont="1" applyBorder="1"/>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3" fillId="0" borderId="1" xfId="0" applyFont="1" applyBorder="1" applyAlignment="1">
      <alignment wrapText="1"/>
    </xf>
    <xf numFmtId="0" fontId="43" fillId="0" borderId="1" xfId="0" applyFont="1" applyFill="1" applyBorder="1" applyAlignment="1">
      <alignment wrapText="1"/>
    </xf>
    <xf numFmtId="0" fontId="43" fillId="0" borderId="1" xfId="0" applyFont="1" applyBorder="1" applyAlignment="1">
      <alignment horizontal="center" vertical="center"/>
    </xf>
    <xf numFmtId="0" fontId="43" fillId="0" borderId="1" xfId="0" applyFont="1" applyBorder="1"/>
    <xf numFmtId="0" fontId="43" fillId="0" borderId="1" xfId="0" applyFont="1" applyFill="1" applyBorder="1" applyAlignment="1">
      <alignment horizontal="center" vertical="center"/>
    </xf>
    <xf numFmtId="0" fontId="43" fillId="0" borderId="3" xfId="0" applyFont="1" applyFill="1" applyBorder="1" applyAlignment="1">
      <alignment horizontal="center" vertical="center"/>
    </xf>
    <xf numFmtId="0" fontId="43" fillId="0" borderId="1" xfId="0" applyFont="1" applyBorder="1" applyAlignment="1">
      <alignment horizontal="center" wrapText="1"/>
    </xf>
    <xf numFmtId="0" fontId="43" fillId="0" borderId="1" xfId="0" applyFont="1" applyFill="1" applyBorder="1" applyAlignment="1">
      <alignment vertical="center"/>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41" fillId="0" borderId="0" xfId="1" applyFont="1" applyAlignment="1">
      <alignment vertical="center"/>
    </xf>
    <xf numFmtId="0" fontId="41" fillId="0" borderId="0" xfId="1" applyFont="1" applyAlignment="1">
      <alignment vertical="center" wrapText="1"/>
    </xf>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171" fontId="3" fillId="0" borderId="0" xfId="67" applyNumberFormat="1" applyFont="1" applyFill="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9" fillId="0" borderId="1" xfId="49" applyFont="1" applyBorder="1" applyAlignment="1">
      <alignment horizontal="center" vertical="center"/>
    </xf>
    <xf numFmtId="0" fontId="49" fillId="0" borderId="0" xfId="49" applyFont="1"/>
    <xf numFmtId="0" fontId="27" fillId="0" borderId="38" xfId="49" applyFont="1" applyBorder="1" applyAlignment="1">
      <alignment horizontal="center" vertical="center" wrapText="1"/>
    </xf>
    <xf numFmtId="0" fontId="3" fillId="0" borderId="0" xfId="49" applyFont="1" applyAlignment="1">
      <alignment horizontal="center" vertical="center" wrapText="1"/>
    </xf>
    <xf numFmtId="0" fontId="3" fillId="25" borderId="0" xfId="2" applyFont="1" applyFill="1"/>
    <xf numFmtId="4" fontId="3" fillId="0" borderId="1" xfId="1" applyNumberFormat="1" applyFont="1" applyBorder="1" applyAlignment="1">
      <alignment horizontal="center" vertical="center" wrapText="1"/>
    </xf>
    <xf numFmtId="2" fontId="29" fillId="0" borderId="1" xfId="2" applyNumberFormat="1" applyFont="1" applyFill="1" applyBorder="1" applyAlignment="1">
      <alignment horizontal="center" vertical="center" wrapText="1"/>
    </xf>
    <xf numFmtId="2" fontId="3" fillId="0" borderId="1" xfId="2" applyNumberFormat="1" applyFont="1" applyFill="1" applyBorder="1" applyAlignment="1">
      <alignment horizontal="center" vertical="center" wrapText="1"/>
    </xf>
    <xf numFmtId="2" fontId="3" fillId="0" borderId="6" xfId="2" applyNumberFormat="1" applyFont="1" applyFill="1" applyBorder="1" applyAlignment="1">
      <alignment horizontal="center" vertical="center" wrapText="1"/>
    </xf>
    <xf numFmtId="2" fontId="3" fillId="0" borderId="1" xfId="45" applyNumberFormat="1" applyFont="1" applyFill="1" applyBorder="1" applyAlignment="1">
      <alignment horizontal="center" vertical="center" wrapText="1"/>
    </xf>
    <xf numFmtId="14" fontId="27" fillId="0" borderId="38" xfId="49" applyNumberFormat="1" applyFont="1" applyBorder="1" applyAlignment="1">
      <alignment horizontal="center" vertical="center" wrapText="1"/>
    </xf>
    <xf numFmtId="1" fontId="27" fillId="0" borderId="38" xfId="49" applyNumberFormat="1" applyFont="1" applyBorder="1" applyAlignment="1">
      <alignment horizontal="center" vertical="center" wrapText="1"/>
    </xf>
    <xf numFmtId="49" fontId="51" fillId="0" borderId="38" xfId="0" applyNumberFormat="1" applyFont="1" applyFill="1" applyBorder="1" applyAlignment="1">
      <alignment horizontal="center" vertical="center" wrapText="1"/>
    </xf>
    <xf numFmtId="4" fontId="51" fillId="0" borderId="38" xfId="0" applyNumberFormat="1" applyFont="1" applyFill="1" applyBorder="1" applyAlignment="1">
      <alignment horizontal="center" vertical="center" wrapText="1"/>
    </xf>
    <xf numFmtId="14" fontId="51" fillId="0" borderId="38" xfId="0" applyNumberFormat="1" applyFont="1" applyFill="1" applyBorder="1" applyAlignment="1">
      <alignment horizontal="center" vertical="center" wrapText="1"/>
    </xf>
    <xf numFmtId="0" fontId="27" fillId="0" borderId="38" xfId="49" applyFont="1" applyBorder="1"/>
    <xf numFmtId="4" fontId="27" fillId="0" borderId="38" xfId="0" applyNumberFormat="1" applyFont="1" applyFill="1" applyBorder="1" applyAlignment="1">
      <alignment horizontal="center" vertical="center" wrapText="1"/>
    </xf>
    <xf numFmtId="0" fontId="51" fillId="0" borderId="38" xfId="0" applyNumberFormat="1" applyFont="1" applyFill="1" applyBorder="1" applyAlignment="1">
      <alignment horizontal="center" vertical="center" wrapText="1"/>
    </xf>
    <xf numFmtId="0" fontId="27" fillId="0" borderId="38" xfId="49" applyFont="1" applyBorder="1" applyAlignment="1">
      <alignment horizontal="center" vertical="center"/>
    </xf>
    <xf numFmtId="0" fontId="27" fillId="0" borderId="0" xfId="49" applyFont="1" applyAlignment="1">
      <alignment vertical="center"/>
    </xf>
    <xf numFmtId="4" fontId="27" fillId="0" borderId="38" xfId="49" applyNumberFormat="1" applyFont="1" applyBorder="1" applyAlignment="1">
      <alignment horizontal="center" vertical="center" wrapText="1"/>
    </xf>
    <xf numFmtId="0" fontId="52" fillId="0" borderId="0" xfId="67" applyFont="1" applyFill="1" applyBorder="1" applyAlignment="1">
      <alignment horizontal="center" vertical="center"/>
    </xf>
    <xf numFmtId="0" fontId="53" fillId="0" borderId="0" xfId="67" applyFont="1" applyFill="1" applyBorder="1" applyAlignment="1">
      <alignment vertical="center"/>
    </xf>
    <xf numFmtId="0" fontId="54" fillId="0" borderId="0" xfId="67" applyFont="1" applyFill="1" applyBorder="1" applyAlignment="1">
      <alignment horizontal="left" vertical="center"/>
    </xf>
    <xf numFmtId="0" fontId="50" fillId="0" borderId="0" xfId="67" applyFont="1" applyFill="1" applyBorder="1" applyAlignment="1">
      <alignment vertical="center"/>
    </xf>
    <xf numFmtId="3" fontId="55" fillId="0" borderId="31" xfId="67" applyNumberFormat="1" applyFont="1" applyFill="1" applyBorder="1" applyAlignment="1">
      <alignment vertical="center"/>
    </xf>
    <xf numFmtId="0" fontId="52" fillId="0" borderId="0" xfId="67" applyFont="1" applyFill="1" applyBorder="1" applyAlignment="1">
      <alignment vertical="center"/>
    </xf>
    <xf numFmtId="3" fontId="55" fillId="0" borderId="33" xfId="67" applyNumberFormat="1" applyFont="1" applyFill="1" applyBorder="1" applyAlignment="1">
      <alignment vertical="center"/>
    </xf>
    <xf numFmtId="4" fontId="56" fillId="0" borderId="5" xfId="67" applyNumberFormat="1" applyFont="1" applyFill="1" applyBorder="1" applyAlignment="1">
      <alignment horizontal="center" vertical="center"/>
    </xf>
    <xf numFmtId="3" fontId="56" fillId="0" borderId="5" xfId="67" applyNumberFormat="1" applyFont="1" applyFill="1" applyBorder="1" applyAlignment="1">
      <alignment horizontal="center" vertical="center"/>
    </xf>
    <xf numFmtId="0" fontId="56" fillId="0" borderId="5" xfId="67" applyFont="1" applyFill="1" applyBorder="1" applyAlignment="1">
      <alignment horizontal="center" vertical="center"/>
    </xf>
    <xf numFmtId="10" fontId="55" fillId="0" borderId="33" xfId="67" applyNumberFormat="1" applyFont="1" applyFill="1" applyBorder="1" applyAlignment="1">
      <alignment vertical="center"/>
    </xf>
    <xf numFmtId="3" fontId="55" fillId="0" borderId="30" xfId="67" applyNumberFormat="1" applyFont="1" applyFill="1" applyBorder="1" applyAlignment="1">
      <alignment vertical="center"/>
    </xf>
    <xf numFmtId="10" fontId="55" fillId="0" borderId="34" xfId="67" applyNumberFormat="1" applyFont="1" applyFill="1" applyBorder="1" applyAlignment="1">
      <alignment vertical="center"/>
    </xf>
    <xf numFmtId="10" fontId="55" fillId="0" borderId="32" xfId="67" applyNumberFormat="1" applyFont="1" applyFill="1" applyBorder="1" applyAlignment="1">
      <alignment vertical="center"/>
    </xf>
    <xf numFmtId="0" fontId="57" fillId="0" borderId="0" xfId="67" applyFont="1" applyFill="1" applyBorder="1" applyAlignment="1">
      <alignment vertical="center"/>
    </xf>
    <xf numFmtId="1" fontId="53" fillId="0" borderId="24" xfId="67" applyNumberFormat="1" applyFont="1" applyFill="1" applyBorder="1" applyAlignment="1">
      <alignment horizontal="center" vertical="center"/>
    </xf>
    <xf numFmtId="3" fontId="55" fillId="0" borderId="23" xfId="67" applyNumberFormat="1" applyFont="1" applyFill="1" applyBorder="1" applyAlignment="1">
      <alignment vertical="center"/>
    </xf>
    <xf numFmtId="3" fontId="57" fillId="0" borderId="0" xfId="67" applyNumberFormat="1" applyFont="1" applyFill="1" applyBorder="1" applyAlignment="1">
      <alignment horizontal="center" vertical="center"/>
    </xf>
    <xf numFmtId="3" fontId="52" fillId="0" borderId="23" xfId="67" applyNumberFormat="1" applyFont="1" applyFill="1" applyBorder="1" applyAlignment="1">
      <alignment vertical="center"/>
    </xf>
    <xf numFmtId="167" fontId="58" fillId="0" borderId="0" xfId="67" applyNumberFormat="1" applyFont="1" applyFill="1" applyBorder="1" applyAlignment="1">
      <alignment horizontal="center" vertical="center"/>
    </xf>
    <xf numFmtId="170" fontId="52" fillId="0" borderId="23" xfId="67" applyNumberFormat="1" applyFont="1" applyFill="1" applyBorder="1" applyAlignment="1">
      <alignment vertical="center"/>
    </xf>
    <xf numFmtId="0" fontId="53" fillId="0" borderId="41" xfId="67" applyFont="1" applyFill="1" applyBorder="1" applyAlignment="1">
      <alignment vertical="center"/>
    </xf>
    <xf numFmtId="2" fontId="3" fillId="0" borderId="46" xfId="45" applyNumberFormat="1" applyFont="1" applyFill="1" applyBorder="1" applyAlignment="1">
      <alignment horizontal="center" vertical="center" wrapText="1"/>
    </xf>
    <xf numFmtId="2" fontId="29" fillId="0" borderId="46" xfId="2" applyNumberFormat="1" applyFont="1" applyFill="1" applyBorder="1" applyAlignment="1">
      <alignment horizontal="center" vertical="center" wrapText="1"/>
    </xf>
    <xf numFmtId="2" fontId="3" fillId="0" borderId="46" xfId="2" applyNumberFormat="1" applyFont="1" applyFill="1" applyBorder="1" applyAlignment="1">
      <alignment horizontal="center" vertical="center" wrapText="1"/>
    </xf>
    <xf numFmtId="0" fontId="0" fillId="0" borderId="0" xfId="0"/>
    <xf numFmtId="0" fontId="3" fillId="0" borderId="0" xfId="2" applyFont="1" applyFill="1" applyAlignment="1">
      <alignment horizontal="right"/>
    </xf>
    <xf numFmtId="0" fontId="3" fillId="0" borderId="0" xfId="2" applyFont="1" applyFill="1"/>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Border="1" applyAlignment="1">
      <alignment horizontal="right" wrapText="1"/>
    </xf>
    <xf numFmtId="0" fontId="3" fillId="0" borderId="0" xfId="0" applyFont="1" applyFill="1" applyAlignment="1">
      <alignment horizontal="center" vertical="center"/>
    </xf>
    <xf numFmtId="0" fontId="3" fillId="0" borderId="46" xfId="2" applyFont="1" applyFill="1" applyBorder="1" applyAlignment="1">
      <alignment wrapText="1" shrinkToFit="1"/>
    </xf>
    <xf numFmtId="0" fontId="29" fillId="0" borderId="0" xfId="2" applyFont="1" applyFill="1" applyAlignment="1">
      <alignment horizontal="center" vertical="top" wrapText="1"/>
    </xf>
    <xf numFmtId="0" fontId="4" fillId="0" borderId="0" xfId="2" applyFont="1" applyFill="1" applyAlignment="1">
      <alignment horizontal="right"/>
    </xf>
    <xf numFmtId="0" fontId="29" fillId="0" borderId="46" xfId="2" applyNumberFormat="1" applyFont="1" applyFill="1" applyBorder="1" applyAlignment="1">
      <alignment horizontal="center" vertical="top" wrapText="1" shrinkToFit="1"/>
    </xf>
    <xf numFmtId="0" fontId="29" fillId="0" borderId="46" xfId="2" applyFont="1" applyFill="1" applyBorder="1" applyAlignment="1">
      <alignment horizontal="center" vertical="center" wrapText="1" shrinkToFit="1"/>
    </xf>
    <xf numFmtId="0" fontId="3" fillId="0" borderId="46" xfId="2" applyNumberFormat="1" applyFont="1" applyFill="1" applyBorder="1" applyAlignment="1">
      <alignment horizontal="center" vertical="center" wrapText="1" shrinkToFit="1"/>
    </xf>
    <xf numFmtId="0" fontId="3" fillId="0" borderId="46" xfId="2" applyFont="1" applyFill="1" applyBorder="1" applyAlignment="1">
      <alignment horizontal="center" vertical="center" wrapText="1" shrinkToFit="1"/>
    </xf>
    <xf numFmtId="0" fontId="3" fillId="0" borderId="46" xfId="2" applyNumberFormat="1" applyFont="1" applyFill="1" applyBorder="1" applyAlignment="1">
      <alignment horizontal="left" vertical="center" wrapText="1" shrinkToFit="1"/>
    </xf>
    <xf numFmtId="173" fontId="29" fillId="0" borderId="46" xfId="2" applyNumberFormat="1" applyFont="1" applyFill="1" applyBorder="1" applyAlignment="1">
      <alignment horizontal="right" vertical="center" wrapText="1" shrinkToFit="1"/>
    </xf>
    <xf numFmtId="0" fontId="3" fillId="0" borderId="46" xfId="2" applyFont="1" applyFill="1" applyBorder="1" applyAlignment="1">
      <alignment vertical="center" wrapText="1" shrinkToFit="1"/>
    </xf>
    <xf numFmtId="0" fontId="0" fillId="0" borderId="46" xfId="0" applyFill="1" applyBorder="1" applyAlignment="1">
      <alignment wrapText="1" shrinkToFit="1"/>
    </xf>
    <xf numFmtId="0" fontId="27" fillId="0" borderId="25" xfId="2" applyFont="1" applyFill="1" applyBorder="1" applyAlignment="1">
      <alignment horizontal="left" vertical="top" wrapText="1"/>
    </xf>
    <xf numFmtId="4" fontId="27" fillId="0" borderId="25" xfId="2" applyNumberFormat="1" applyFont="1" applyFill="1" applyBorder="1" applyAlignment="1">
      <alignment horizontal="justify" vertical="top" wrapText="1"/>
    </xf>
    <xf numFmtId="0" fontId="3" fillId="0" borderId="46" xfId="45" applyFont="1" applyFill="1" applyBorder="1" applyAlignment="1">
      <alignment horizontal="left" vertical="center" wrapText="1"/>
    </xf>
    <xf numFmtId="4" fontId="29" fillId="0" borderId="32" xfId="62" applyNumberFormat="1" applyFont="1" applyFill="1" applyBorder="1" applyAlignment="1">
      <alignment horizontal="left" vertical="center" wrapText="1"/>
    </xf>
    <xf numFmtId="2" fontId="27" fillId="0" borderId="28" xfId="2" applyNumberFormat="1" applyFont="1" applyFill="1" applyBorder="1" applyAlignment="1">
      <alignment horizontal="left" vertical="center" wrapText="1"/>
    </xf>
    <xf numFmtId="0" fontId="29" fillId="0" borderId="46" xfId="2" applyNumberFormat="1" applyFont="1" applyBorder="1" applyAlignment="1">
      <alignment horizontal="center" vertical="top" wrapText="1" shrinkToFit="1"/>
    </xf>
    <xf numFmtId="0" fontId="29" fillId="0" borderId="46" xfId="2" applyFont="1" applyBorder="1" applyAlignment="1">
      <alignment horizontal="left" vertical="top" wrapText="1" shrinkToFit="1"/>
    </xf>
    <xf numFmtId="14" fontId="3" fillId="0" borderId="46" xfId="2" applyNumberFormat="1" applyFont="1" applyFill="1" applyBorder="1" applyAlignment="1">
      <alignment horizontal="center" vertical="center" wrapText="1" shrinkToFit="1"/>
    </xf>
    <xf numFmtId="0" fontId="3" fillId="0" borderId="46" xfId="2" applyFont="1" applyBorder="1" applyAlignment="1">
      <alignment horizontal="left" vertical="top" wrapText="1" shrinkToFit="1"/>
    </xf>
    <xf numFmtId="14" fontId="29" fillId="0" borderId="46" xfId="2" applyNumberFormat="1" applyFont="1" applyBorder="1" applyAlignment="1">
      <alignment horizontal="center" vertical="top" wrapText="1" shrinkToFit="1"/>
    </xf>
    <xf numFmtId="0" fontId="3" fillId="0" borderId="46" xfId="2" applyFont="1" applyFill="1" applyBorder="1" applyAlignment="1">
      <alignment horizontal="left" vertical="top" wrapText="1" shrinkToFit="1"/>
    </xf>
    <xf numFmtId="172" fontId="27" fillId="27" borderId="25" xfId="2" applyNumberFormat="1" applyFont="1" applyFill="1" applyBorder="1" applyAlignment="1">
      <alignment horizontal="justify" vertical="top" wrapText="1"/>
    </xf>
    <xf numFmtId="4" fontId="27" fillId="27" borderId="25" xfId="2" applyNumberFormat="1" applyFont="1" applyFill="1" applyBorder="1" applyAlignment="1">
      <alignment horizontal="justify" vertical="top" wrapText="1"/>
    </xf>
    <xf numFmtId="1" fontId="3" fillId="26" borderId="46" xfId="62" applyNumberFormat="1" applyFont="1" applyFill="1" applyBorder="1" applyAlignment="1">
      <alignment horizontal="left" vertical="center" wrapText="1"/>
    </xf>
    <xf numFmtId="14" fontId="31" fillId="26" borderId="46" xfId="0" applyNumberFormat="1" applyFont="1" applyFill="1" applyBorder="1" applyAlignment="1">
      <alignment horizontal="center" vertical="center" wrapText="1"/>
    </xf>
    <xf numFmtId="0" fontId="3" fillId="0" borderId="46" xfId="62" applyFont="1" applyBorder="1" applyAlignment="1">
      <alignment vertical="center" wrapText="1"/>
    </xf>
    <xf numFmtId="0" fontId="3" fillId="0" borderId="46" xfId="62" applyFont="1" applyBorder="1" applyAlignment="1">
      <alignment horizontal="center" vertical="center" wrapText="1"/>
    </xf>
    <xf numFmtId="0" fontId="3" fillId="0" borderId="46" xfId="1" applyFont="1" applyBorder="1" applyAlignment="1">
      <alignment horizontal="center" vertical="center" wrapText="1"/>
    </xf>
    <xf numFmtId="0" fontId="59" fillId="0" borderId="0" xfId="0" applyFont="1" applyFill="1"/>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37" xfId="2" applyFont="1" applyFill="1" applyBorder="1" applyAlignment="1">
      <alignment horizontal="center" vertical="center" wrapText="1"/>
    </xf>
    <xf numFmtId="0" fontId="3" fillId="0" borderId="37" xfId="2" applyFont="1" applyFill="1" applyBorder="1" applyAlignment="1">
      <alignment horizontal="center" vertical="center" wrapText="1"/>
    </xf>
    <xf numFmtId="0" fontId="29" fillId="0" borderId="38" xfId="2" applyFont="1" applyFill="1" applyBorder="1" applyAlignment="1">
      <alignment horizontal="center" vertical="center" textRotation="90" wrapText="1"/>
    </xf>
    <xf numFmtId="0" fontId="29" fillId="0" borderId="38" xfId="2" applyFont="1" applyFill="1" applyBorder="1" applyAlignment="1">
      <alignment horizontal="center" vertical="center" wrapText="1"/>
    </xf>
    <xf numFmtId="49" fontId="29" fillId="0" borderId="38" xfId="2" applyNumberFormat="1" applyFont="1" applyFill="1" applyBorder="1" applyAlignment="1">
      <alignment horizontal="center" vertical="center" wrapText="1"/>
    </xf>
    <xf numFmtId="0" fontId="29" fillId="0" borderId="38" xfId="2" applyFont="1" applyFill="1" applyBorder="1" applyAlignment="1">
      <alignment horizontal="left" vertical="center" wrapText="1"/>
    </xf>
    <xf numFmtId="174" fontId="29" fillId="0" borderId="38" xfId="2" applyNumberFormat="1" applyFont="1" applyFill="1" applyBorder="1" applyAlignment="1">
      <alignment horizontal="center" vertical="center" wrapText="1"/>
    </xf>
    <xf numFmtId="49" fontId="3" fillId="0" borderId="38" xfId="2" applyNumberFormat="1" applyFont="1" applyFill="1" applyBorder="1" applyAlignment="1">
      <alignment horizontal="center" vertical="center" wrapText="1"/>
    </xf>
    <xf numFmtId="0" fontId="3" fillId="0" borderId="38" xfId="2" applyFont="1" applyFill="1" applyBorder="1" applyAlignment="1">
      <alignment horizontal="left" vertical="center" wrapText="1"/>
    </xf>
    <xf numFmtId="174" fontId="3" fillId="0" borderId="38" xfId="2" applyNumberFormat="1" applyFont="1" applyFill="1" applyBorder="1" applyAlignment="1">
      <alignment horizontal="center" vertical="center" wrapText="1"/>
    </xf>
    <xf numFmtId="174" fontId="3" fillId="0" borderId="6" xfId="2" applyNumberFormat="1" applyFont="1" applyFill="1" applyBorder="1" applyAlignment="1">
      <alignment horizontal="center" vertical="center" wrapText="1"/>
    </xf>
    <xf numFmtId="0" fontId="3" fillId="0" borderId="38" xfId="45" applyFont="1" applyFill="1" applyBorder="1" applyAlignment="1">
      <alignment horizontal="left" vertical="center" wrapText="1"/>
    </xf>
    <xf numFmtId="174" fontId="3" fillId="0" borderId="38" xfId="45" applyNumberFormat="1" applyFont="1" applyFill="1" applyBorder="1" applyAlignment="1">
      <alignment horizontal="center" vertical="center" wrapText="1"/>
    </xf>
    <xf numFmtId="0" fontId="29" fillId="0" borderId="38" xfId="45" applyFont="1" applyFill="1" applyBorder="1" applyAlignment="1">
      <alignment horizontal="left" vertical="center" wrapText="1"/>
    </xf>
    <xf numFmtId="174" fontId="29" fillId="0" borderId="38" xfId="45" applyNumberFormat="1" applyFont="1" applyFill="1" applyBorder="1" applyAlignment="1">
      <alignment horizontal="center" vertical="center" wrapText="1"/>
    </xf>
    <xf numFmtId="174" fontId="3" fillId="0" borderId="2" xfId="45" applyNumberFormat="1" applyFont="1" applyFill="1" applyBorder="1" applyAlignment="1">
      <alignment horizontal="center" vertical="center" wrapText="1"/>
    </xf>
    <xf numFmtId="0" fontId="59" fillId="0" borderId="0" xfId="0" applyFont="1" applyFill="1" applyBorder="1"/>
    <xf numFmtId="0" fontId="53" fillId="0" borderId="30" xfId="67" applyFont="1" applyFill="1" applyBorder="1" applyAlignment="1">
      <alignment vertical="center"/>
    </xf>
    <xf numFmtId="0" fontId="53" fillId="0" borderId="32" xfId="67" applyFont="1" applyFill="1" applyBorder="1" applyAlignment="1">
      <alignment vertical="center"/>
    </xf>
    <xf numFmtId="3" fontId="55" fillId="0" borderId="49" xfId="67" applyNumberFormat="1" applyFont="1" applyFill="1" applyBorder="1" applyAlignment="1">
      <alignment vertical="center"/>
    </xf>
    <xf numFmtId="0" fontId="53" fillId="0" borderId="50" xfId="67" applyFont="1" applyFill="1" applyBorder="1" applyAlignment="1">
      <alignment vertical="center"/>
    </xf>
    <xf numFmtId="4" fontId="50" fillId="0" borderId="48" xfId="67" applyNumberFormat="1" applyFont="1" applyFill="1" applyBorder="1" applyAlignment="1">
      <alignment horizontal="center" vertical="center"/>
    </xf>
    <xf numFmtId="3" fontId="50" fillId="0" borderId="48" xfId="67" applyNumberFormat="1" applyFont="1" applyFill="1" applyBorder="1" applyAlignment="1">
      <alignment horizontal="center" vertical="center"/>
    </xf>
    <xf numFmtId="0" fontId="50" fillId="0" borderId="48" xfId="67" applyFont="1" applyFill="1" applyBorder="1" applyAlignment="1">
      <alignment horizontal="center" vertical="center"/>
    </xf>
    <xf numFmtId="0" fontId="53" fillId="0" borderId="54" xfId="67" applyFont="1" applyFill="1" applyBorder="1" applyAlignment="1">
      <alignment vertical="center"/>
    </xf>
    <xf numFmtId="9" fontId="55" fillId="0" borderId="55" xfId="67" applyNumberFormat="1" applyFont="1" applyFill="1" applyBorder="1" applyAlignment="1">
      <alignment vertical="center"/>
    </xf>
    <xf numFmtId="0" fontId="53" fillId="0" borderId="56" xfId="67" applyFont="1" applyFill="1" applyBorder="1" applyAlignment="1">
      <alignment vertical="center"/>
    </xf>
    <xf numFmtId="0" fontId="53" fillId="0" borderId="57" xfId="67" applyFont="1" applyFill="1" applyBorder="1" applyAlignment="1">
      <alignment vertical="center"/>
    </xf>
    <xf numFmtId="0" fontId="53" fillId="0" borderId="58" xfId="67" applyFont="1" applyFill="1" applyBorder="1" applyAlignment="1">
      <alignment vertical="center"/>
    </xf>
    <xf numFmtId="10" fontId="55" fillId="0" borderId="54" xfId="67" applyNumberFormat="1" applyFont="1" applyFill="1" applyBorder="1" applyAlignment="1">
      <alignment vertical="center"/>
    </xf>
    <xf numFmtId="0" fontId="53" fillId="0" borderId="59" xfId="67" applyFont="1" applyFill="1" applyBorder="1" applyAlignment="1">
      <alignment horizontal="left" vertical="center"/>
    </xf>
    <xf numFmtId="0" fontId="53" fillId="0" borderId="60" xfId="67" applyFont="1" applyFill="1" applyBorder="1" applyAlignment="1">
      <alignment vertical="center"/>
    </xf>
    <xf numFmtId="10" fontId="55" fillId="0" borderId="47" xfId="67" applyNumberFormat="1" applyFont="1" applyFill="1" applyBorder="1" applyAlignment="1">
      <alignment vertical="center"/>
    </xf>
    <xf numFmtId="0" fontId="53" fillId="0" borderId="61" xfId="67" applyFont="1" applyFill="1" applyBorder="1" applyAlignment="1">
      <alignment vertical="center"/>
    </xf>
    <xf numFmtId="0" fontId="53" fillId="0" borderId="62" xfId="67" applyFont="1" applyFill="1" applyBorder="1" applyAlignment="1">
      <alignment vertical="center"/>
    </xf>
    <xf numFmtId="0" fontId="52" fillId="0" borderId="59" xfId="67" applyFont="1" applyFill="1" applyBorder="1" applyAlignment="1">
      <alignment vertical="center"/>
    </xf>
    <xf numFmtId="3" fontId="55" fillId="0" borderId="47" xfId="67" applyNumberFormat="1" applyFont="1" applyFill="1" applyBorder="1" applyAlignment="1">
      <alignment vertical="center"/>
    </xf>
    <xf numFmtId="0" fontId="52" fillId="0" borderId="60" xfId="67" applyFont="1" applyFill="1" applyBorder="1" applyAlignment="1">
      <alignment vertical="center"/>
    </xf>
    <xf numFmtId="3" fontId="52" fillId="0" borderId="47" xfId="67" applyNumberFormat="1" applyFont="1" applyFill="1" applyBorder="1" applyAlignment="1">
      <alignment vertical="center"/>
    </xf>
    <xf numFmtId="0" fontId="53" fillId="0" borderId="60" xfId="67" applyFont="1" applyFill="1" applyBorder="1" applyAlignment="1">
      <alignment horizontal="left" vertical="center" wrapText="1"/>
    </xf>
    <xf numFmtId="0" fontId="53" fillId="0" borderId="60" xfId="67" applyFont="1" applyFill="1" applyBorder="1" applyAlignment="1">
      <alignment horizontal="left" vertical="center"/>
    </xf>
    <xf numFmtId="0" fontId="52" fillId="0" borderId="60" xfId="67" applyFont="1" applyFill="1" applyBorder="1" applyAlignment="1">
      <alignment horizontal="left" vertical="center"/>
    </xf>
    <xf numFmtId="0" fontId="52" fillId="0" borderId="61" xfId="67" applyFont="1" applyFill="1" applyBorder="1" applyAlignment="1">
      <alignment horizontal="left" vertical="center"/>
    </xf>
    <xf numFmtId="168" fontId="55" fillId="0" borderId="47" xfId="67" applyNumberFormat="1" applyFont="1" applyFill="1" applyBorder="1" applyAlignment="1">
      <alignment horizontal="center" vertical="center"/>
    </xf>
    <xf numFmtId="169" fontId="52" fillId="0" borderId="47" xfId="67" applyNumberFormat="1" applyFont="1" applyFill="1" applyBorder="1" applyAlignment="1">
      <alignment vertical="center"/>
    </xf>
    <xf numFmtId="170" fontId="52" fillId="0" borderId="47" xfId="67" applyNumberFormat="1" applyFont="1" applyFill="1" applyBorder="1" applyAlignment="1">
      <alignment vertical="center"/>
    </xf>
    <xf numFmtId="0" fontId="52" fillId="0" borderId="61" xfId="67" applyFont="1" applyFill="1" applyBorder="1" applyAlignment="1">
      <alignment vertical="center"/>
    </xf>
    <xf numFmtId="0" fontId="29" fillId="0" borderId="37" xfId="2" applyFont="1" applyFill="1" applyBorder="1" applyAlignment="1">
      <alignment horizontal="center" vertical="center" wrapText="1"/>
    </xf>
    <xf numFmtId="14" fontId="3" fillId="26" borderId="38" xfId="2" applyNumberFormat="1" applyFont="1" applyFill="1" applyBorder="1" applyAlignment="1">
      <alignment horizontal="center" vertical="center" wrapText="1" shrinkToFit="1"/>
    </xf>
    <xf numFmtId="14" fontId="31" fillId="26" borderId="38" xfId="3" applyNumberFormat="1" applyFont="1" applyFill="1" applyBorder="1" applyAlignment="1">
      <alignment horizontal="center" vertical="center" wrapText="1"/>
    </xf>
    <xf numFmtId="0" fontId="31" fillId="26" borderId="38" xfId="3"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29" fillId="0" borderId="0" xfId="0" applyFont="1" applyFill="1" applyAlignment="1">
      <alignment horizontal="right" vertical="center"/>
    </xf>
    <xf numFmtId="0" fontId="32"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9" fillId="0" borderId="0" xfId="0" applyFont="1" applyFill="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37" xfId="62" applyFont="1" applyBorder="1" applyAlignment="1">
      <alignment horizontal="center" vertical="center"/>
    </xf>
    <xf numFmtId="0" fontId="3" fillId="0" borderId="6" xfId="62" applyFont="1" applyBorder="1" applyAlignment="1">
      <alignment horizontal="center" vertical="center"/>
    </xf>
    <xf numFmtId="0" fontId="3" fillId="0" borderId="2" xfId="62" applyFont="1" applyBorder="1" applyAlignment="1">
      <alignment horizontal="center" vertical="center"/>
    </xf>
    <xf numFmtId="0" fontId="3" fillId="0" borderId="37" xfId="62" applyFont="1" applyBorder="1" applyAlignment="1">
      <alignment horizontal="center" vertical="center" wrapText="1"/>
    </xf>
    <xf numFmtId="0" fontId="3" fillId="0" borderId="6" xfId="62" applyFont="1" applyBorder="1" applyAlignment="1">
      <alignment horizontal="center" vertical="center" wrapText="1"/>
    </xf>
    <xf numFmtId="0" fontId="3" fillId="0" borderId="2" xfId="62" applyFont="1" applyBorder="1" applyAlignment="1">
      <alignment horizontal="center" vertical="center" wrapText="1"/>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6"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 fillId="0" borderId="0" xfId="0" applyFont="1" applyFill="1" applyBorder="1" applyAlignment="1">
      <alignment horizontal="left" vertical="center" wrapText="1"/>
    </xf>
    <xf numFmtId="0" fontId="3" fillId="0" borderId="0" xfId="67" applyFont="1" applyFill="1" applyAlignment="1">
      <alignment horizontal="left" vertical="center" wrapText="1"/>
    </xf>
    <xf numFmtId="0" fontId="50" fillId="0" borderId="51" xfId="67" applyFont="1" applyFill="1" applyBorder="1" applyAlignment="1">
      <alignment horizontal="center" vertical="center"/>
    </xf>
    <xf numFmtId="0" fontId="50" fillId="0" borderId="52" xfId="67" applyFont="1" applyFill="1" applyBorder="1" applyAlignment="1">
      <alignment horizontal="center" vertical="center"/>
    </xf>
    <xf numFmtId="0" fontId="50" fillId="0" borderId="53" xfId="67" applyFont="1" applyFill="1" applyBorder="1" applyAlignment="1">
      <alignment horizontal="center" vertical="center"/>
    </xf>
    <xf numFmtId="0" fontId="29" fillId="0" borderId="48" xfId="2" applyFont="1" applyFill="1" applyBorder="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6" xfId="2" applyFont="1" applyFill="1" applyBorder="1" applyAlignment="1">
      <alignment horizontal="center" vertical="center" wrapText="1" shrinkToFit="1"/>
    </xf>
    <xf numFmtId="0" fontId="29" fillId="0" borderId="46" xfId="2" applyNumberFormat="1" applyFont="1" applyFill="1" applyBorder="1" applyAlignment="1">
      <alignment horizontal="center" vertical="center" wrapText="1" shrinkToFit="1"/>
    </xf>
    <xf numFmtId="0" fontId="29" fillId="0" borderId="37"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46" xfId="0" applyFont="1" applyFill="1" applyBorder="1" applyAlignment="1">
      <alignment horizontal="center" vertical="center" wrapText="1" shrinkToFit="1"/>
    </xf>
    <xf numFmtId="0" fontId="29" fillId="0" borderId="36" xfId="2" applyFont="1" applyFill="1" applyBorder="1" applyAlignment="1">
      <alignment horizontal="center" vertical="center" wrapText="1" shrinkToFit="1"/>
    </xf>
    <xf numFmtId="0" fontId="29" fillId="0" borderId="7" xfId="2" applyFont="1" applyFill="1" applyBorder="1" applyAlignment="1">
      <alignment horizontal="center" vertical="center" wrapText="1" shrinkToFit="1"/>
    </xf>
    <xf numFmtId="0" fontId="29" fillId="0" borderId="3"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41" fillId="0" borderId="0" xfId="1" applyFont="1" applyFill="1" applyAlignment="1">
      <alignment horizontal="center" vertical="center"/>
    </xf>
    <xf numFmtId="0" fontId="32" fillId="0" borderId="0" xfId="1" applyFont="1" applyFill="1" applyAlignment="1">
      <alignment horizontal="center" vertic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1" xfId="2" applyFont="1" applyFill="1" applyBorder="1" applyAlignment="1">
      <alignment horizontal="center" vertical="center" wrapText="1"/>
    </xf>
    <xf numFmtId="0" fontId="3" fillId="0" borderId="0" xfId="2" applyFont="1" applyFill="1" applyAlignment="1">
      <alignment horizontal="center"/>
    </xf>
    <xf numFmtId="0" fontId="29" fillId="0" borderId="1" xfId="2" applyFont="1" applyBorder="1" applyAlignment="1">
      <alignment horizontal="center" vertical="center"/>
    </xf>
    <xf numFmtId="0" fontId="29" fillId="0" borderId="0" xfId="2" applyFont="1" applyFill="1" applyAlignment="1">
      <alignment horizontal="center"/>
    </xf>
    <xf numFmtId="0" fontId="29" fillId="0" borderId="38" xfId="5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36" xfId="52" applyFont="1" applyFill="1" applyBorder="1" applyAlignment="1">
      <alignment horizontal="center" vertical="center"/>
    </xf>
    <xf numFmtId="0" fontId="29" fillId="0" borderId="38" xfId="2" applyFont="1" applyFill="1" applyBorder="1" applyAlignment="1">
      <alignment horizontal="center" vertical="center" wrapText="1"/>
    </xf>
    <xf numFmtId="0" fontId="29" fillId="0" borderId="37" xfId="2" applyFont="1" applyFill="1" applyBorder="1" applyAlignment="1">
      <alignment horizontal="center" vertical="center" wrapText="1"/>
    </xf>
    <xf numFmtId="0" fontId="29" fillId="0" borderId="38" xfId="2" applyFont="1" applyBorder="1" applyAlignment="1">
      <alignment horizontal="center" vertical="center"/>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cellXfs>
  <cellStyles count="12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8"/>
    <cellStyle name="Ввод  2 2 2" xfId="97"/>
    <cellStyle name="Ввод  2 3" xfId="104"/>
    <cellStyle name="Ввод  2 4" xfId="96"/>
    <cellStyle name="Ввод  2 5" xfId="107"/>
    <cellStyle name="Ввод  2 6" xfId="89"/>
    <cellStyle name="Ввод  2 7" xfId="83"/>
    <cellStyle name="Вывод 2" xfId="30"/>
    <cellStyle name="Вывод 2 2" xfId="79"/>
    <cellStyle name="Вывод 2 2 2" xfId="98"/>
    <cellStyle name="Вывод 2 3" xfId="103"/>
    <cellStyle name="Вывод 2 4" xfId="100"/>
    <cellStyle name="Вывод 2 5" xfId="108"/>
    <cellStyle name="Вывод 2 6" xfId="90"/>
    <cellStyle name="Вывод 2 7" xfId="84"/>
    <cellStyle name="Вычисление 2" xfId="31"/>
    <cellStyle name="Вычисление 2 2" xfId="80"/>
    <cellStyle name="Вычисление 2 2 2" xfId="99"/>
    <cellStyle name="Вычисление 2 3" xfId="95"/>
    <cellStyle name="Вычисление 2 4" xfId="101"/>
    <cellStyle name="Вычисление 2 5" xfId="109"/>
    <cellStyle name="Вычисление 2 6" xfId="91"/>
    <cellStyle name="Вычисление 2 7" xfId="85"/>
    <cellStyle name="Заголовок 1 2" xfId="32"/>
    <cellStyle name="Заголовок 2 2" xfId="33"/>
    <cellStyle name="Заголовок 3 2" xfId="34"/>
    <cellStyle name="Заголовок 4 2" xfId="35"/>
    <cellStyle name="Итог 2" xfId="36"/>
    <cellStyle name="Итог 2 2" xfId="81"/>
    <cellStyle name="Итог 2 2 2" xfId="102"/>
    <cellStyle name="Итог 2 3" xfId="94"/>
    <cellStyle name="Итог 2 4" xfId="106"/>
    <cellStyle name="Итог 2 5" xfId="110"/>
    <cellStyle name="Итог 2 6" xfId="92"/>
    <cellStyle name="Итог 2 7" xfId="86"/>
    <cellStyle name="Контрольная ячейка 2" xfId="37"/>
    <cellStyle name="Название 2" xfId="38"/>
    <cellStyle name="Нейтральный 2" xfId="39"/>
    <cellStyle name="Обычный" xfId="0" builtinId="0"/>
    <cellStyle name="Обычный 12 2" xfId="40"/>
    <cellStyle name="Обычный 19" xfId="119"/>
    <cellStyle name="Обычный 2" xfId="3"/>
    <cellStyle name="Обычный 2 2" xfId="62"/>
    <cellStyle name="Обычный 2 2 2" xfId="71"/>
    <cellStyle name="Обычный 2 3" xfId="72"/>
    <cellStyle name="Обычный 2 3 2" xfId="113"/>
    <cellStyle name="Обычный 2 4" xfId="77"/>
    <cellStyle name="Обычный 2 5" xfId="88"/>
    <cellStyle name="Обычный 2 6"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2"/>
    <cellStyle name="Примечание 2 2 2" xfId="105"/>
    <cellStyle name="Примечание 2 3" xfId="111"/>
    <cellStyle name="Примечание 2 4" xfId="93"/>
    <cellStyle name="Примечание 2 5" xfId="87"/>
    <cellStyle name="Процентный 2" xfId="64"/>
    <cellStyle name="Процентный 2 2" xfId="73"/>
    <cellStyle name="Процентный 3" xfId="65"/>
    <cellStyle name="Процентный 4" xfId="68"/>
    <cellStyle name="Процентный 4 2" xfId="112"/>
    <cellStyle name="Связанная ячейка 2" xfId="56"/>
    <cellStyle name="Стиль 1" xfId="66"/>
    <cellStyle name="Текст предупреждения 2" xfId="57"/>
    <cellStyle name="Финансовый 2" xfId="58"/>
    <cellStyle name="Финансовый 2 2" xfId="114"/>
    <cellStyle name="Финансовый 2 2 2" xfId="116"/>
    <cellStyle name="Финансовый 2 2 2 2 2" xfId="59"/>
    <cellStyle name="Финансовый 2 3" xfId="115"/>
    <cellStyle name="Финансовый 2 4" xfId="74"/>
    <cellStyle name="Финансовый 3" xfId="60"/>
    <cellStyle name="Финансовый 3 2" xfId="70"/>
    <cellStyle name="Финансовый 3 2 2" xfId="117"/>
    <cellStyle name="Финансовый 4" xfId="76"/>
    <cellStyle name="Финансовый 5" xfId="118"/>
    <cellStyle name="Хороший 2" xfId="61"/>
  </cellStyles>
  <dxfs count="18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1068250722"/>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57945872"/>
        <c:axId val="757947048"/>
      </c:lineChart>
      <c:catAx>
        <c:axId val="757945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57947048"/>
        <c:crosses val="autoZero"/>
        <c:auto val="1"/>
        <c:lblAlgn val="ctr"/>
        <c:lblOffset val="100"/>
        <c:noMultiLvlLbl val="0"/>
      </c:catAx>
      <c:valAx>
        <c:axId val="757947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57945872"/>
        <c:crosses val="autoZero"/>
        <c:crossBetween val="between"/>
      </c:valAx>
    </c:plotArea>
    <c:legend>
      <c:legendPos val="r"/>
      <c:layout>
        <c:manualLayout>
          <c:xMode val="edge"/>
          <c:yMode val="edge"/>
          <c:x val="0.30255182262029234"/>
          <c:y val="0.90535325059676186"/>
          <c:w val="0.3511545780631710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1068250722"/>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8789496"/>
        <c:axId val="788788320"/>
      </c:lineChart>
      <c:catAx>
        <c:axId val="788789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8788320"/>
        <c:crosses val="autoZero"/>
        <c:auto val="1"/>
        <c:lblAlgn val="ctr"/>
        <c:lblOffset val="100"/>
        <c:noMultiLvlLbl val="0"/>
      </c:catAx>
      <c:valAx>
        <c:axId val="788788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8789496"/>
        <c:crosses val="autoZero"/>
        <c:crossBetween val="between"/>
      </c:valAx>
    </c:plotArea>
    <c:legend>
      <c:legendPos val="r"/>
      <c:layout>
        <c:manualLayout>
          <c:xMode val="edge"/>
          <c:yMode val="edge"/>
          <c:x val="0.30255182262029234"/>
          <c:y val="0.90535325059676186"/>
          <c:w val="0.3511545780631710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28</xdr:row>
      <xdr:rowOff>152400</xdr:rowOff>
    </xdr:from>
    <xdr:to>
      <xdr:col>9</xdr:col>
      <xdr:colOff>1095375</xdr:colOff>
      <xdr:row>40</xdr:row>
      <xdr:rowOff>47625</xdr:rowOff>
    </xdr:to>
    <xdr:graphicFrame macro="">
      <xdr:nvGraphicFramePr>
        <xdr:cNvPr id="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28</xdr:row>
      <xdr:rowOff>152400</xdr:rowOff>
    </xdr:from>
    <xdr:to>
      <xdr:col>9</xdr:col>
      <xdr:colOff>1095375</xdr:colOff>
      <xdr:row>40</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3" zoomScale="90" zoomScaleSheetLayoutView="90" workbookViewId="0">
      <selection activeCell="A50" sqref="A50:XFD51"/>
    </sheetView>
  </sheetViews>
  <sheetFormatPr defaultColWidth="9.140625" defaultRowHeight="15" x14ac:dyDescent="0.25"/>
  <cols>
    <col min="1" max="1" width="6.140625" style="101" customWidth="1"/>
    <col min="2" max="2" width="53.5703125" style="101" customWidth="1"/>
    <col min="3" max="3" width="91.42578125" style="101" customWidth="1"/>
    <col min="4" max="4" width="12" style="101" customWidth="1"/>
    <col min="5" max="5" width="14.42578125" style="101" hidden="1" customWidth="1"/>
    <col min="6" max="6" width="36.5703125" style="101" customWidth="1"/>
    <col min="7" max="7" width="20" style="101" customWidth="1"/>
    <col min="8" max="8" width="25.5703125" style="101" customWidth="1"/>
    <col min="9" max="9" width="16.42578125" style="101" customWidth="1"/>
    <col min="10" max="16384" width="9.140625" style="101"/>
  </cols>
  <sheetData>
    <row r="1" spans="1:22" s="2" customFormat="1" ht="18.75" customHeight="1" x14ac:dyDescent="0.2">
      <c r="C1" s="4" t="s">
        <v>66</v>
      </c>
      <c r="F1" s="102"/>
      <c r="G1" s="102"/>
    </row>
    <row r="2" spans="1:22" s="2" customFormat="1" ht="18.75" customHeight="1" x14ac:dyDescent="0.3">
      <c r="C2" s="1" t="s">
        <v>8</v>
      </c>
      <c r="F2" s="102"/>
      <c r="G2" s="102"/>
    </row>
    <row r="3" spans="1:22" s="2" customFormat="1" ht="18.75" x14ac:dyDescent="0.3">
      <c r="A3" s="103"/>
      <c r="C3" s="1" t="s">
        <v>65</v>
      </c>
      <c r="F3" s="102"/>
      <c r="G3" s="102"/>
    </row>
    <row r="4" spans="1:22" s="2" customFormat="1" ht="18.75" x14ac:dyDescent="0.3">
      <c r="A4" s="103"/>
      <c r="F4" s="102"/>
      <c r="G4" s="102"/>
      <c r="H4" s="1"/>
    </row>
    <row r="5" spans="1:22" s="2" customFormat="1" ht="15.75" x14ac:dyDescent="0.25">
      <c r="A5" s="328" t="s">
        <v>417</v>
      </c>
      <c r="B5" s="328"/>
      <c r="C5" s="62" t="s">
        <v>608</v>
      </c>
      <c r="D5" s="60"/>
      <c r="E5" s="60"/>
      <c r="F5" s="60"/>
      <c r="G5" s="60"/>
      <c r="H5" s="60"/>
      <c r="I5" s="60"/>
      <c r="J5" s="60"/>
    </row>
    <row r="6" spans="1:22" s="2" customFormat="1" ht="18.75" x14ac:dyDescent="0.3">
      <c r="A6" s="103"/>
      <c r="F6" s="102"/>
      <c r="G6" s="102"/>
      <c r="H6" s="1"/>
    </row>
    <row r="7" spans="1:22" s="2" customFormat="1" ht="18.75" x14ac:dyDescent="0.2">
      <c r="A7" s="329" t="s">
        <v>7</v>
      </c>
      <c r="B7" s="329"/>
      <c r="C7" s="329"/>
      <c r="D7" s="104"/>
      <c r="E7" s="104"/>
      <c r="F7" s="104"/>
      <c r="G7" s="104"/>
      <c r="H7" s="104"/>
      <c r="I7" s="104"/>
      <c r="J7" s="104"/>
      <c r="K7" s="104"/>
      <c r="L7" s="104"/>
      <c r="M7" s="104"/>
      <c r="N7" s="104"/>
      <c r="O7" s="104"/>
      <c r="P7" s="104"/>
      <c r="Q7" s="104"/>
      <c r="R7" s="104"/>
      <c r="S7" s="104"/>
      <c r="T7" s="104"/>
      <c r="U7" s="104"/>
      <c r="V7" s="104"/>
    </row>
    <row r="8" spans="1:22" s="2"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2" customFormat="1" ht="18.75" x14ac:dyDescent="0.2">
      <c r="A9" s="330" t="s">
        <v>543</v>
      </c>
      <c r="B9" s="330"/>
      <c r="C9" s="330"/>
      <c r="D9" s="106"/>
      <c r="E9" s="106"/>
      <c r="F9" s="106"/>
      <c r="G9" s="106"/>
      <c r="H9" s="106"/>
      <c r="I9" s="104"/>
      <c r="J9" s="104"/>
      <c r="K9" s="104"/>
      <c r="L9" s="104"/>
      <c r="M9" s="104"/>
      <c r="N9" s="104"/>
      <c r="O9" s="104"/>
      <c r="P9" s="104"/>
      <c r="Q9" s="104"/>
      <c r="R9" s="104"/>
      <c r="S9" s="104"/>
      <c r="T9" s="104"/>
      <c r="U9" s="104"/>
      <c r="V9" s="104"/>
    </row>
    <row r="10" spans="1:22" s="2" customFormat="1" ht="18.75" x14ac:dyDescent="0.2">
      <c r="A10" s="325" t="s">
        <v>6</v>
      </c>
      <c r="B10" s="325"/>
      <c r="C10" s="325"/>
      <c r="D10" s="107"/>
      <c r="E10" s="107"/>
      <c r="F10" s="107"/>
      <c r="G10" s="107"/>
      <c r="H10" s="107"/>
      <c r="I10" s="104"/>
      <c r="J10" s="104"/>
      <c r="K10" s="104"/>
      <c r="L10" s="104"/>
      <c r="M10" s="104"/>
      <c r="N10" s="104"/>
      <c r="O10" s="104"/>
      <c r="P10" s="104"/>
      <c r="Q10" s="104"/>
      <c r="R10" s="104"/>
      <c r="S10" s="104"/>
      <c r="T10" s="104"/>
      <c r="U10" s="104"/>
      <c r="V10" s="104"/>
    </row>
    <row r="11" spans="1:22" s="2"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2" customFormat="1" ht="18.75" x14ac:dyDescent="0.2">
      <c r="A12" s="327" t="s">
        <v>594</v>
      </c>
      <c r="B12" s="327"/>
      <c r="C12" s="327"/>
      <c r="D12" s="106"/>
      <c r="E12" s="106"/>
      <c r="F12" s="106"/>
      <c r="G12" s="106"/>
      <c r="H12" s="106"/>
      <c r="I12" s="104"/>
      <c r="J12" s="104"/>
      <c r="K12" s="104"/>
      <c r="L12" s="104"/>
      <c r="M12" s="104"/>
      <c r="N12" s="104"/>
      <c r="O12" s="104"/>
      <c r="P12" s="104"/>
      <c r="Q12" s="104"/>
      <c r="R12" s="104"/>
      <c r="S12" s="104"/>
      <c r="T12" s="104"/>
      <c r="U12" s="104"/>
      <c r="V12" s="104"/>
    </row>
    <row r="13" spans="1:22" s="2" customFormat="1" ht="18.75" x14ac:dyDescent="0.2">
      <c r="A13" s="325" t="s">
        <v>5</v>
      </c>
      <c r="B13" s="325"/>
      <c r="C13" s="325"/>
      <c r="D13" s="107"/>
      <c r="E13" s="107"/>
      <c r="F13" s="107"/>
      <c r="G13" s="107"/>
      <c r="H13" s="107"/>
      <c r="I13" s="104"/>
      <c r="J13" s="104"/>
      <c r="K13" s="104"/>
      <c r="L13" s="104"/>
      <c r="M13" s="104"/>
      <c r="N13" s="104"/>
      <c r="O13" s="104"/>
      <c r="P13" s="104"/>
      <c r="Q13" s="104"/>
      <c r="R13" s="104"/>
      <c r="S13" s="104"/>
      <c r="T13" s="104"/>
      <c r="U13" s="104"/>
      <c r="V13" s="104"/>
    </row>
    <row r="14" spans="1:22" s="109" customFormat="1" ht="15.75" customHeight="1" x14ac:dyDescent="0.2">
      <c r="A14" s="108"/>
      <c r="B14" s="108"/>
      <c r="C14" s="108"/>
      <c r="D14" s="108"/>
      <c r="E14" s="108"/>
      <c r="F14" s="108"/>
      <c r="G14" s="108"/>
      <c r="H14" s="108"/>
      <c r="I14" s="108"/>
      <c r="J14" s="108"/>
      <c r="K14" s="108"/>
      <c r="L14" s="108"/>
      <c r="M14" s="108"/>
      <c r="N14" s="108"/>
      <c r="O14" s="108"/>
      <c r="P14" s="108"/>
      <c r="Q14" s="108"/>
      <c r="R14" s="108"/>
      <c r="S14" s="108"/>
      <c r="T14" s="108"/>
      <c r="U14" s="108"/>
      <c r="V14" s="108"/>
    </row>
    <row r="15" spans="1:22" s="110" customFormat="1" ht="159.75" customHeight="1" x14ac:dyDescent="0.2">
      <c r="A15" s="326" t="s">
        <v>595</v>
      </c>
      <c r="B15" s="326"/>
      <c r="C15" s="326"/>
      <c r="D15" s="106"/>
      <c r="E15" s="106"/>
      <c r="F15" s="106"/>
      <c r="G15" s="106"/>
      <c r="H15" s="106"/>
      <c r="I15" s="106"/>
      <c r="J15" s="106"/>
      <c r="K15" s="106"/>
      <c r="L15" s="106"/>
      <c r="M15" s="106"/>
      <c r="N15" s="106"/>
      <c r="O15" s="106"/>
      <c r="P15" s="106"/>
      <c r="Q15" s="106"/>
      <c r="R15" s="106"/>
      <c r="S15" s="106"/>
      <c r="T15" s="106"/>
      <c r="U15" s="106"/>
      <c r="V15" s="106"/>
    </row>
    <row r="16" spans="1:22" s="110" customFormat="1" ht="15" customHeight="1" x14ac:dyDescent="0.2">
      <c r="A16" s="325" t="s">
        <v>4</v>
      </c>
      <c r="B16" s="325"/>
      <c r="C16" s="325"/>
      <c r="D16" s="107"/>
      <c r="E16" s="107"/>
      <c r="F16" s="107"/>
      <c r="G16" s="107"/>
      <c r="H16" s="107"/>
      <c r="I16" s="107"/>
      <c r="J16" s="107"/>
      <c r="K16" s="107"/>
      <c r="L16" s="107"/>
      <c r="M16" s="107"/>
      <c r="N16" s="107"/>
      <c r="O16" s="107"/>
      <c r="P16" s="107"/>
      <c r="Q16" s="107"/>
      <c r="R16" s="107"/>
      <c r="S16" s="107"/>
      <c r="T16" s="107"/>
      <c r="U16" s="107"/>
      <c r="V16" s="107"/>
    </row>
    <row r="17" spans="1:22" s="110" customFormat="1" ht="15" customHeight="1" x14ac:dyDescent="0.2">
      <c r="A17" s="111"/>
      <c r="B17" s="111"/>
      <c r="C17" s="111"/>
      <c r="D17" s="111"/>
      <c r="E17" s="111"/>
      <c r="F17" s="111"/>
      <c r="G17" s="111"/>
      <c r="H17" s="111"/>
      <c r="I17" s="111"/>
      <c r="J17" s="111"/>
      <c r="K17" s="111"/>
      <c r="L17" s="111"/>
      <c r="M17" s="111"/>
      <c r="N17" s="111"/>
      <c r="O17" s="111"/>
      <c r="P17" s="111"/>
      <c r="Q17" s="111"/>
      <c r="R17" s="111"/>
      <c r="S17" s="111"/>
    </row>
    <row r="18" spans="1:22" s="110" customFormat="1" ht="15" customHeight="1" x14ac:dyDescent="0.2">
      <c r="A18" s="326" t="s">
        <v>374</v>
      </c>
      <c r="B18" s="327"/>
      <c r="C18" s="327"/>
      <c r="D18" s="112"/>
      <c r="E18" s="112"/>
      <c r="F18" s="112"/>
      <c r="G18" s="112"/>
      <c r="H18" s="112"/>
      <c r="I18" s="112"/>
      <c r="J18" s="112"/>
      <c r="K18" s="112"/>
      <c r="L18" s="112"/>
      <c r="M18" s="112"/>
      <c r="N18" s="112"/>
      <c r="O18" s="112"/>
      <c r="P18" s="112"/>
      <c r="Q18" s="112"/>
      <c r="R18" s="112"/>
      <c r="S18" s="112"/>
      <c r="T18" s="112"/>
      <c r="U18" s="112"/>
      <c r="V18" s="112"/>
    </row>
    <row r="19" spans="1:22" s="110" customFormat="1" ht="15" customHeight="1" x14ac:dyDescent="0.2">
      <c r="A19" s="107"/>
      <c r="B19" s="107"/>
      <c r="C19" s="107"/>
      <c r="D19" s="107"/>
      <c r="E19" s="107"/>
      <c r="F19" s="107"/>
      <c r="G19" s="107"/>
      <c r="H19" s="107"/>
      <c r="I19" s="111"/>
      <c r="J19" s="111"/>
      <c r="K19" s="111"/>
      <c r="L19" s="111"/>
      <c r="M19" s="111"/>
      <c r="N19" s="111"/>
      <c r="O19" s="111"/>
      <c r="P19" s="111"/>
      <c r="Q19" s="111"/>
      <c r="R19" s="111"/>
      <c r="S19" s="111"/>
    </row>
    <row r="20" spans="1:22" s="110" customFormat="1" ht="39.75" customHeight="1" x14ac:dyDescent="0.2">
      <c r="A20" s="113" t="s">
        <v>3</v>
      </c>
      <c r="B20" s="114" t="s">
        <v>64</v>
      </c>
      <c r="C20" s="115" t="s">
        <v>63</v>
      </c>
      <c r="D20" s="116"/>
      <c r="E20" s="116"/>
      <c r="F20" s="116"/>
      <c r="G20" s="116"/>
      <c r="H20" s="116"/>
      <c r="I20" s="117"/>
      <c r="J20" s="117"/>
      <c r="K20" s="117"/>
      <c r="L20" s="117"/>
      <c r="M20" s="117"/>
      <c r="N20" s="117"/>
      <c r="O20" s="117"/>
      <c r="P20" s="117"/>
      <c r="Q20" s="117"/>
      <c r="R20" s="117"/>
      <c r="S20" s="117"/>
      <c r="T20" s="118"/>
      <c r="U20" s="118"/>
      <c r="V20" s="118"/>
    </row>
    <row r="21" spans="1:22" s="110" customFormat="1" ht="16.5" customHeight="1" x14ac:dyDescent="0.2">
      <c r="A21" s="115">
        <v>1</v>
      </c>
      <c r="B21" s="114">
        <v>2</v>
      </c>
      <c r="C21" s="115">
        <v>3</v>
      </c>
      <c r="D21" s="116"/>
      <c r="E21" s="116"/>
      <c r="F21" s="116"/>
      <c r="G21" s="116"/>
      <c r="H21" s="116"/>
      <c r="I21" s="117"/>
      <c r="J21" s="117"/>
      <c r="K21" s="117"/>
      <c r="L21" s="117"/>
      <c r="M21" s="117"/>
      <c r="N21" s="117"/>
      <c r="O21" s="117"/>
      <c r="P21" s="117"/>
      <c r="Q21" s="117"/>
      <c r="R21" s="117"/>
      <c r="S21" s="117"/>
      <c r="T21" s="118"/>
      <c r="U21" s="118"/>
      <c r="V21" s="118"/>
    </row>
    <row r="22" spans="1:22" s="110" customFormat="1" ht="55.5" customHeight="1" x14ac:dyDescent="0.2">
      <c r="A22" s="119" t="s">
        <v>62</v>
      </c>
      <c r="B22" s="120" t="s">
        <v>258</v>
      </c>
      <c r="C22" s="115" t="s">
        <v>600</v>
      </c>
      <c r="D22" s="116"/>
      <c r="E22" s="116"/>
      <c r="F22" s="116"/>
      <c r="G22" s="116"/>
      <c r="H22" s="116"/>
      <c r="I22" s="117"/>
      <c r="J22" s="117"/>
      <c r="K22" s="117"/>
      <c r="L22" s="117"/>
      <c r="M22" s="117"/>
      <c r="N22" s="117"/>
      <c r="O22" s="117"/>
      <c r="P22" s="117"/>
      <c r="Q22" s="117"/>
      <c r="R22" s="117"/>
      <c r="S22" s="117"/>
      <c r="T22" s="118"/>
      <c r="U22" s="118"/>
      <c r="V22" s="118"/>
    </row>
    <row r="23" spans="1:22" s="110" customFormat="1" ht="101.25" customHeight="1" x14ac:dyDescent="0.2">
      <c r="A23" s="119" t="s">
        <v>61</v>
      </c>
      <c r="B23" s="121" t="s">
        <v>607</v>
      </c>
      <c r="C23" s="115" t="s">
        <v>619</v>
      </c>
      <c r="D23" s="116"/>
      <c r="E23" s="116"/>
      <c r="F23" s="116"/>
      <c r="G23" s="116"/>
      <c r="H23" s="116"/>
      <c r="I23" s="117"/>
      <c r="J23" s="117"/>
      <c r="K23" s="117"/>
      <c r="L23" s="117"/>
      <c r="M23" s="117"/>
      <c r="N23" s="117"/>
      <c r="O23" s="117"/>
      <c r="P23" s="117"/>
      <c r="Q23" s="117"/>
      <c r="R23" s="117"/>
      <c r="S23" s="117"/>
      <c r="T23" s="118"/>
      <c r="U23" s="118"/>
      <c r="V23" s="118"/>
    </row>
    <row r="24" spans="1:22" s="110" customFormat="1" ht="22.5" customHeight="1" x14ac:dyDescent="0.2">
      <c r="A24" s="322"/>
      <c r="B24" s="323"/>
      <c r="C24" s="324"/>
      <c r="D24" s="116"/>
      <c r="E24" s="116"/>
      <c r="F24" s="116"/>
      <c r="G24" s="116"/>
      <c r="H24" s="116"/>
      <c r="I24" s="117"/>
      <c r="J24" s="117"/>
      <c r="K24" s="117"/>
      <c r="L24" s="117"/>
      <c r="M24" s="117"/>
      <c r="N24" s="117"/>
      <c r="O24" s="117"/>
      <c r="P24" s="117"/>
      <c r="Q24" s="117"/>
      <c r="R24" s="117"/>
      <c r="S24" s="117"/>
      <c r="T24" s="118"/>
      <c r="U24" s="118"/>
      <c r="V24" s="118"/>
    </row>
    <row r="25" spans="1:22" s="126" customFormat="1" ht="58.5" customHeight="1" x14ac:dyDescent="0.2">
      <c r="A25" s="119" t="s">
        <v>60</v>
      </c>
      <c r="B25" s="122" t="s">
        <v>323</v>
      </c>
      <c r="C25" s="115" t="s">
        <v>389</v>
      </c>
      <c r="D25" s="123"/>
      <c r="E25" s="123"/>
      <c r="F25" s="123"/>
      <c r="G25" s="123"/>
      <c r="H25" s="124"/>
      <c r="I25" s="124"/>
      <c r="J25" s="124"/>
      <c r="K25" s="124"/>
      <c r="L25" s="124"/>
      <c r="M25" s="124"/>
      <c r="N25" s="124"/>
      <c r="O25" s="124"/>
      <c r="P25" s="124"/>
      <c r="Q25" s="124"/>
      <c r="R25" s="124"/>
      <c r="S25" s="125"/>
      <c r="T25" s="125"/>
      <c r="U25" s="125"/>
      <c r="V25" s="125"/>
    </row>
    <row r="26" spans="1:22" s="126" customFormat="1" ht="42.75" customHeight="1" x14ac:dyDescent="0.2">
      <c r="A26" s="119" t="s">
        <v>59</v>
      </c>
      <c r="B26" s="122" t="s">
        <v>72</v>
      </c>
      <c r="C26" s="115" t="s">
        <v>390</v>
      </c>
      <c r="D26" s="123"/>
      <c r="E26" s="123"/>
      <c r="F26" s="123"/>
      <c r="G26" s="123"/>
      <c r="H26" s="124"/>
      <c r="I26" s="124"/>
      <c r="J26" s="124"/>
      <c r="K26" s="124"/>
      <c r="L26" s="124"/>
      <c r="M26" s="124"/>
      <c r="N26" s="124"/>
      <c r="O26" s="124"/>
      <c r="P26" s="124"/>
      <c r="Q26" s="124"/>
      <c r="R26" s="124"/>
      <c r="S26" s="125"/>
      <c r="T26" s="125"/>
      <c r="U26" s="125"/>
      <c r="V26" s="125"/>
    </row>
    <row r="27" spans="1:22" s="126" customFormat="1" ht="51.75" customHeight="1" x14ac:dyDescent="0.2">
      <c r="A27" s="119" t="s">
        <v>57</v>
      </c>
      <c r="B27" s="122" t="s">
        <v>71</v>
      </c>
      <c r="C27" s="115" t="s">
        <v>606</v>
      </c>
      <c r="D27" s="123"/>
      <c r="E27" s="123"/>
      <c r="F27" s="123"/>
      <c r="G27" s="123"/>
      <c r="H27" s="124"/>
      <c r="I27" s="124"/>
      <c r="J27" s="124"/>
      <c r="K27" s="124"/>
      <c r="L27" s="124"/>
      <c r="M27" s="124"/>
      <c r="N27" s="124"/>
      <c r="O27" s="124"/>
      <c r="P27" s="124"/>
      <c r="Q27" s="124"/>
      <c r="R27" s="124"/>
      <c r="S27" s="125"/>
      <c r="T27" s="125"/>
      <c r="U27" s="125"/>
      <c r="V27" s="125"/>
    </row>
    <row r="28" spans="1:22" s="126" customFormat="1" ht="42.75" customHeight="1" x14ac:dyDescent="0.2">
      <c r="A28" s="119" t="s">
        <v>56</v>
      </c>
      <c r="B28" s="122" t="s">
        <v>324</v>
      </c>
      <c r="C28" s="115" t="s">
        <v>478</v>
      </c>
      <c r="D28" s="123"/>
      <c r="E28" s="123"/>
      <c r="F28" s="123"/>
      <c r="G28" s="123"/>
      <c r="H28" s="124"/>
      <c r="I28" s="124"/>
      <c r="J28" s="124"/>
      <c r="K28" s="124"/>
      <c r="L28" s="124"/>
      <c r="M28" s="124"/>
      <c r="N28" s="124"/>
      <c r="O28" s="124"/>
      <c r="P28" s="124"/>
      <c r="Q28" s="124"/>
      <c r="R28" s="124"/>
      <c r="S28" s="125"/>
      <c r="T28" s="125"/>
      <c r="U28" s="125"/>
      <c r="V28" s="125"/>
    </row>
    <row r="29" spans="1:22" s="126" customFormat="1" ht="51.75" customHeight="1" x14ac:dyDescent="0.2">
      <c r="A29" s="119" t="s">
        <v>54</v>
      </c>
      <c r="B29" s="122" t="s">
        <v>325</v>
      </c>
      <c r="C29" s="115" t="s">
        <v>478</v>
      </c>
      <c r="D29" s="123"/>
      <c r="E29" s="123"/>
      <c r="F29" s="123"/>
      <c r="G29" s="123"/>
      <c r="H29" s="124"/>
      <c r="I29" s="124"/>
      <c r="J29" s="124"/>
      <c r="K29" s="124"/>
      <c r="L29" s="124"/>
      <c r="M29" s="124"/>
      <c r="N29" s="124"/>
      <c r="O29" s="124"/>
      <c r="P29" s="124"/>
      <c r="Q29" s="124"/>
      <c r="R29" s="124"/>
      <c r="S29" s="125"/>
      <c r="T29" s="125"/>
      <c r="U29" s="125"/>
      <c r="V29" s="125"/>
    </row>
    <row r="30" spans="1:22" s="126" customFormat="1" ht="51.75" customHeight="1" x14ac:dyDescent="0.2">
      <c r="A30" s="119" t="s">
        <v>52</v>
      </c>
      <c r="B30" s="122" t="s">
        <v>326</v>
      </c>
      <c r="C30" s="115" t="s">
        <v>478</v>
      </c>
      <c r="D30" s="123"/>
      <c r="E30" s="123"/>
      <c r="F30" s="123"/>
      <c r="G30" s="123"/>
      <c r="H30" s="124"/>
      <c r="I30" s="124"/>
      <c r="J30" s="124"/>
      <c r="K30" s="124"/>
      <c r="L30" s="124"/>
      <c r="M30" s="124"/>
      <c r="N30" s="124"/>
      <c r="O30" s="124"/>
      <c r="P30" s="124"/>
      <c r="Q30" s="124"/>
      <c r="R30" s="124"/>
      <c r="S30" s="125"/>
      <c r="T30" s="125"/>
      <c r="U30" s="125"/>
      <c r="V30" s="125"/>
    </row>
    <row r="31" spans="1:22" s="126" customFormat="1" ht="51.75" customHeight="1" x14ac:dyDescent="0.2">
      <c r="A31" s="119" t="s">
        <v>70</v>
      </c>
      <c r="B31" s="127" t="s">
        <v>327</v>
      </c>
      <c r="C31" s="115" t="s">
        <v>541</v>
      </c>
      <c r="D31" s="123"/>
      <c r="E31" s="123"/>
      <c r="F31" s="123"/>
      <c r="G31" s="123"/>
      <c r="H31" s="124"/>
      <c r="I31" s="124"/>
      <c r="J31" s="124"/>
      <c r="K31" s="124"/>
      <c r="L31" s="124"/>
      <c r="M31" s="124"/>
      <c r="N31" s="124"/>
      <c r="O31" s="124"/>
      <c r="P31" s="124"/>
      <c r="Q31" s="124"/>
      <c r="R31" s="124"/>
      <c r="S31" s="125"/>
      <c r="T31" s="125"/>
      <c r="U31" s="125"/>
      <c r="V31" s="125"/>
    </row>
    <row r="32" spans="1:22" s="126" customFormat="1" ht="51.75" customHeight="1" x14ac:dyDescent="0.2">
      <c r="A32" s="119" t="s">
        <v>68</v>
      </c>
      <c r="B32" s="127" t="s">
        <v>328</v>
      </c>
      <c r="C32" s="115" t="s">
        <v>541</v>
      </c>
      <c r="D32" s="123"/>
      <c r="E32" s="123"/>
      <c r="F32" s="123"/>
      <c r="G32" s="123"/>
      <c r="H32" s="124"/>
      <c r="I32" s="124"/>
      <c r="J32" s="124"/>
      <c r="K32" s="124"/>
      <c r="L32" s="124"/>
      <c r="M32" s="124"/>
      <c r="N32" s="124"/>
      <c r="O32" s="124"/>
      <c r="P32" s="124"/>
      <c r="Q32" s="124"/>
      <c r="R32" s="124"/>
      <c r="S32" s="125"/>
      <c r="T32" s="125"/>
      <c r="U32" s="125"/>
      <c r="V32" s="125"/>
    </row>
    <row r="33" spans="1:22" s="126" customFormat="1" ht="101.25" customHeight="1" x14ac:dyDescent="0.2">
      <c r="A33" s="119" t="s">
        <v>67</v>
      </c>
      <c r="B33" s="127" t="s">
        <v>329</v>
      </c>
      <c r="C33" s="115" t="s">
        <v>582</v>
      </c>
      <c r="D33" s="123"/>
      <c r="E33" s="123"/>
      <c r="F33" s="123"/>
      <c r="G33" s="123"/>
      <c r="H33" s="124"/>
      <c r="I33" s="124"/>
      <c r="J33" s="124"/>
      <c r="K33" s="124"/>
      <c r="L33" s="124"/>
      <c r="M33" s="124"/>
      <c r="N33" s="124"/>
      <c r="O33" s="124"/>
      <c r="P33" s="124"/>
      <c r="Q33" s="124"/>
      <c r="R33" s="124"/>
      <c r="S33" s="125"/>
      <c r="T33" s="125"/>
      <c r="U33" s="125"/>
      <c r="V33" s="125"/>
    </row>
    <row r="34" spans="1:22" ht="111" customHeight="1" x14ac:dyDescent="0.25">
      <c r="A34" s="119" t="s">
        <v>343</v>
      </c>
      <c r="B34" s="127" t="s">
        <v>330</v>
      </c>
      <c r="C34" s="115" t="s">
        <v>541</v>
      </c>
      <c r="D34" s="128"/>
      <c r="E34" s="128"/>
      <c r="F34" s="128"/>
      <c r="G34" s="128"/>
      <c r="H34" s="128"/>
      <c r="I34" s="128"/>
      <c r="J34" s="128"/>
      <c r="K34" s="128"/>
      <c r="L34" s="128"/>
      <c r="M34" s="128"/>
      <c r="N34" s="128"/>
      <c r="O34" s="128"/>
      <c r="P34" s="128"/>
      <c r="Q34" s="128"/>
      <c r="R34" s="128"/>
      <c r="S34" s="128"/>
      <c r="T34" s="128"/>
      <c r="U34" s="128"/>
      <c r="V34" s="128"/>
    </row>
    <row r="35" spans="1:22" ht="58.5" customHeight="1" x14ac:dyDescent="0.25">
      <c r="A35" s="119" t="s">
        <v>333</v>
      </c>
      <c r="B35" s="127" t="s">
        <v>69</v>
      </c>
      <c r="C35" s="115" t="s">
        <v>428</v>
      </c>
      <c r="D35" s="128"/>
      <c r="E35" s="128"/>
      <c r="F35" s="128"/>
      <c r="G35" s="128"/>
      <c r="H35" s="128"/>
      <c r="I35" s="128"/>
      <c r="J35" s="128"/>
      <c r="K35" s="128"/>
      <c r="L35" s="128"/>
      <c r="M35" s="128"/>
      <c r="N35" s="128"/>
      <c r="O35" s="128"/>
      <c r="P35" s="128"/>
      <c r="Q35" s="128"/>
      <c r="R35" s="128"/>
      <c r="S35" s="128"/>
      <c r="T35" s="128"/>
      <c r="U35" s="128"/>
      <c r="V35" s="128"/>
    </row>
    <row r="36" spans="1:22" ht="51.75" customHeight="1" x14ac:dyDescent="0.25">
      <c r="A36" s="119" t="s">
        <v>344</v>
      </c>
      <c r="B36" s="127" t="s">
        <v>331</v>
      </c>
      <c r="C36" s="115" t="s">
        <v>428</v>
      </c>
      <c r="D36" s="128"/>
      <c r="E36" s="128"/>
      <c r="F36" s="128"/>
      <c r="G36" s="128"/>
      <c r="H36" s="128"/>
      <c r="I36" s="128"/>
      <c r="J36" s="128"/>
      <c r="K36" s="128"/>
      <c r="L36" s="128"/>
      <c r="M36" s="128"/>
      <c r="N36" s="128"/>
      <c r="O36" s="128"/>
      <c r="P36" s="128"/>
      <c r="Q36" s="128"/>
      <c r="R36" s="128"/>
      <c r="S36" s="128"/>
      <c r="T36" s="128"/>
      <c r="U36" s="128"/>
      <c r="V36" s="128"/>
    </row>
    <row r="37" spans="1:22" ht="43.5" customHeight="1" x14ac:dyDescent="0.25">
      <c r="A37" s="119" t="s">
        <v>334</v>
      </c>
      <c r="B37" s="127" t="s">
        <v>332</v>
      </c>
      <c r="C37" s="115" t="s">
        <v>428</v>
      </c>
      <c r="D37" s="128"/>
      <c r="E37" s="128"/>
      <c r="F37" s="128"/>
      <c r="G37" s="128"/>
      <c r="H37" s="128"/>
      <c r="I37" s="128"/>
      <c r="J37" s="128"/>
      <c r="K37" s="128"/>
      <c r="L37" s="128"/>
      <c r="M37" s="128"/>
      <c r="N37" s="128"/>
      <c r="O37" s="128"/>
      <c r="P37" s="128"/>
      <c r="Q37" s="128"/>
      <c r="R37" s="128"/>
      <c r="S37" s="128"/>
      <c r="T37" s="128"/>
      <c r="U37" s="128"/>
      <c r="V37" s="128"/>
    </row>
    <row r="38" spans="1:22" ht="43.5" customHeight="1" x14ac:dyDescent="0.25">
      <c r="A38" s="119" t="s">
        <v>345</v>
      </c>
      <c r="B38" s="127" t="s">
        <v>203</v>
      </c>
      <c r="C38" s="115" t="s">
        <v>428</v>
      </c>
      <c r="D38" s="128"/>
      <c r="E38" s="128"/>
      <c r="F38" s="128"/>
      <c r="G38" s="128"/>
      <c r="H38" s="128"/>
      <c r="I38" s="128"/>
      <c r="J38" s="128"/>
      <c r="K38" s="128"/>
      <c r="L38" s="128"/>
      <c r="M38" s="128"/>
      <c r="N38" s="128"/>
      <c r="O38" s="128"/>
      <c r="P38" s="128"/>
      <c r="Q38" s="128"/>
      <c r="R38" s="128"/>
      <c r="S38" s="128"/>
      <c r="T38" s="128"/>
      <c r="U38" s="128"/>
      <c r="V38" s="128"/>
    </row>
    <row r="39" spans="1:22" ht="23.25" customHeight="1" x14ac:dyDescent="0.25">
      <c r="A39" s="322"/>
      <c r="B39" s="323"/>
      <c r="C39" s="324"/>
      <c r="D39" s="128"/>
      <c r="E39" s="128"/>
      <c r="F39" s="128"/>
      <c r="G39" s="128"/>
      <c r="H39" s="128"/>
      <c r="I39" s="128"/>
      <c r="J39" s="128"/>
      <c r="K39" s="128"/>
      <c r="L39" s="128"/>
      <c r="M39" s="128"/>
      <c r="N39" s="128"/>
      <c r="O39" s="128"/>
      <c r="P39" s="128"/>
      <c r="Q39" s="128"/>
      <c r="R39" s="128"/>
      <c r="S39" s="128"/>
      <c r="T39" s="128"/>
      <c r="U39" s="128"/>
      <c r="V39" s="128"/>
    </row>
    <row r="40" spans="1:22" ht="63" x14ac:dyDescent="0.25">
      <c r="A40" s="119" t="s">
        <v>335</v>
      </c>
      <c r="B40" s="127" t="s">
        <v>386</v>
      </c>
      <c r="C40" s="115" t="s">
        <v>580</v>
      </c>
      <c r="D40" s="128"/>
      <c r="E40" s="128"/>
      <c r="F40" s="128"/>
      <c r="G40" s="128"/>
      <c r="H40" s="128"/>
      <c r="I40" s="128"/>
      <c r="J40" s="128"/>
      <c r="K40" s="128"/>
      <c r="L40" s="128"/>
      <c r="M40" s="128"/>
      <c r="N40" s="128"/>
      <c r="O40" s="128"/>
      <c r="P40" s="128"/>
      <c r="Q40" s="128"/>
      <c r="R40" s="128"/>
      <c r="S40" s="128"/>
      <c r="T40" s="128"/>
      <c r="U40" s="128"/>
      <c r="V40" s="128"/>
    </row>
    <row r="41" spans="1:22" ht="105.75" customHeight="1" x14ac:dyDescent="0.25">
      <c r="A41" s="119" t="s">
        <v>346</v>
      </c>
      <c r="B41" s="127" t="s">
        <v>369</v>
      </c>
      <c r="C41" s="265" t="s">
        <v>596</v>
      </c>
      <c r="D41" s="128"/>
      <c r="E41" s="128"/>
      <c r="F41" s="128"/>
      <c r="G41" s="128"/>
      <c r="H41" s="128"/>
      <c r="I41" s="128"/>
      <c r="J41" s="128"/>
      <c r="K41" s="128"/>
      <c r="L41" s="128"/>
      <c r="M41" s="128"/>
      <c r="N41" s="128"/>
      <c r="O41" s="128"/>
      <c r="P41" s="128"/>
      <c r="Q41" s="128"/>
      <c r="R41" s="128"/>
      <c r="S41" s="128"/>
      <c r="T41" s="128"/>
      <c r="U41" s="128"/>
      <c r="V41" s="128"/>
    </row>
    <row r="42" spans="1:22" ht="83.25" customHeight="1" x14ac:dyDescent="0.25">
      <c r="A42" s="119" t="s">
        <v>336</v>
      </c>
      <c r="B42" s="127" t="s">
        <v>383</v>
      </c>
      <c r="C42" s="265" t="s">
        <v>596</v>
      </c>
      <c r="D42" s="128"/>
      <c r="E42" s="128"/>
      <c r="F42" s="128"/>
      <c r="G42" s="128"/>
      <c r="H42" s="128"/>
      <c r="I42" s="128"/>
      <c r="J42" s="128"/>
      <c r="K42" s="128"/>
      <c r="L42" s="128"/>
      <c r="M42" s="128"/>
      <c r="N42" s="128"/>
      <c r="O42" s="128"/>
      <c r="P42" s="128"/>
      <c r="Q42" s="128"/>
      <c r="R42" s="128"/>
      <c r="S42" s="128"/>
      <c r="T42" s="128"/>
      <c r="U42" s="128"/>
      <c r="V42" s="128"/>
    </row>
    <row r="43" spans="1:22" ht="186" customHeight="1" x14ac:dyDescent="0.25">
      <c r="A43" s="119" t="s">
        <v>349</v>
      </c>
      <c r="B43" s="127" t="s">
        <v>350</v>
      </c>
      <c r="C43" s="115" t="s">
        <v>420</v>
      </c>
      <c r="D43" s="128"/>
      <c r="E43" s="128"/>
      <c r="F43" s="128"/>
      <c r="G43" s="128"/>
      <c r="H43" s="128"/>
      <c r="I43" s="128"/>
      <c r="J43" s="128"/>
      <c r="K43" s="128"/>
      <c r="L43" s="128"/>
      <c r="M43" s="128"/>
      <c r="N43" s="128"/>
      <c r="O43" s="128"/>
      <c r="P43" s="128"/>
      <c r="Q43" s="128"/>
      <c r="R43" s="128"/>
      <c r="S43" s="128"/>
      <c r="T43" s="128"/>
      <c r="U43" s="128"/>
      <c r="V43" s="128"/>
    </row>
    <row r="44" spans="1:22" ht="111" customHeight="1" x14ac:dyDescent="0.25">
      <c r="A44" s="119" t="s">
        <v>337</v>
      </c>
      <c r="B44" s="127" t="s">
        <v>375</v>
      </c>
      <c r="C44" s="115" t="s">
        <v>597</v>
      </c>
      <c r="D44" s="128"/>
      <c r="E44" s="128"/>
      <c r="F44" s="128"/>
      <c r="G44" s="128"/>
      <c r="H44" s="128"/>
      <c r="I44" s="128"/>
      <c r="J44" s="128"/>
      <c r="K44" s="128"/>
      <c r="L44" s="128"/>
      <c r="M44" s="128"/>
      <c r="N44" s="128"/>
      <c r="O44" s="128"/>
      <c r="P44" s="128"/>
      <c r="Q44" s="128"/>
      <c r="R44" s="128"/>
      <c r="S44" s="128"/>
      <c r="T44" s="128"/>
      <c r="U44" s="128"/>
      <c r="V44" s="128"/>
    </row>
    <row r="45" spans="1:22" ht="120" customHeight="1" x14ac:dyDescent="0.25">
      <c r="A45" s="119" t="s">
        <v>370</v>
      </c>
      <c r="B45" s="127" t="s">
        <v>376</v>
      </c>
      <c r="C45" s="115" t="s">
        <v>598</v>
      </c>
      <c r="D45" s="128"/>
      <c r="E45" s="128"/>
      <c r="F45" s="128"/>
      <c r="G45" s="128"/>
      <c r="H45" s="128"/>
      <c r="I45" s="128"/>
      <c r="J45" s="128"/>
      <c r="K45" s="128"/>
      <c r="L45" s="128"/>
      <c r="M45" s="128"/>
      <c r="N45" s="128"/>
      <c r="O45" s="128"/>
      <c r="P45" s="128"/>
      <c r="Q45" s="128"/>
      <c r="R45" s="128"/>
      <c r="S45" s="128"/>
      <c r="T45" s="128"/>
      <c r="U45" s="128"/>
      <c r="V45" s="128"/>
    </row>
    <row r="46" spans="1:22" ht="101.25" customHeight="1" x14ac:dyDescent="0.25">
      <c r="A46" s="119" t="s">
        <v>338</v>
      </c>
      <c r="B46" s="127" t="s">
        <v>377</v>
      </c>
      <c r="C46" s="115" t="s">
        <v>599</v>
      </c>
      <c r="D46" s="128"/>
      <c r="F46" s="128"/>
      <c r="G46" s="128"/>
      <c r="H46" s="128"/>
      <c r="I46" s="128"/>
      <c r="J46" s="128"/>
      <c r="K46" s="128"/>
      <c r="L46" s="128"/>
      <c r="M46" s="128"/>
      <c r="N46" s="128"/>
      <c r="O46" s="128"/>
      <c r="P46" s="128"/>
      <c r="Q46" s="128"/>
      <c r="R46" s="128"/>
      <c r="S46" s="128"/>
      <c r="T46" s="128"/>
      <c r="U46" s="128"/>
      <c r="V46" s="128"/>
    </row>
    <row r="47" spans="1:22" ht="18.75" customHeight="1" x14ac:dyDescent="0.25">
      <c r="A47" s="322"/>
      <c r="B47" s="323"/>
      <c r="C47" s="324"/>
      <c r="D47" s="128"/>
      <c r="E47" s="128" t="s">
        <v>524</v>
      </c>
      <c r="F47" s="128"/>
      <c r="G47" s="128"/>
      <c r="H47" s="128"/>
      <c r="I47" s="128"/>
      <c r="J47" s="128"/>
      <c r="K47" s="128"/>
      <c r="L47" s="128"/>
      <c r="M47" s="128"/>
      <c r="N47" s="128"/>
      <c r="O47" s="128"/>
      <c r="P47" s="128"/>
      <c r="Q47" s="128"/>
      <c r="R47" s="128"/>
      <c r="S47" s="128"/>
      <c r="T47" s="128"/>
      <c r="U47" s="128"/>
      <c r="V47" s="128"/>
    </row>
    <row r="48" spans="1:22" ht="75.75" customHeight="1" x14ac:dyDescent="0.25">
      <c r="A48" s="119" t="s">
        <v>371</v>
      </c>
      <c r="B48" s="127" t="s">
        <v>384</v>
      </c>
      <c r="C48" s="188" t="str">
        <f>CONCATENATE(ROUND('6.2. Паспорт фин осв ввод факт'!AB24,2)," млн.руб.")</f>
        <v>894,97 млн.руб.</v>
      </c>
      <c r="D48" s="128"/>
      <c r="E48" s="128" t="s">
        <v>523</v>
      </c>
      <c r="F48" s="128"/>
      <c r="G48" s="128"/>
      <c r="H48" s="128"/>
      <c r="I48" s="128"/>
      <c r="J48" s="128"/>
      <c r="K48" s="128"/>
      <c r="L48" s="128"/>
      <c r="M48" s="128"/>
      <c r="N48" s="128"/>
      <c r="O48" s="128"/>
      <c r="P48" s="128"/>
      <c r="Q48" s="128"/>
      <c r="R48" s="128"/>
      <c r="S48" s="128"/>
      <c r="T48" s="128"/>
      <c r="U48" s="128"/>
      <c r="V48" s="128"/>
    </row>
    <row r="49" spans="1:22" ht="71.25" customHeight="1" x14ac:dyDescent="0.25">
      <c r="A49" s="119" t="s">
        <v>339</v>
      </c>
      <c r="B49" s="127" t="s">
        <v>385</v>
      </c>
      <c r="C49" s="115" t="str">
        <f>CONCATENATE(ROUND('6.2. Паспорт фин осв ввод факт'!AB30,2)," млн.руб.")</f>
        <v>758,45 млн.руб.</v>
      </c>
      <c r="D49" s="128"/>
      <c r="E49" s="128" t="s">
        <v>523</v>
      </c>
      <c r="F49" s="128"/>
      <c r="G49" s="128"/>
      <c r="H49" s="128"/>
      <c r="I49" s="128"/>
      <c r="J49" s="128"/>
      <c r="K49" s="128"/>
      <c r="L49" s="128"/>
      <c r="M49" s="128"/>
      <c r="N49" s="128"/>
      <c r="O49" s="128"/>
      <c r="P49" s="128"/>
      <c r="Q49" s="128"/>
      <c r="R49" s="128"/>
      <c r="S49" s="128"/>
      <c r="T49" s="128"/>
      <c r="U49" s="128"/>
      <c r="V49" s="128"/>
    </row>
    <row r="50" spans="1:22" ht="75.75" hidden="1" customHeight="1" x14ac:dyDescent="0.25">
      <c r="A50" s="119" t="s">
        <v>371</v>
      </c>
      <c r="B50" s="127" t="s">
        <v>384</v>
      </c>
      <c r="C50" s="188" t="str">
        <f>CONCATENATE(ROUND('6.2. Паспорт фин осв ввод'!AG24,2)," млн.руб.")</f>
        <v>0 млн.руб.</v>
      </c>
      <c r="D50" s="128"/>
      <c r="E50" s="128" t="s">
        <v>523</v>
      </c>
      <c r="F50" s="128"/>
      <c r="G50" s="128"/>
      <c r="H50" s="128"/>
      <c r="I50" s="128"/>
      <c r="J50" s="128"/>
      <c r="K50" s="128"/>
      <c r="L50" s="128"/>
      <c r="M50" s="128"/>
      <c r="N50" s="128"/>
      <c r="O50" s="128"/>
      <c r="P50" s="128"/>
      <c r="Q50" s="128"/>
      <c r="R50" s="128"/>
      <c r="S50" s="128"/>
      <c r="T50" s="128"/>
      <c r="U50" s="128"/>
      <c r="V50" s="128"/>
    </row>
    <row r="51" spans="1:22" ht="71.25" hidden="1" customHeight="1" x14ac:dyDescent="0.25">
      <c r="A51" s="119" t="s">
        <v>339</v>
      </c>
      <c r="B51" s="127" t="s">
        <v>385</v>
      </c>
      <c r="C51" s="188" t="str">
        <f>CONCATENATE(ROUND('6.2. Паспорт фин осв ввод'!AG30,2)," млн.руб.")</f>
        <v>0 млн.руб.</v>
      </c>
      <c r="D51" s="128"/>
      <c r="E51" s="128" t="s">
        <v>523</v>
      </c>
      <c r="F51" s="128"/>
      <c r="G51" s="128"/>
      <c r="H51" s="128"/>
      <c r="I51" s="128"/>
      <c r="J51" s="128"/>
      <c r="K51" s="128"/>
      <c r="L51" s="128"/>
      <c r="M51" s="128"/>
      <c r="N51" s="128"/>
      <c r="O51" s="128"/>
      <c r="P51" s="128"/>
      <c r="Q51" s="128"/>
      <c r="R51" s="128"/>
      <c r="S51" s="128"/>
      <c r="T51" s="128"/>
      <c r="U51" s="128"/>
      <c r="V51" s="128"/>
    </row>
    <row r="52" spans="1:22"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row>
    <row r="53" spans="1:22"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row>
    <row r="54" spans="1:22"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row>
    <row r="55" spans="1:22"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row>
    <row r="56" spans="1:22"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row>
    <row r="57" spans="1:22"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row>
    <row r="58" spans="1:22"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row>
    <row r="59" spans="1:22"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row>
    <row r="60" spans="1:22"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row>
    <row r="61" spans="1:22"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row>
    <row r="62" spans="1:22"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row>
    <row r="63" spans="1:22"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row>
    <row r="64" spans="1:22"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row>
    <row r="65" spans="1:22"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row>
    <row r="66" spans="1:22"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row>
    <row r="67" spans="1:22"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row>
    <row r="68" spans="1:22"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row>
    <row r="69" spans="1:22"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row>
    <row r="70" spans="1:22"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row>
    <row r="71" spans="1:22"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row>
    <row r="72" spans="1:22"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row>
    <row r="73" spans="1:22"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row>
    <row r="74" spans="1:22"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row>
    <row r="75" spans="1:22"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row>
    <row r="76" spans="1:22"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row>
    <row r="77" spans="1:22"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row>
    <row r="78" spans="1:22"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row>
    <row r="79" spans="1:22"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row>
    <row r="80" spans="1:22"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row>
    <row r="81" spans="1:22"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row>
    <row r="82" spans="1:22"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row>
    <row r="83" spans="1:22"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row>
    <row r="84" spans="1:22"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row>
    <row r="85" spans="1:22"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row>
    <row r="86" spans="1:22"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row>
    <row r="87" spans="1:22"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row>
    <row r="88" spans="1:22"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row>
    <row r="89" spans="1:22"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row>
    <row r="90" spans="1:22"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row>
    <row r="91" spans="1:22"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row>
    <row r="92" spans="1:22"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row>
    <row r="93" spans="1:22"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row>
    <row r="94" spans="1:22"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row>
    <row r="95" spans="1:22"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row>
    <row r="96" spans="1:22"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row>
    <row r="97" spans="1:22"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row>
    <row r="98" spans="1:22"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row>
    <row r="99" spans="1:22"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row>
    <row r="100" spans="1:22"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row>
    <row r="101" spans="1:22"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row>
    <row r="102" spans="1:22"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row>
    <row r="103" spans="1:22"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row>
    <row r="104" spans="1:22"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row>
    <row r="105" spans="1:22"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row>
    <row r="106" spans="1:22"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row>
    <row r="107" spans="1:22"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row>
    <row r="108" spans="1:22"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row>
    <row r="109" spans="1:22"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row>
    <row r="110" spans="1:22"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row>
    <row r="111" spans="1:22"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row>
    <row r="112" spans="1:22"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row>
    <row r="113" spans="1:22"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row>
    <row r="114" spans="1:22"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row>
    <row r="115" spans="1:22"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row>
    <row r="116" spans="1:22"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row>
    <row r="117" spans="1:22"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row>
    <row r="118" spans="1:22"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row>
    <row r="119" spans="1:22"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row>
    <row r="120" spans="1:22"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row>
    <row r="121" spans="1:22"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row>
    <row r="122" spans="1:22"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row>
    <row r="123" spans="1:22"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row>
    <row r="124" spans="1:22"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row>
    <row r="125" spans="1:22"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row>
    <row r="126" spans="1:22"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row>
    <row r="127" spans="1:22"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row>
    <row r="128" spans="1:22"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row>
    <row r="129" spans="1:22"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row>
    <row r="130" spans="1:22"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row>
    <row r="131" spans="1:22"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row>
    <row r="132" spans="1:22"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row>
    <row r="133" spans="1:22"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row>
    <row r="134" spans="1:22"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row>
    <row r="135" spans="1:22"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row>
    <row r="136" spans="1:22"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row>
    <row r="137" spans="1:22"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row>
    <row r="138" spans="1:22"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row>
    <row r="139" spans="1:22"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row>
    <row r="140" spans="1:22"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row>
    <row r="141" spans="1:22"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row>
    <row r="142" spans="1:22"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row>
    <row r="143" spans="1:22"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row>
    <row r="144" spans="1:22"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row>
    <row r="145" spans="1:22"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row>
    <row r="146" spans="1:22"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row>
    <row r="147" spans="1:22"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row>
    <row r="148" spans="1:22"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row>
    <row r="149" spans="1:22"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row>
    <row r="150" spans="1:22"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row>
    <row r="151" spans="1:22"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row>
    <row r="152" spans="1:22"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row>
    <row r="153" spans="1:22"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row>
    <row r="154" spans="1:22"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row>
    <row r="155" spans="1:22"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row>
    <row r="156" spans="1:22"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row>
    <row r="157" spans="1:22"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row>
    <row r="158" spans="1:22"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row>
    <row r="159" spans="1:22"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row>
    <row r="160" spans="1:22"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row>
    <row r="161" spans="1:22"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row>
    <row r="162" spans="1:22"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row>
    <row r="163" spans="1:22"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row>
    <row r="164" spans="1:22"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row>
    <row r="165" spans="1:22"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row>
    <row r="166" spans="1:22"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row>
    <row r="167" spans="1:22"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row>
    <row r="168" spans="1:22"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row>
    <row r="169" spans="1:22"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row>
    <row r="170" spans="1:22"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row>
    <row r="171" spans="1:22"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row>
    <row r="172" spans="1:22"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row>
    <row r="173" spans="1:22"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row>
    <row r="174" spans="1:22"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row>
    <row r="175" spans="1:22"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row>
    <row r="176" spans="1:22"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row>
    <row r="177" spans="1:22"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row>
    <row r="178" spans="1:22"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row>
    <row r="179" spans="1:22"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row>
    <row r="180" spans="1:22"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row>
    <row r="181" spans="1:22"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row>
    <row r="182" spans="1:22"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row>
    <row r="183" spans="1:22"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row>
    <row r="184" spans="1:22"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row>
    <row r="185" spans="1:22"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row>
    <row r="186" spans="1:22"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row>
    <row r="187" spans="1:22"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row>
    <row r="188" spans="1:22"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row>
    <row r="189" spans="1:22"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row>
    <row r="190" spans="1:22"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row>
    <row r="191" spans="1:22"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row>
    <row r="192" spans="1:22"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row>
    <row r="193" spans="1:22"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row>
    <row r="194" spans="1:22"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row>
    <row r="195" spans="1:22"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row>
    <row r="196" spans="1:22"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row>
    <row r="197" spans="1:22"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row>
    <row r="198" spans="1:22"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row>
    <row r="199" spans="1:22"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row>
    <row r="200" spans="1:22"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row>
    <row r="201" spans="1:22"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row>
    <row r="202" spans="1:22"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row>
    <row r="203" spans="1:22"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row>
    <row r="204" spans="1:22"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row>
    <row r="205" spans="1:22"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row>
    <row r="206" spans="1:22"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row>
    <row r="207" spans="1:22"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row>
    <row r="208" spans="1:22"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row>
    <row r="209" spans="1:22"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row>
    <row r="210" spans="1:22"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row>
    <row r="211" spans="1:22"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row>
    <row r="212" spans="1:22"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row>
    <row r="213" spans="1:22"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row>
    <row r="214" spans="1:22"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row>
    <row r="215" spans="1:22"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row>
    <row r="216" spans="1:22"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row>
    <row r="217" spans="1:22"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row>
    <row r="218" spans="1:22"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row>
    <row r="219" spans="1:22"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row>
    <row r="220" spans="1:22"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row>
    <row r="221" spans="1:22"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row>
    <row r="222" spans="1:22"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row>
    <row r="223" spans="1:22"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row>
    <row r="224" spans="1:22"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row>
    <row r="225" spans="1:22"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row>
    <row r="226" spans="1:22"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row>
    <row r="227" spans="1:22"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row>
    <row r="228" spans="1:22"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row>
    <row r="229" spans="1:22"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row>
    <row r="230" spans="1:22"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row>
    <row r="231" spans="1:22"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row>
    <row r="232" spans="1:22"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row>
    <row r="233" spans="1:22"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row>
    <row r="234" spans="1:22"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row>
    <row r="235" spans="1:22"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row>
    <row r="236" spans="1:22"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row>
    <row r="237" spans="1:22"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row>
    <row r="238" spans="1:22"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row>
    <row r="239" spans="1:22"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row>
    <row r="240" spans="1:22"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row>
    <row r="241" spans="1:22"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row>
    <row r="242" spans="1:22"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row>
    <row r="243" spans="1:22"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row>
    <row r="244" spans="1:22"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row>
    <row r="245" spans="1:22"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row>
    <row r="246" spans="1:22"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row>
    <row r="247" spans="1:22"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row>
    <row r="248" spans="1:22"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row>
    <row r="249" spans="1:22"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row>
    <row r="250" spans="1:22"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row>
    <row r="251" spans="1:22"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row>
    <row r="252" spans="1:22"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row>
    <row r="253" spans="1:22"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row>
    <row r="254" spans="1:22"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row>
    <row r="255" spans="1:22"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row>
    <row r="256" spans="1:22"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row>
    <row r="257" spans="1:22"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row>
    <row r="258" spans="1:22"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row>
    <row r="259" spans="1:22"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row>
    <row r="260" spans="1:22"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row>
    <row r="261" spans="1:22"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row>
    <row r="262" spans="1:22"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row>
    <row r="263" spans="1:22"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row>
    <row r="264" spans="1:22"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row>
    <row r="265" spans="1:22"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row>
    <row r="266" spans="1:22"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row>
    <row r="267" spans="1:22"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row>
    <row r="268" spans="1:22"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row>
    <row r="269" spans="1:22"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row>
    <row r="270" spans="1:22"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row>
    <row r="271" spans="1:22"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row>
    <row r="272" spans="1:22"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row>
    <row r="273" spans="1:22"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row>
    <row r="274" spans="1:22"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row>
    <row r="275" spans="1:22"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row>
    <row r="276" spans="1:22"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row>
    <row r="277" spans="1:22"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row>
    <row r="278" spans="1:22"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row>
    <row r="279" spans="1:22"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row>
    <row r="280" spans="1:22"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row>
    <row r="281" spans="1:22"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row>
    <row r="282" spans="1:22"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row>
    <row r="283" spans="1:22"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row>
    <row r="284" spans="1:22"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row>
    <row r="285" spans="1:22"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row>
    <row r="286" spans="1:22"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row>
    <row r="287" spans="1:22"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row>
    <row r="288" spans="1:22"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row>
    <row r="289" spans="1:22"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row>
    <row r="290" spans="1:22"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row>
    <row r="291" spans="1:22"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row>
    <row r="292" spans="1:22"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row>
    <row r="293" spans="1:22"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row>
    <row r="294" spans="1:22"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row>
    <row r="295" spans="1:22"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row>
    <row r="296" spans="1:22"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row>
    <row r="297" spans="1:22"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row>
    <row r="298" spans="1:22"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row>
    <row r="299" spans="1:22"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row>
    <row r="300" spans="1:22"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row>
    <row r="301" spans="1:22"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row>
    <row r="302" spans="1:22"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row>
    <row r="303" spans="1:22"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row>
    <row r="304" spans="1:22"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row>
    <row r="305" spans="1:22"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row>
    <row r="306" spans="1:22"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row>
    <row r="307" spans="1:22"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row>
    <row r="308" spans="1:22"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row>
    <row r="309" spans="1:22"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row>
    <row r="310" spans="1:22"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row>
    <row r="311" spans="1:22"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row>
    <row r="312" spans="1:22"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row>
    <row r="313" spans="1:22"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row>
    <row r="314" spans="1:22"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row>
    <row r="315" spans="1:22"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row>
    <row r="316" spans="1:22"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row>
    <row r="317" spans="1:22"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row>
    <row r="318" spans="1:22"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row>
    <row r="319" spans="1:22"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row>
    <row r="320" spans="1:22"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row>
    <row r="321" spans="1:22"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row>
    <row r="322" spans="1:22"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row>
    <row r="323" spans="1:22"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row>
    <row r="324" spans="1:22"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row>
    <row r="325" spans="1:22"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row>
    <row r="326" spans="1:22"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row>
    <row r="327" spans="1:22"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row>
    <row r="328" spans="1:22"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row>
    <row r="329" spans="1:22" x14ac:dyDescent="0.25">
      <c r="A329" s="128"/>
      <c r="B329" s="128"/>
      <c r="C329" s="128"/>
      <c r="D329" s="128"/>
      <c r="E329" s="128"/>
      <c r="F329" s="128"/>
      <c r="G329" s="128"/>
      <c r="H329" s="128"/>
      <c r="I329" s="128"/>
      <c r="J329" s="128"/>
      <c r="K329" s="128"/>
      <c r="L329" s="128"/>
      <c r="M329" s="128"/>
      <c r="N329" s="128"/>
      <c r="O329" s="128"/>
      <c r="P329" s="128"/>
      <c r="Q329" s="128"/>
      <c r="R329" s="128"/>
      <c r="S329" s="128"/>
      <c r="T329" s="128"/>
      <c r="U329" s="128"/>
      <c r="V329" s="128"/>
    </row>
    <row r="330" spans="1:22" x14ac:dyDescent="0.25">
      <c r="A330" s="128"/>
      <c r="B330" s="128"/>
      <c r="C330" s="128"/>
      <c r="D330" s="128"/>
      <c r="E330" s="128"/>
      <c r="F330" s="128"/>
      <c r="G330" s="128"/>
      <c r="H330" s="128"/>
      <c r="I330" s="128"/>
      <c r="J330" s="128"/>
      <c r="K330" s="128"/>
      <c r="L330" s="128"/>
      <c r="M330" s="128"/>
      <c r="N330" s="128"/>
      <c r="O330" s="128"/>
      <c r="P330" s="128"/>
      <c r="Q330" s="128"/>
      <c r="R330" s="128"/>
      <c r="S330" s="128"/>
      <c r="T330" s="128"/>
      <c r="U330" s="128"/>
      <c r="V330" s="128"/>
    </row>
    <row r="331" spans="1:22" x14ac:dyDescent="0.25">
      <c r="A331" s="128"/>
      <c r="B331" s="128"/>
      <c r="C331" s="128"/>
      <c r="D331" s="128"/>
      <c r="E331" s="128"/>
      <c r="F331" s="128"/>
      <c r="G331" s="128"/>
      <c r="H331" s="128"/>
      <c r="I331" s="128"/>
      <c r="J331" s="128"/>
      <c r="K331" s="128"/>
      <c r="L331" s="128"/>
      <c r="M331" s="128"/>
      <c r="N331" s="128"/>
      <c r="O331" s="128"/>
      <c r="P331" s="128"/>
      <c r="Q331" s="128"/>
      <c r="R331" s="128"/>
      <c r="S331" s="128"/>
      <c r="T331" s="128"/>
      <c r="U331" s="128"/>
      <c r="V331" s="128"/>
    </row>
    <row r="332" spans="1:22" x14ac:dyDescent="0.25">
      <c r="A332" s="128"/>
      <c r="B332" s="128"/>
      <c r="C332" s="128"/>
      <c r="D332" s="128"/>
      <c r="E332" s="128"/>
      <c r="F332" s="128"/>
      <c r="G332" s="128"/>
      <c r="H332" s="128"/>
      <c r="I332" s="128"/>
      <c r="J332" s="128"/>
      <c r="K332" s="128"/>
      <c r="L332" s="128"/>
      <c r="M332" s="128"/>
      <c r="N332" s="128"/>
      <c r="O332" s="128"/>
      <c r="P332" s="128"/>
      <c r="Q332" s="128"/>
      <c r="R332" s="128"/>
      <c r="S332" s="128"/>
      <c r="T332" s="128"/>
      <c r="U332" s="128"/>
      <c r="V332" s="128"/>
    </row>
    <row r="333" spans="1:22" x14ac:dyDescent="0.25">
      <c r="A333" s="128"/>
      <c r="B333" s="128"/>
      <c r="C333" s="128"/>
      <c r="D333" s="128"/>
      <c r="E333" s="128"/>
      <c r="F333" s="128"/>
      <c r="G333" s="128"/>
      <c r="H333" s="128"/>
      <c r="I333" s="128"/>
      <c r="J333" s="128"/>
      <c r="K333" s="128"/>
      <c r="L333" s="128"/>
      <c r="M333" s="128"/>
      <c r="N333" s="128"/>
      <c r="O333" s="128"/>
      <c r="P333" s="128"/>
      <c r="Q333" s="128"/>
      <c r="R333" s="128"/>
      <c r="S333" s="128"/>
      <c r="T333" s="128"/>
      <c r="U333" s="128"/>
      <c r="V333" s="128"/>
    </row>
    <row r="334" spans="1:22" x14ac:dyDescent="0.25">
      <c r="A334" s="128"/>
      <c r="B334" s="128"/>
      <c r="C334" s="128"/>
      <c r="D334" s="128"/>
      <c r="E334" s="128"/>
      <c r="F334" s="128"/>
      <c r="G334" s="128"/>
      <c r="H334" s="128"/>
      <c r="I334" s="128"/>
      <c r="J334" s="128"/>
      <c r="K334" s="128"/>
      <c r="L334" s="128"/>
      <c r="M334" s="128"/>
      <c r="N334" s="128"/>
      <c r="O334" s="128"/>
      <c r="P334" s="128"/>
      <c r="Q334" s="128"/>
      <c r="R334" s="128"/>
      <c r="S334" s="128"/>
      <c r="T334" s="128"/>
      <c r="U334" s="128"/>
      <c r="V334" s="128"/>
    </row>
    <row r="335" spans="1:22" x14ac:dyDescent="0.25">
      <c r="A335" s="128"/>
      <c r="B335" s="128"/>
      <c r="C335" s="128"/>
      <c r="D335" s="128"/>
      <c r="E335" s="128"/>
      <c r="F335" s="128"/>
      <c r="G335" s="128"/>
      <c r="H335" s="128"/>
      <c r="I335" s="128"/>
      <c r="J335" s="128"/>
      <c r="K335" s="128"/>
      <c r="L335" s="128"/>
      <c r="M335" s="128"/>
      <c r="N335" s="128"/>
      <c r="O335" s="128"/>
      <c r="P335" s="128"/>
      <c r="Q335" s="128"/>
      <c r="R335" s="128"/>
      <c r="S335" s="128"/>
      <c r="T335" s="128"/>
      <c r="U335" s="128"/>
      <c r="V335" s="128"/>
    </row>
    <row r="336" spans="1:22" x14ac:dyDescent="0.25">
      <c r="A336" s="128"/>
      <c r="B336" s="128"/>
      <c r="C336" s="128"/>
      <c r="D336" s="128"/>
      <c r="E336" s="128"/>
      <c r="F336" s="128"/>
      <c r="G336" s="128"/>
      <c r="H336" s="128"/>
      <c r="I336" s="128"/>
      <c r="J336" s="128"/>
      <c r="K336" s="128"/>
      <c r="L336" s="128"/>
      <c r="M336" s="128"/>
      <c r="N336" s="128"/>
      <c r="O336" s="128"/>
      <c r="P336" s="128"/>
      <c r="Q336" s="128"/>
      <c r="R336" s="128"/>
      <c r="S336" s="128"/>
      <c r="T336" s="128"/>
      <c r="U336" s="128"/>
      <c r="V336" s="128"/>
    </row>
    <row r="337" spans="1:22" x14ac:dyDescent="0.25">
      <c r="A337" s="128"/>
      <c r="B337" s="128"/>
      <c r="C337" s="128"/>
      <c r="D337" s="128"/>
      <c r="E337" s="128"/>
      <c r="F337" s="128"/>
      <c r="G337" s="128"/>
      <c r="H337" s="128"/>
      <c r="I337" s="128"/>
      <c r="J337" s="128"/>
      <c r="K337" s="128"/>
      <c r="L337" s="128"/>
      <c r="M337" s="128"/>
      <c r="N337" s="128"/>
      <c r="O337" s="128"/>
      <c r="P337" s="128"/>
      <c r="Q337" s="128"/>
      <c r="R337" s="128"/>
      <c r="S337" s="128"/>
      <c r="T337" s="128"/>
      <c r="U337" s="128"/>
      <c r="V337" s="128"/>
    </row>
    <row r="338" spans="1:22" x14ac:dyDescent="0.25">
      <c r="A338" s="128"/>
      <c r="B338" s="128"/>
      <c r="C338" s="128"/>
      <c r="D338" s="128"/>
      <c r="E338" s="128"/>
      <c r="F338" s="128"/>
      <c r="G338" s="128"/>
      <c r="H338" s="128"/>
      <c r="I338" s="128"/>
      <c r="J338" s="128"/>
      <c r="K338" s="128"/>
      <c r="L338" s="128"/>
      <c r="M338" s="128"/>
      <c r="N338" s="128"/>
      <c r="O338" s="128"/>
      <c r="P338" s="128"/>
      <c r="Q338" s="128"/>
      <c r="R338" s="128"/>
      <c r="S338" s="128"/>
      <c r="T338" s="128"/>
      <c r="U338" s="128"/>
      <c r="V338" s="128"/>
    </row>
  </sheetData>
  <mergeCells count="12">
    <mergeCell ref="A15:C15"/>
    <mergeCell ref="A5:B5"/>
    <mergeCell ref="A7:C7"/>
    <mergeCell ref="A10:C10"/>
    <mergeCell ref="A12:C12"/>
    <mergeCell ref="A13:C13"/>
    <mergeCell ref="A9:C9"/>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Q30" sqref="Q30"/>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5" width="20.42578125" style="17" customWidth="1"/>
    <col min="6" max="6" width="18.7109375" style="17" customWidth="1"/>
    <col min="7" max="7" width="12" style="18" customWidth="1"/>
    <col min="8" max="11" width="9.5703125" style="18" customWidth="1"/>
    <col min="12" max="27" width="9.5703125" style="17" customWidth="1"/>
    <col min="28" max="28" width="13.140625" style="17" customWidth="1"/>
    <col min="29" max="29" width="24.85546875" style="17" customWidth="1"/>
    <col min="30" max="16384" width="9.140625" style="17"/>
  </cols>
  <sheetData>
    <row r="1" spans="1:29" ht="18.75" x14ac:dyDescent="0.25">
      <c r="A1" s="18"/>
      <c r="B1" s="18"/>
      <c r="C1" s="18"/>
      <c r="D1" s="18"/>
      <c r="E1" s="18"/>
      <c r="F1" s="18"/>
      <c r="L1" s="18"/>
      <c r="M1" s="18"/>
      <c r="AC1" s="4" t="s">
        <v>66</v>
      </c>
    </row>
    <row r="2" spans="1:29" ht="18.75" x14ac:dyDescent="0.3">
      <c r="A2" s="18"/>
      <c r="B2" s="18"/>
      <c r="C2" s="18"/>
      <c r="D2" s="18"/>
      <c r="E2" s="18"/>
      <c r="F2" s="18"/>
      <c r="L2" s="18"/>
      <c r="M2" s="18"/>
      <c r="AC2" s="1" t="s">
        <v>8</v>
      </c>
    </row>
    <row r="3" spans="1:29" ht="18.75" x14ac:dyDescent="0.3">
      <c r="A3" s="18"/>
      <c r="B3" s="18"/>
      <c r="C3" s="18"/>
      <c r="D3" s="18"/>
      <c r="E3" s="18"/>
      <c r="F3" s="18"/>
      <c r="L3" s="18"/>
      <c r="M3" s="18"/>
      <c r="AC3" s="1" t="s">
        <v>65</v>
      </c>
    </row>
    <row r="4" spans="1:29" ht="18.75" customHeight="1" x14ac:dyDescent="0.25">
      <c r="A4" s="335" t="str">
        <f>'6.1. Паспорт сетевой график'!A5</f>
        <v>Год раскрытия информации: 2018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row>
    <row r="5" spans="1:29" ht="18.75" x14ac:dyDescent="0.3">
      <c r="A5" s="18"/>
      <c r="B5" s="18"/>
      <c r="C5" s="18"/>
      <c r="D5" s="18"/>
      <c r="E5" s="18"/>
      <c r="F5" s="18"/>
      <c r="L5" s="18"/>
      <c r="M5" s="18"/>
      <c r="AC5" s="1"/>
    </row>
    <row r="6" spans="1:29" ht="18.75" x14ac:dyDescent="0.25">
      <c r="A6" s="329" t="s">
        <v>7</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row>
    <row r="7" spans="1:29" ht="18.75" x14ac:dyDescent="0.25">
      <c r="A7" s="104"/>
      <c r="B7" s="104"/>
      <c r="C7" s="104"/>
      <c r="D7" s="104"/>
      <c r="E7" s="104"/>
      <c r="F7" s="104"/>
      <c r="G7" s="104"/>
      <c r="H7" s="104"/>
      <c r="I7" s="104"/>
      <c r="J7" s="175"/>
      <c r="K7" s="175"/>
      <c r="L7" s="175"/>
      <c r="M7" s="175"/>
      <c r="N7" s="175"/>
      <c r="O7" s="175"/>
      <c r="P7" s="175"/>
      <c r="Q7" s="175"/>
      <c r="R7" s="175"/>
      <c r="S7" s="175"/>
      <c r="T7" s="175"/>
      <c r="U7" s="175"/>
      <c r="V7" s="175"/>
      <c r="W7" s="175"/>
      <c r="X7" s="175"/>
      <c r="Y7" s="175"/>
      <c r="Z7" s="175"/>
      <c r="AA7" s="175"/>
      <c r="AB7" s="175"/>
      <c r="AC7" s="175"/>
    </row>
    <row r="8" spans="1:29" x14ac:dyDescent="0.25">
      <c r="A8" s="330" t="str">
        <f>'6.1. Паспорт сетевой график'!A9</f>
        <v>Акционерное общество "Янтарьэнерго" ДЗО  ПАО "Россети"</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row>
    <row r="9" spans="1:29" ht="18.75" customHeight="1" x14ac:dyDescent="0.25">
      <c r="A9" s="325" t="s">
        <v>6</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row>
    <row r="10" spans="1:29" ht="18.75" x14ac:dyDescent="0.25">
      <c r="A10" s="104"/>
      <c r="B10" s="104"/>
      <c r="C10" s="104"/>
      <c r="D10" s="104"/>
      <c r="E10" s="104"/>
      <c r="F10" s="104"/>
      <c r="G10" s="104"/>
      <c r="H10" s="104"/>
      <c r="I10" s="104"/>
      <c r="J10" s="175"/>
      <c r="K10" s="175"/>
      <c r="L10" s="175"/>
      <c r="M10" s="175"/>
      <c r="N10" s="175"/>
      <c r="O10" s="175"/>
      <c r="P10" s="175"/>
      <c r="Q10" s="175"/>
      <c r="R10" s="175"/>
      <c r="S10" s="175"/>
      <c r="T10" s="175"/>
      <c r="U10" s="175"/>
      <c r="V10" s="175"/>
      <c r="W10" s="175"/>
      <c r="X10" s="175"/>
      <c r="Y10" s="175"/>
      <c r="Z10" s="175"/>
      <c r="AA10" s="175"/>
      <c r="AB10" s="175"/>
      <c r="AC10" s="175"/>
    </row>
    <row r="11" spans="1:29" x14ac:dyDescent="0.25">
      <c r="A11" s="330" t="str">
        <f>'6.1. Паспорт сетевой график'!A12</f>
        <v>F_17-1484</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row>
    <row r="12" spans="1:29" x14ac:dyDescent="0.25">
      <c r="A12" s="325" t="s">
        <v>5</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row>
    <row r="13" spans="1:29" ht="16.5" customHeight="1" x14ac:dyDescent="0.3">
      <c r="A13" s="139"/>
      <c r="B13" s="139"/>
      <c r="C13" s="139"/>
      <c r="D13" s="139"/>
      <c r="E13" s="139"/>
      <c r="F13" s="139"/>
      <c r="G13" s="139"/>
      <c r="H13" s="139"/>
      <c r="I13" s="139"/>
      <c r="J13" s="32"/>
      <c r="K13" s="32"/>
      <c r="L13" s="32"/>
      <c r="M13" s="32"/>
      <c r="N13" s="32"/>
      <c r="O13" s="32"/>
      <c r="P13" s="32"/>
      <c r="Q13" s="32"/>
      <c r="R13" s="32"/>
      <c r="S13" s="32"/>
      <c r="T13" s="32"/>
      <c r="U13" s="32"/>
      <c r="V13" s="32"/>
      <c r="W13" s="32"/>
      <c r="X13" s="32"/>
      <c r="Y13" s="32"/>
      <c r="Z13" s="32"/>
      <c r="AA13" s="32"/>
      <c r="AB13" s="32"/>
      <c r="AC13" s="32"/>
    </row>
    <row r="14" spans="1:29" ht="36" customHeight="1" x14ac:dyDescent="0.25">
      <c r="A14" s="331" t="str">
        <f>'6.1. Паспорт сетевой график'!A15</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row>
    <row r="15" spans="1:29" ht="15.75" customHeight="1" x14ac:dyDescent="0.25">
      <c r="A15" s="325" t="s">
        <v>4</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row>
    <row r="16" spans="1:29"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row>
    <row r="17" spans="1:32" x14ac:dyDescent="0.25">
      <c r="A17" s="18"/>
      <c r="L17" s="18"/>
      <c r="M17" s="18"/>
      <c r="N17" s="18"/>
      <c r="O17" s="18"/>
      <c r="P17" s="18"/>
      <c r="Q17" s="18"/>
      <c r="R17" s="18"/>
      <c r="S17" s="18"/>
      <c r="T17" s="18"/>
      <c r="U17" s="18"/>
      <c r="V17" s="18"/>
      <c r="W17" s="18"/>
      <c r="X17" s="18"/>
      <c r="Y17" s="18"/>
      <c r="Z17" s="18"/>
      <c r="AA17" s="18"/>
      <c r="AB17" s="18"/>
    </row>
    <row r="18" spans="1:32" x14ac:dyDescent="0.25">
      <c r="A18" s="410" t="s">
        <v>359</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row>
    <row r="19" spans="1:32" x14ac:dyDescent="0.25">
      <c r="A19" s="18"/>
      <c r="B19" s="18"/>
      <c r="C19" s="18"/>
      <c r="D19" s="18"/>
      <c r="E19" s="18"/>
      <c r="F19" s="18"/>
      <c r="L19" s="18"/>
      <c r="M19" s="18"/>
      <c r="N19" s="18"/>
      <c r="O19" s="18"/>
      <c r="P19" s="18"/>
      <c r="Q19" s="18"/>
      <c r="R19" s="18"/>
      <c r="S19" s="18"/>
      <c r="T19" s="18"/>
      <c r="U19" s="18"/>
      <c r="V19" s="18"/>
      <c r="W19" s="18"/>
      <c r="X19" s="18"/>
      <c r="Y19" s="18"/>
      <c r="Z19" s="18"/>
      <c r="AA19" s="18"/>
      <c r="AB19" s="18"/>
    </row>
    <row r="20" spans="1:32" ht="33" customHeight="1" x14ac:dyDescent="0.25">
      <c r="A20" s="402" t="s">
        <v>181</v>
      </c>
      <c r="B20" s="402" t="s">
        <v>180</v>
      </c>
      <c r="C20" s="407" t="s">
        <v>179</v>
      </c>
      <c r="D20" s="407"/>
      <c r="E20" s="409" t="s">
        <v>178</v>
      </c>
      <c r="F20" s="409"/>
      <c r="G20" s="402" t="s">
        <v>458</v>
      </c>
      <c r="H20" s="405">
        <v>2016</v>
      </c>
      <c r="I20" s="406"/>
      <c r="J20" s="406"/>
      <c r="K20" s="406"/>
      <c r="L20" s="405">
        <v>2017</v>
      </c>
      <c r="M20" s="406"/>
      <c r="N20" s="406"/>
      <c r="O20" s="406"/>
      <c r="P20" s="405">
        <v>2018</v>
      </c>
      <c r="Q20" s="406"/>
      <c r="R20" s="406"/>
      <c r="S20" s="406"/>
      <c r="T20" s="405">
        <v>2019</v>
      </c>
      <c r="U20" s="406"/>
      <c r="V20" s="406"/>
      <c r="W20" s="406"/>
      <c r="X20" s="405">
        <v>2020</v>
      </c>
      <c r="Y20" s="406"/>
      <c r="Z20" s="406"/>
      <c r="AA20" s="406"/>
      <c r="AB20" s="411" t="s">
        <v>177</v>
      </c>
      <c r="AC20" s="411"/>
      <c r="AD20" s="31"/>
      <c r="AE20" s="31"/>
      <c r="AF20" s="31"/>
    </row>
    <row r="21" spans="1:32" ht="99.75" customHeight="1" x14ac:dyDescent="0.25">
      <c r="A21" s="403"/>
      <c r="B21" s="403"/>
      <c r="C21" s="407"/>
      <c r="D21" s="407"/>
      <c r="E21" s="409"/>
      <c r="F21" s="409"/>
      <c r="G21" s="403"/>
      <c r="H21" s="407" t="s">
        <v>2</v>
      </c>
      <c r="I21" s="407"/>
      <c r="J21" s="407" t="s">
        <v>9</v>
      </c>
      <c r="K21" s="407"/>
      <c r="L21" s="407" t="s">
        <v>2</v>
      </c>
      <c r="M21" s="407"/>
      <c r="N21" s="407" t="s">
        <v>9</v>
      </c>
      <c r="O21" s="407"/>
      <c r="P21" s="407" t="s">
        <v>2</v>
      </c>
      <c r="Q21" s="407"/>
      <c r="R21" s="407" t="s">
        <v>9</v>
      </c>
      <c r="S21" s="407"/>
      <c r="T21" s="407" t="s">
        <v>2</v>
      </c>
      <c r="U21" s="407"/>
      <c r="V21" s="407" t="s">
        <v>9</v>
      </c>
      <c r="W21" s="407"/>
      <c r="X21" s="407" t="s">
        <v>2</v>
      </c>
      <c r="Y21" s="407"/>
      <c r="Z21" s="407" t="s">
        <v>9</v>
      </c>
      <c r="AA21" s="407"/>
      <c r="AB21" s="411"/>
      <c r="AC21" s="411"/>
    </row>
    <row r="22" spans="1:32" ht="89.25" customHeight="1" x14ac:dyDescent="0.25">
      <c r="A22" s="404"/>
      <c r="B22" s="404"/>
      <c r="C22" s="98" t="s">
        <v>2</v>
      </c>
      <c r="D22" s="98" t="s">
        <v>176</v>
      </c>
      <c r="E22" s="30" t="s">
        <v>418</v>
      </c>
      <c r="F22" s="30" t="s">
        <v>522</v>
      </c>
      <c r="G22" s="404"/>
      <c r="H22" s="29" t="s">
        <v>340</v>
      </c>
      <c r="I22" s="29" t="s">
        <v>341</v>
      </c>
      <c r="J22" s="29" t="s">
        <v>340</v>
      </c>
      <c r="K22" s="29" t="s">
        <v>341</v>
      </c>
      <c r="L22" s="29" t="s">
        <v>340</v>
      </c>
      <c r="M22" s="29" t="s">
        <v>341</v>
      </c>
      <c r="N22" s="29" t="s">
        <v>340</v>
      </c>
      <c r="O22" s="29" t="s">
        <v>341</v>
      </c>
      <c r="P22" s="29" t="s">
        <v>340</v>
      </c>
      <c r="Q22" s="29" t="s">
        <v>341</v>
      </c>
      <c r="R22" s="29" t="s">
        <v>340</v>
      </c>
      <c r="S22" s="29" t="s">
        <v>341</v>
      </c>
      <c r="T22" s="29" t="s">
        <v>340</v>
      </c>
      <c r="U22" s="29" t="s">
        <v>341</v>
      </c>
      <c r="V22" s="29" t="s">
        <v>340</v>
      </c>
      <c r="W22" s="29" t="s">
        <v>341</v>
      </c>
      <c r="X22" s="29" t="s">
        <v>340</v>
      </c>
      <c r="Y22" s="29" t="s">
        <v>341</v>
      </c>
      <c r="Z22" s="29" t="s">
        <v>340</v>
      </c>
      <c r="AA22" s="29" t="s">
        <v>341</v>
      </c>
      <c r="AB22" s="98" t="s">
        <v>2</v>
      </c>
      <c r="AC22" s="98" t="s">
        <v>9</v>
      </c>
    </row>
    <row r="23" spans="1:32" ht="19.5" customHeight="1" x14ac:dyDescent="0.25">
      <c r="A23" s="93">
        <v>1</v>
      </c>
      <c r="B23" s="93">
        <v>2</v>
      </c>
      <c r="C23" s="93">
        <v>3</v>
      </c>
      <c r="D23" s="93">
        <v>4</v>
      </c>
      <c r="E23" s="93">
        <v>5</v>
      </c>
      <c r="F23" s="93">
        <v>6</v>
      </c>
      <c r="G23" s="93">
        <v>7</v>
      </c>
      <c r="H23" s="93">
        <v>8</v>
      </c>
      <c r="I23" s="93">
        <v>9</v>
      </c>
      <c r="J23" s="93">
        <v>10</v>
      </c>
      <c r="K23" s="93">
        <v>11</v>
      </c>
      <c r="L23" s="93">
        <v>12</v>
      </c>
      <c r="M23" s="93">
        <v>13</v>
      </c>
      <c r="N23" s="93">
        <v>14</v>
      </c>
      <c r="O23" s="93">
        <v>15</v>
      </c>
      <c r="P23" s="93">
        <v>16</v>
      </c>
      <c r="Q23" s="93">
        <v>17</v>
      </c>
      <c r="R23" s="93">
        <v>18</v>
      </c>
      <c r="S23" s="93">
        <v>19</v>
      </c>
      <c r="T23" s="93">
        <v>20</v>
      </c>
      <c r="U23" s="93">
        <v>21</v>
      </c>
      <c r="V23" s="93">
        <v>22</v>
      </c>
      <c r="W23" s="93">
        <v>23</v>
      </c>
      <c r="X23" s="93">
        <v>24</v>
      </c>
      <c r="Y23" s="93">
        <v>25</v>
      </c>
      <c r="Z23" s="93">
        <v>26</v>
      </c>
      <c r="AA23" s="93">
        <v>27</v>
      </c>
      <c r="AB23" s="93">
        <v>28</v>
      </c>
      <c r="AC23" s="93">
        <v>29</v>
      </c>
    </row>
    <row r="24" spans="1:32" ht="47.25" customHeight="1" x14ac:dyDescent="0.25">
      <c r="A24" s="27">
        <v>1</v>
      </c>
      <c r="B24" s="26" t="s">
        <v>175</v>
      </c>
      <c r="C24" s="189">
        <f>SUM(C25:C29)</f>
        <v>894.96517847896439</v>
      </c>
      <c r="D24" s="189">
        <v>0</v>
      </c>
      <c r="E24" s="189">
        <f>SUM(E25:E29)</f>
        <v>894.96517847896439</v>
      </c>
      <c r="F24" s="189">
        <f t="shared" ref="F24:G24" si="0">SUM(F25:F29)</f>
        <v>894.96517847896439</v>
      </c>
      <c r="G24" s="189">
        <f t="shared" si="0"/>
        <v>0</v>
      </c>
      <c r="H24" s="189">
        <f>SUM(H25:H29)</f>
        <v>0</v>
      </c>
      <c r="I24" s="189">
        <f t="shared" ref="I24:Y24" si="1">SUM(I25:I29)</f>
        <v>0</v>
      </c>
      <c r="J24" s="189">
        <f t="shared" si="1"/>
        <v>0</v>
      </c>
      <c r="K24" s="189">
        <f t="shared" si="1"/>
        <v>0</v>
      </c>
      <c r="L24" s="189">
        <f t="shared" si="1"/>
        <v>268.21958447140571</v>
      </c>
      <c r="M24" s="189">
        <f t="shared" si="1"/>
        <v>0</v>
      </c>
      <c r="N24" s="189">
        <f t="shared" si="1"/>
        <v>268.21958447140571</v>
      </c>
      <c r="O24" s="189">
        <f t="shared" ref="O24" si="2">SUM(O25:O29)</f>
        <v>0</v>
      </c>
      <c r="P24" s="189">
        <f t="shared" si="1"/>
        <v>626.74559400755868</v>
      </c>
      <c r="Q24" s="189">
        <f t="shared" si="1"/>
        <v>218</v>
      </c>
      <c r="R24" s="189">
        <f t="shared" si="1"/>
        <v>38.711464513599999</v>
      </c>
      <c r="S24" s="189">
        <f t="shared" si="1"/>
        <v>38.711464513599999</v>
      </c>
      <c r="T24" s="189">
        <f t="shared" si="1"/>
        <v>0</v>
      </c>
      <c r="U24" s="189">
        <f t="shared" si="1"/>
        <v>0</v>
      </c>
      <c r="V24" s="189">
        <f t="shared" si="1"/>
        <v>0</v>
      </c>
      <c r="W24" s="189">
        <f t="shared" si="1"/>
        <v>0</v>
      </c>
      <c r="X24" s="189">
        <f t="shared" si="1"/>
        <v>0</v>
      </c>
      <c r="Y24" s="189">
        <f t="shared" si="1"/>
        <v>0</v>
      </c>
      <c r="Z24" s="189">
        <f t="shared" ref="Z24:AA24" si="3">SUM(Z25:Z29)</f>
        <v>0</v>
      </c>
      <c r="AA24" s="189">
        <f t="shared" si="3"/>
        <v>0</v>
      </c>
      <c r="AB24" s="189">
        <f t="shared" ref="AB24:AB64" si="4">SUM(H24,L24,P24)</f>
        <v>894.96517847896439</v>
      </c>
      <c r="AC24" s="189">
        <f>J24+N24+R24+V24+Z24</f>
        <v>306.9310489850057</v>
      </c>
    </row>
    <row r="25" spans="1:32" ht="24" customHeight="1" x14ac:dyDescent="0.25">
      <c r="A25" s="25" t="s">
        <v>174</v>
      </c>
      <c r="B25" s="6" t="s">
        <v>173</v>
      </c>
      <c r="C25" s="189">
        <f>AB25</f>
        <v>0</v>
      </c>
      <c r="D25" s="189">
        <v>0</v>
      </c>
      <c r="E25" s="189">
        <f>C25</f>
        <v>0</v>
      </c>
      <c r="F25" s="189">
        <f t="shared" ref="F25:F30" si="5">E25-G25-H25</f>
        <v>0</v>
      </c>
      <c r="G25" s="190">
        <v>0</v>
      </c>
      <c r="H25" s="190">
        <v>0</v>
      </c>
      <c r="I25" s="190">
        <v>0</v>
      </c>
      <c r="J25" s="190">
        <v>0</v>
      </c>
      <c r="K25" s="190">
        <v>0</v>
      </c>
      <c r="L25" s="190">
        <v>0</v>
      </c>
      <c r="M25" s="190">
        <v>0</v>
      </c>
      <c r="N25" s="190">
        <v>0</v>
      </c>
      <c r="O25" s="190">
        <v>0</v>
      </c>
      <c r="P25" s="190">
        <v>0</v>
      </c>
      <c r="Q25" s="190">
        <v>0</v>
      </c>
      <c r="R25" s="190">
        <v>0</v>
      </c>
      <c r="S25" s="190">
        <v>0</v>
      </c>
      <c r="T25" s="190">
        <v>0</v>
      </c>
      <c r="U25" s="190">
        <v>0</v>
      </c>
      <c r="V25" s="190">
        <v>0</v>
      </c>
      <c r="W25" s="190">
        <v>0</v>
      </c>
      <c r="X25" s="190">
        <v>0</v>
      </c>
      <c r="Y25" s="190">
        <v>0</v>
      </c>
      <c r="Z25" s="190">
        <v>0</v>
      </c>
      <c r="AA25" s="190">
        <v>0</v>
      </c>
      <c r="AB25" s="189">
        <f t="shared" si="4"/>
        <v>0</v>
      </c>
      <c r="AC25" s="189">
        <f t="shared" ref="AC25:AC64" si="6">J25+N25+R25+V25+Z25</f>
        <v>0</v>
      </c>
    </row>
    <row r="26" spans="1:32" x14ac:dyDescent="0.25">
      <c r="A26" s="25" t="s">
        <v>172</v>
      </c>
      <c r="B26" s="6" t="s">
        <v>171</v>
      </c>
      <c r="C26" s="189">
        <f>AB26</f>
        <v>0</v>
      </c>
      <c r="D26" s="189">
        <v>0</v>
      </c>
      <c r="E26" s="189">
        <f>C26</f>
        <v>0</v>
      </c>
      <c r="F26" s="189">
        <f t="shared" si="5"/>
        <v>0</v>
      </c>
      <c r="G26" s="190">
        <v>0</v>
      </c>
      <c r="H26" s="190">
        <v>0</v>
      </c>
      <c r="I26" s="190">
        <v>0</v>
      </c>
      <c r="J26" s="190">
        <v>0</v>
      </c>
      <c r="K26" s="190">
        <v>0</v>
      </c>
      <c r="L26" s="190">
        <v>0</v>
      </c>
      <c r="M26" s="190">
        <v>0</v>
      </c>
      <c r="N26" s="190">
        <v>0</v>
      </c>
      <c r="O26" s="190">
        <v>0</v>
      </c>
      <c r="P26" s="190">
        <v>0</v>
      </c>
      <c r="Q26" s="190">
        <v>0</v>
      </c>
      <c r="R26" s="190">
        <v>0</v>
      </c>
      <c r="S26" s="190">
        <v>0</v>
      </c>
      <c r="T26" s="190">
        <v>0</v>
      </c>
      <c r="U26" s="190">
        <v>0</v>
      </c>
      <c r="V26" s="190">
        <v>0</v>
      </c>
      <c r="W26" s="190">
        <v>0</v>
      </c>
      <c r="X26" s="190">
        <v>0</v>
      </c>
      <c r="Y26" s="190">
        <v>0</v>
      </c>
      <c r="Z26" s="190">
        <v>0</v>
      </c>
      <c r="AA26" s="190">
        <v>0</v>
      </c>
      <c r="AB26" s="189">
        <f t="shared" si="4"/>
        <v>0</v>
      </c>
      <c r="AC26" s="189">
        <f t="shared" si="6"/>
        <v>0</v>
      </c>
    </row>
    <row r="27" spans="1:32" ht="31.5" x14ac:dyDescent="0.25">
      <c r="A27" s="25" t="s">
        <v>170</v>
      </c>
      <c r="B27" s="6" t="s">
        <v>321</v>
      </c>
      <c r="C27" s="189">
        <f>AB27</f>
        <v>0</v>
      </c>
      <c r="D27" s="189">
        <v>0</v>
      </c>
      <c r="E27" s="227">
        <f>C27</f>
        <v>0</v>
      </c>
      <c r="F27" s="189">
        <f t="shared" si="5"/>
        <v>0</v>
      </c>
      <c r="G27" s="190">
        <v>0</v>
      </c>
      <c r="H27" s="190">
        <v>0</v>
      </c>
      <c r="I27" s="190">
        <v>0</v>
      </c>
      <c r="J27" s="190">
        <v>0</v>
      </c>
      <c r="K27" s="190">
        <v>0</v>
      </c>
      <c r="L27" s="190">
        <v>0</v>
      </c>
      <c r="M27" s="190">
        <v>0</v>
      </c>
      <c r="N27" s="190">
        <v>0</v>
      </c>
      <c r="O27" s="190">
        <v>0</v>
      </c>
      <c r="P27" s="190">
        <v>0</v>
      </c>
      <c r="Q27" s="190">
        <v>0</v>
      </c>
      <c r="R27" s="190">
        <v>0</v>
      </c>
      <c r="S27" s="190">
        <v>0</v>
      </c>
      <c r="T27" s="190">
        <v>0</v>
      </c>
      <c r="U27" s="190">
        <v>0</v>
      </c>
      <c r="V27" s="190">
        <v>0</v>
      </c>
      <c r="W27" s="190">
        <v>0</v>
      </c>
      <c r="X27" s="190">
        <v>0</v>
      </c>
      <c r="Y27" s="190">
        <v>0</v>
      </c>
      <c r="Z27" s="190">
        <v>0</v>
      </c>
      <c r="AA27" s="190">
        <v>0</v>
      </c>
      <c r="AB27" s="189">
        <f t="shared" si="4"/>
        <v>0</v>
      </c>
      <c r="AC27" s="189">
        <f t="shared" si="6"/>
        <v>0</v>
      </c>
    </row>
    <row r="28" spans="1:32" x14ac:dyDescent="0.25">
      <c r="A28" s="25" t="s">
        <v>169</v>
      </c>
      <c r="B28" s="6" t="s">
        <v>419</v>
      </c>
      <c r="C28" s="189">
        <f>AB28</f>
        <v>0</v>
      </c>
      <c r="D28" s="189">
        <v>0</v>
      </c>
      <c r="E28" s="227">
        <f>C28</f>
        <v>0</v>
      </c>
      <c r="F28" s="189">
        <f t="shared" si="5"/>
        <v>0</v>
      </c>
      <c r="G28" s="190">
        <v>0</v>
      </c>
      <c r="H28" s="190">
        <v>0</v>
      </c>
      <c r="I28" s="190">
        <v>0</v>
      </c>
      <c r="J28" s="190">
        <v>0</v>
      </c>
      <c r="K28" s="190">
        <v>0</v>
      </c>
      <c r="L28" s="190">
        <v>0</v>
      </c>
      <c r="M28" s="190">
        <v>0</v>
      </c>
      <c r="N28" s="190">
        <v>0</v>
      </c>
      <c r="O28" s="190">
        <v>0</v>
      </c>
      <c r="P28" s="190">
        <v>0</v>
      </c>
      <c r="Q28" s="190">
        <v>0</v>
      </c>
      <c r="R28" s="190">
        <v>0</v>
      </c>
      <c r="S28" s="190">
        <v>0</v>
      </c>
      <c r="T28" s="190">
        <v>0</v>
      </c>
      <c r="U28" s="190">
        <v>0</v>
      </c>
      <c r="V28" s="190">
        <v>0</v>
      </c>
      <c r="W28" s="190">
        <v>0</v>
      </c>
      <c r="X28" s="190">
        <v>0</v>
      </c>
      <c r="Y28" s="190">
        <v>0</v>
      </c>
      <c r="Z28" s="190">
        <v>0</v>
      </c>
      <c r="AA28" s="190">
        <v>0</v>
      </c>
      <c r="AB28" s="189">
        <f t="shared" si="4"/>
        <v>0</v>
      </c>
      <c r="AC28" s="189">
        <f t="shared" si="6"/>
        <v>0</v>
      </c>
    </row>
    <row r="29" spans="1:32" x14ac:dyDescent="0.25">
      <c r="A29" s="25" t="s">
        <v>168</v>
      </c>
      <c r="B29" s="28" t="s">
        <v>167</v>
      </c>
      <c r="C29" s="189">
        <f>AB29</f>
        <v>894.96517847896439</v>
      </c>
      <c r="D29" s="189">
        <v>0</v>
      </c>
      <c r="E29" s="227">
        <f>C29</f>
        <v>894.96517847896439</v>
      </c>
      <c r="F29" s="189">
        <f t="shared" si="5"/>
        <v>894.96517847896439</v>
      </c>
      <c r="G29" s="190">
        <v>0</v>
      </c>
      <c r="H29" s="190">
        <v>0</v>
      </c>
      <c r="I29" s="190">
        <v>0</v>
      </c>
      <c r="J29" s="190">
        <v>0</v>
      </c>
      <c r="K29" s="190">
        <v>0</v>
      </c>
      <c r="L29" s="190">
        <v>268.21958447140571</v>
      </c>
      <c r="M29" s="190">
        <v>0</v>
      </c>
      <c r="N29" s="190">
        <v>268.21958447140571</v>
      </c>
      <c r="O29" s="190">
        <v>0</v>
      </c>
      <c r="P29" s="190">
        <v>626.74559400755868</v>
      </c>
      <c r="Q29" s="190">
        <v>218</v>
      </c>
      <c r="R29" s="191">
        <v>38.711464513599999</v>
      </c>
      <c r="S29" s="191">
        <v>38.711464513599999</v>
      </c>
      <c r="T29" s="190">
        <v>0</v>
      </c>
      <c r="U29" s="190">
        <v>0</v>
      </c>
      <c r="V29" s="191">
        <v>0</v>
      </c>
      <c r="W29" s="190">
        <v>0</v>
      </c>
      <c r="X29" s="190">
        <v>0</v>
      </c>
      <c r="Y29" s="190">
        <v>0</v>
      </c>
      <c r="Z29" s="190">
        <v>0</v>
      </c>
      <c r="AA29" s="190">
        <v>0</v>
      </c>
      <c r="AB29" s="189">
        <f t="shared" si="4"/>
        <v>894.96517847896439</v>
      </c>
      <c r="AC29" s="189">
        <f t="shared" si="6"/>
        <v>306.9310489850057</v>
      </c>
    </row>
    <row r="30" spans="1:32" s="65" customFormat="1" ht="47.25" x14ac:dyDescent="0.25">
      <c r="A30" s="27" t="s">
        <v>61</v>
      </c>
      <c r="B30" s="26" t="s">
        <v>166</v>
      </c>
      <c r="C30" s="189">
        <v>758.44506650759695</v>
      </c>
      <c r="D30" s="189">
        <v>0</v>
      </c>
      <c r="E30" s="189">
        <f>SUM(E31:E34)</f>
        <v>758.44506650759718</v>
      </c>
      <c r="F30" s="189">
        <f t="shared" si="5"/>
        <v>758.44506650759718</v>
      </c>
      <c r="G30" s="189">
        <v>0</v>
      </c>
      <c r="H30" s="189">
        <v>0</v>
      </c>
      <c r="I30" s="189">
        <v>0</v>
      </c>
      <c r="J30" s="189">
        <v>0</v>
      </c>
      <c r="K30" s="189">
        <v>0</v>
      </c>
      <c r="L30" s="189">
        <v>312.05049531475061</v>
      </c>
      <c r="M30" s="189">
        <v>0</v>
      </c>
      <c r="N30" s="189">
        <v>312.05049531475061</v>
      </c>
      <c r="O30" s="189">
        <v>0</v>
      </c>
      <c r="P30" s="189">
        <v>446.39457119284634</v>
      </c>
      <c r="Q30" s="189">
        <v>100</v>
      </c>
      <c r="R30" s="189">
        <f>SUM(R31:R34)</f>
        <v>63.523539013559301</v>
      </c>
      <c r="S30" s="189">
        <f>SUM(S31:S34)</f>
        <v>63.523539013559301</v>
      </c>
      <c r="T30" s="189">
        <v>0</v>
      </c>
      <c r="U30" s="189">
        <v>0</v>
      </c>
      <c r="V30" s="189">
        <v>0</v>
      </c>
      <c r="W30" s="189">
        <v>0</v>
      </c>
      <c r="X30" s="189">
        <v>0</v>
      </c>
      <c r="Y30" s="189">
        <v>0</v>
      </c>
      <c r="Z30" s="189">
        <v>0</v>
      </c>
      <c r="AA30" s="189">
        <v>0</v>
      </c>
      <c r="AB30" s="189">
        <f t="shared" si="4"/>
        <v>758.44506650759695</v>
      </c>
      <c r="AC30" s="189">
        <f t="shared" si="6"/>
        <v>375.57403432830989</v>
      </c>
    </row>
    <row r="31" spans="1:32" x14ac:dyDescent="0.25">
      <c r="A31" s="27" t="s">
        <v>165</v>
      </c>
      <c r="B31" s="6" t="s">
        <v>164</v>
      </c>
      <c r="C31" s="189">
        <v>21.898977253783478</v>
      </c>
      <c r="D31" s="189">
        <v>0</v>
      </c>
      <c r="E31" s="227">
        <f>C31</f>
        <v>21.898977253783478</v>
      </c>
      <c r="F31" s="189">
        <f>E31-H31</f>
        <v>21.898977253783478</v>
      </c>
      <c r="G31" s="190">
        <v>0</v>
      </c>
      <c r="H31" s="190">
        <v>0</v>
      </c>
      <c r="I31" s="190">
        <v>0</v>
      </c>
      <c r="J31" s="190">
        <v>0</v>
      </c>
      <c r="K31" s="190">
        <v>0</v>
      </c>
      <c r="L31" s="190">
        <v>0</v>
      </c>
      <c r="M31" s="190">
        <v>0</v>
      </c>
      <c r="N31" s="190">
        <v>0</v>
      </c>
      <c r="O31" s="190">
        <v>0</v>
      </c>
      <c r="P31" s="190">
        <v>0</v>
      </c>
      <c r="Q31" s="190">
        <v>0</v>
      </c>
      <c r="R31" s="190">
        <v>37.579008000000002</v>
      </c>
      <c r="S31" s="190">
        <v>37.579008000000002</v>
      </c>
      <c r="T31" s="190">
        <v>0</v>
      </c>
      <c r="U31" s="190">
        <v>0</v>
      </c>
      <c r="V31" s="190">
        <v>0</v>
      </c>
      <c r="W31" s="190">
        <v>0</v>
      </c>
      <c r="X31" s="190">
        <v>0</v>
      </c>
      <c r="Y31" s="190">
        <v>0</v>
      </c>
      <c r="Z31" s="190">
        <v>0</v>
      </c>
      <c r="AA31" s="190">
        <v>0</v>
      </c>
      <c r="AB31" s="189">
        <f t="shared" si="4"/>
        <v>0</v>
      </c>
      <c r="AC31" s="189">
        <f t="shared" si="6"/>
        <v>37.579008000000002</v>
      </c>
    </row>
    <row r="32" spans="1:32" ht="31.5" x14ac:dyDescent="0.25">
      <c r="A32" s="27" t="s">
        <v>163</v>
      </c>
      <c r="B32" s="6" t="s">
        <v>162</v>
      </c>
      <c r="C32" s="189">
        <v>181.3719518962827</v>
      </c>
      <c r="D32" s="189">
        <v>0</v>
      </c>
      <c r="E32" s="227">
        <f>C32</f>
        <v>181.3719518962827</v>
      </c>
      <c r="F32" s="189">
        <f>E32-H32</f>
        <v>181.3719518962827</v>
      </c>
      <c r="G32" s="190">
        <v>0</v>
      </c>
      <c r="H32" s="190">
        <v>0</v>
      </c>
      <c r="I32" s="190">
        <v>0</v>
      </c>
      <c r="J32" s="190">
        <v>0</v>
      </c>
      <c r="K32" s="190">
        <v>0</v>
      </c>
      <c r="L32" s="190">
        <v>0</v>
      </c>
      <c r="M32" s="190">
        <v>0</v>
      </c>
      <c r="N32" s="190">
        <v>108.179711</v>
      </c>
      <c r="O32" s="190">
        <v>0</v>
      </c>
      <c r="P32" s="190">
        <v>0</v>
      </c>
      <c r="Q32" s="190">
        <v>0</v>
      </c>
      <c r="R32" s="190">
        <v>5.9327240000000003</v>
      </c>
      <c r="S32" s="190">
        <v>5.9327240000000003</v>
      </c>
      <c r="T32" s="190">
        <v>0</v>
      </c>
      <c r="U32" s="190">
        <v>0</v>
      </c>
      <c r="V32" s="190">
        <v>0</v>
      </c>
      <c r="W32" s="190">
        <v>0</v>
      </c>
      <c r="X32" s="190">
        <v>0</v>
      </c>
      <c r="Y32" s="190">
        <v>0</v>
      </c>
      <c r="Z32" s="190">
        <v>0</v>
      </c>
      <c r="AA32" s="190">
        <v>0</v>
      </c>
      <c r="AB32" s="189">
        <f t="shared" si="4"/>
        <v>0</v>
      </c>
      <c r="AC32" s="189">
        <f t="shared" si="6"/>
        <v>114.112435</v>
      </c>
    </row>
    <row r="33" spans="1:29" x14ac:dyDescent="0.25">
      <c r="A33" s="27" t="s">
        <v>161</v>
      </c>
      <c r="B33" s="6" t="s">
        <v>160</v>
      </c>
      <c r="C33" s="189">
        <v>464.65692423966215</v>
      </c>
      <c r="D33" s="189">
        <v>0</v>
      </c>
      <c r="E33" s="227">
        <f>C33</f>
        <v>464.65692423966215</v>
      </c>
      <c r="F33" s="189">
        <f>E33-H33</f>
        <v>464.65692423966215</v>
      </c>
      <c r="G33" s="190">
        <v>0</v>
      </c>
      <c r="H33" s="190">
        <v>0</v>
      </c>
      <c r="I33" s="190">
        <v>0</v>
      </c>
      <c r="J33" s="190">
        <v>0</v>
      </c>
      <c r="K33" s="190">
        <v>0</v>
      </c>
      <c r="L33" s="190">
        <v>0</v>
      </c>
      <c r="M33" s="190">
        <v>0</v>
      </c>
      <c r="N33" s="190">
        <v>194.84407515203876</v>
      </c>
      <c r="O33" s="190">
        <v>0</v>
      </c>
      <c r="P33" s="190">
        <v>0</v>
      </c>
      <c r="Q33" s="190">
        <v>0</v>
      </c>
      <c r="R33" s="190">
        <v>0.35491499999999998</v>
      </c>
      <c r="S33" s="190">
        <v>0.35491499999999998</v>
      </c>
      <c r="T33" s="190">
        <v>0</v>
      </c>
      <c r="U33" s="190">
        <v>0</v>
      </c>
      <c r="V33" s="190">
        <v>0</v>
      </c>
      <c r="W33" s="190">
        <v>0</v>
      </c>
      <c r="X33" s="190">
        <v>0</v>
      </c>
      <c r="Y33" s="190">
        <v>0</v>
      </c>
      <c r="Z33" s="190">
        <v>0</v>
      </c>
      <c r="AA33" s="190">
        <v>0</v>
      </c>
      <c r="AB33" s="189">
        <f t="shared" si="4"/>
        <v>0</v>
      </c>
      <c r="AC33" s="189">
        <f t="shared" si="6"/>
        <v>195.19899015203876</v>
      </c>
    </row>
    <row r="34" spans="1:29" x14ac:dyDescent="0.25">
      <c r="A34" s="27" t="s">
        <v>159</v>
      </c>
      <c r="B34" s="6" t="s">
        <v>158</v>
      </c>
      <c r="C34" s="189">
        <v>90.517213117868906</v>
      </c>
      <c r="D34" s="189">
        <v>0</v>
      </c>
      <c r="E34" s="227">
        <f>C34</f>
        <v>90.517213117868906</v>
      </c>
      <c r="F34" s="189">
        <f>E34-H34</f>
        <v>90.517213117868906</v>
      </c>
      <c r="G34" s="190">
        <v>0</v>
      </c>
      <c r="H34" s="190">
        <v>0</v>
      </c>
      <c r="I34" s="190">
        <v>0</v>
      </c>
      <c r="J34" s="190">
        <v>0</v>
      </c>
      <c r="K34" s="190">
        <v>0</v>
      </c>
      <c r="L34" s="190">
        <v>0</v>
      </c>
      <c r="M34" s="190">
        <v>0</v>
      </c>
      <c r="N34" s="190">
        <v>9.0267091627118656</v>
      </c>
      <c r="O34" s="190">
        <v>0</v>
      </c>
      <c r="P34" s="190">
        <v>0</v>
      </c>
      <c r="Q34" s="190">
        <v>0</v>
      </c>
      <c r="R34" s="190">
        <v>19.6568920135593</v>
      </c>
      <c r="S34" s="190">
        <v>19.6568920135593</v>
      </c>
      <c r="T34" s="190">
        <v>0</v>
      </c>
      <c r="U34" s="190">
        <v>0</v>
      </c>
      <c r="V34" s="190">
        <v>0</v>
      </c>
      <c r="W34" s="190">
        <v>0</v>
      </c>
      <c r="X34" s="190">
        <v>0</v>
      </c>
      <c r="Y34" s="190">
        <v>0</v>
      </c>
      <c r="Z34" s="190">
        <v>0</v>
      </c>
      <c r="AA34" s="190">
        <v>0</v>
      </c>
      <c r="AB34" s="189">
        <f t="shared" si="4"/>
        <v>0</v>
      </c>
      <c r="AC34" s="189">
        <f t="shared" si="6"/>
        <v>28.683601176271168</v>
      </c>
    </row>
    <row r="35" spans="1:29" s="65" customFormat="1" ht="31.5" x14ac:dyDescent="0.25">
      <c r="A35" s="27" t="s">
        <v>60</v>
      </c>
      <c r="B35" s="26" t="s">
        <v>157</v>
      </c>
      <c r="C35" s="189">
        <v>0</v>
      </c>
      <c r="D35" s="189">
        <v>0</v>
      </c>
      <c r="E35" s="189">
        <v>0</v>
      </c>
      <c r="F35" s="189">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189">
        <f t="shared" si="4"/>
        <v>0</v>
      </c>
      <c r="AC35" s="189">
        <f t="shared" si="6"/>
        <v>0</v>
      </c>
    </row>
    <row r="36" spans="1:29" ht="31.5" x14ac:dyDescent="0.25">
      <c r="A36" s="25" t="s">
        <v>156</v>
      </c>
      <c r="B36" s="176" t="s">
        <v>155</v>
      </c>
      <c r="C36" s="189">
        <v>0</v>
      </c>
      <c r="D36" s="189">
        <v>0</v>
      </c>
      <c r="E36" s="189">
        <v>0</v>
      </c>
      <c r="F36" s="189">
        <v>0</v>
      </c>
      <c r="G36" s="190">
        <v>0</v>
      </c>
      <c r="H36" s="190">
        <v>0</v>
      </c>
      <c r="I36" s="190">
        <v>0</v>
      </c>
      <c r="J36" s="190">
        <v>0</v>
      </c>
      <c r="K36" s="190">
        <v>0</v>
      </c>
      <c r="L36" s="190">
        <v>0</v>
      </c>
      <c r="M36" s="190">
        <v>0</v>
      </c>
      <c r="N36" s="190">
        <v>0</v>
      </c>
      <c r="O36" s="190">
        <v>0</v>
      </c>
      <c r="P36" s="190">
        <v>0</v>
      </c>
      <c r="Q36" s="190">
        <v>0</v>
      </c>
      <c r="R36" s="192">
        <v>0</v>
      </c>
      <c r="S36" s="190">
        <v>0</v>
      </c>
      <c r="T36" s="190">
        <v>0</v>
      </c>
      <c r="U36" s="190">
        <v>0</v>
      </c>
      <c r="V36" s="192">
        <v>0</v>
      </c>
      <c r="W36" s="190">
        <v>0</v>
      </c>
      <c r="X36" s="190">
        <v>0</v>
      </c>
      <c r="Y36" s="190">
        <v>0</v>
      </c>
      <c r="Z36" s="190">
        <v>0</v>
      </c>
      <c r="AA36" s="190">
        <v>0</v>
      </c>
      <c r="AB36" s="189">
        <f t="shared" si="4"/>
        <v>0</v>
      </c>
      <c r="AC36" s="189">
        <f t="shared" si="6"/>
        <v>0</v>
      </c>
    </row>
    <row r="37" spans="1:29" x14ac:dyDescent="0.25">
      <c r="A37" s="25" t="s">
        <v>154</v>
      </c>
      <c r="B37" s="176" t="s">
        <v>144</v>
      </c>
      <c r="C37" s="189">
        <v>140</v>
      </c>
      <c r="D37" s="189">
        <v>0</v>
      </c>
      <c r="E37" s="227">
        <f>C37</f>
        <v>140</v>
      </c>
      <c r="F37" s="227">
        <f>C37</f>
        <v>140</v>
      </c>
      <c r="G37" s="228">
        <v>0</v>
      </c>
      <c r="H37" s="228">
        <v>0</v>
      </c>
      <c r="I37" s="228">
        <v>0</v>
      </c>
      <c r="J37" s="228">
        <v>0</v>
      </c>
      <c r="K37" s="228">
        <v>0</v>
      </c>
      <c r="L37" s="228">
        <v>0</v>
      </c>
      <c r="M37" s="228">
        <v>0</v>
      </c>
      <c r="N37" s="228">
        <v>0</v>
      </c>
      <c r="O37" s="228">
        <v>0</v>
      </c>
      <c r="P37" s="228">
        <f>C37</f>
        <v>140</v>
      </c>
      <c r="Q37" s="228">
        <v>0</v>
      </c>
      <c r="R37" s="226">
        <v>0</v>
      </c>
      <c r="S37" s="228">
        <v>0</v>
      </c>
      <c r="T37" s="228">
        <v>0</v>
      </c>
      <c r="U37" s="228">
        <v>0</v>
      </c>
      <c r="V37" s="226">
        <v>0</v>
      </c>
      <c r="W37" s="228">
        <v>0</v>
      </c>
      <c r="X37" s="228">
        <v>0</v>
      </c>
      <c r="Y37" s="228">
        <v>0</v>
      </c>
      <c r="Z37" s="228">
        <v>0</v>
      </c>
      <c r="AA37" s="228">
        <v>0</v>
      </c>
      <c r="AB37" s="189">
        <f t="shared" si="4"/>
        <v>140</v>
      </c>
      <c r="AC37" s="189">
        <f t="shared" si="6"/>
        <v>0</v>
      </c>
    </row>
    <row r="38" spans="1:29" x14ac:dyDescent="0.25">
      <c r="A38" s="25" t="s">
        <v>153</v>
      </c>
      <c r="B38" s="176" t="s">
        <v>142</v>
      </c>
      <c r="C38" s="189">
        <v>0</v>
      </c>
      <c r="D38" s="189">
        <v>0</v>
      </c>
      <c r="E38" s="227">
        <v>0</v>
      </c>
      <c r="F38" s="227">
        <v>0</v>
      </c>
      <c r="G38" s="228">
        <v>0</v>
      </c>
      <c r="H38" s="228">
        <v>0</v>
      </c>
      <c r="I38" s="228">
        <v>0</v>
      </c>
      <c r="J38" s="228">
        <v>0</v>
      </c>
      <c r="K38" s="228">
        <v>0</v>
      </c>
      <c r="L38" s="228">
        <v>0</v>
      </c>
      <c r="M38" s="228">
        <v>0</v>
      </c>
      <c r="N38" s="228">
        <v>0</v>
      </c>
      <c r="O38" s="228">
        <v>0</v>
      </c>
      <c r="P38" s="228">
        <v>0</v>
      </c>
      <c r="Q38" s="228">
        <v>0</v>
      </c>
      <c r="R38" s="226">
        <v>0</v>
      </c>
      <c r="S38" s="228">
        <v>0</v>
      </c>
      <c r="T38" s="228">
        <v>0</v>
      </c>
      <c r="U38" s="228">
        <v>0</v>
      </c>
      <c r="V38" s="226">
        <v>0</v>
      </c>
      <c r="W38" s="228">
        <v>0</v>
      </c>
      <c r="X38" s="228">
        <v>0</v>
      </c>
      <c r="Y38" s="228">
        <v>0</v>
      </c>
      <c r="Z38" s="228">
        <v>0</v>
      </c>
      <c r="AA38" s="228">
        <v>0</v>
      </c>
      <c r="AB38" s="189">
        <f t="shared" si="4"/>
        <v>0</v>
      </c>
      <c r="AC38" s="189">
        <f t="shared" si="6"/>
        <v>0</v>
      </c>
    </row>
    <row r="39" spans="1:29" ht="31.5" x14ac:dyDescent="0.25">
      <c r="A39" s="25" t="s">
        <v>152</v>
      </c>
      <c r="B39" s="6" t="s">
        <v>140</v>
      </c>
      <c r="C39" s="189">
        <f>0.246+0.106</f>
        <v>0.35199999999999998</v>
      </c>
      <c r="D39" s="189">
        <v>0</v>
      </c>
      <c r="E39" s="227">
        <f>C39</f>
        <v>0.35199999999999998</v>
      </c>
      <c r="F39" s="227">
        <f t="shared" ref="F39:F40" si="7">E39</f>
        <v>0.35199999999999998</v>
      </c>
      <c r="G39" s="228">
        <v>0</v>
      </c>
      <c r="H39" s="228">
        <v>0</v>
      </c>
      <c r="I39" s="228">
        <v>0</v>
      </c>
      <c r="J39" s="228">
        <v>0</v>
      </c>
      <c r="K39" s="228">
        <v>0</v>
      </c>
      <c r="L39" s="228">
        <v>0</v>
      </c>
      <c r="M39" s="228">
        <v>0</v>
      </c>
      <c r="N39" s="228">
        <v>0</v>
      </c>
      <c r="O39" s="228">
        <v>0</v>
      </c>
      <c r="P39" s="228">
        <f>C39</f>
        <v>0.35199999999999998</v>
      </c>
      <c r="Q39" s="228">
        <v>0</v>
      </c>
      <c r="R39" s="228">
        <v>0</v>
      </c>
      <c r="S39" s="228">
        <v>0</v>
      </c>
      <c r="T39" s="228">
        <v>0</v>
      </c>
      <c r="U39" s="228">
        <v>0</v>
      </c>
      <c r="V39" s="228">
        <v>0</v>
      </c>
      <c r="W39" s="228">
        <v>0</v>
      </c>
      <c r="X39" s="228">
        <v>0</v>
      </c>
      <c r="Y39" s="228">
        <v>0</v>
      </c>
      <c r="Z39" s="228">
        <v>0</v>
      </c>
      <c r="AA39" s="228">
        <v>0</v>
      </c>
      <c r="AB39" s="189">
        <f t="shared" si="4"/>
        <v>0.35199999999999998</v>
      </c>
      <c r="AC39" s="189">
        <f t="shared" si="6"/>
        <v>0</v>
      </c>
    </row>
    <row r="40" spans="1:29" ht="31.5" x14ac:dyDescent="0.25">
      <c r="A40" s="25" t="s">
        <v>151</v>
      </c>
      <c r="B40" s="6" t="s">
        <v>138</v>
      </c>
      <c r="C40" s="189">
        <v>9.7000000000000003E-2</v>
      </c>
      <c r="D40" s="189">
        <v>0</v>
      </c>
      <c r="E40" s="227">
        <f>C40</f>
        <v>9.7000000000000003E-2</v>
      </c>
      <c r="F40" s="227">
        <f t="shared" si="7"/>
        <v>9.7000000000000003E-2</v>
      </c>
      <c r="G40" s="228">
        <v>0</v>
      </c>
      <c r="H40" s="228">
        <v>0</v>
      </c>
      <c r="I40" s="228">
        <v>0</v>
      </c>
      <c r="J40" s="228">
        <v>0</v>
      </c>
      <c r="K40" s="228">
        <v>0</v>
      </c>
      <c r="L40" s="228">
        <v>0</v>
      </c>
      <c r="M40" s="228">
        <v>0</v>
      </c>
      <c r="N40" s="228">
        <v>0</v>
      </c>
      <c r="O40" s="228">
        <v>0</v>
      </c>
      <c r="P40" s="228">
        <f>C40</f>
        <v>9.7000000000000003E-2</v>
      </c>
      <c r="Q40" s="228">
        <v>0</v>
      </c>
      <c r="R40" s="228">
        <v>0</v>
      </c>
      <c r="S40" s="228">
        <v>0</v>
      </c>
      <c r="T40" s="228">
        <v>0</v>
      </c>
      <c r="U40" s="228">
        <v>0</v>
      </c>
      <c r="V40" s="228">
        <v>0</v>
      </c>
      <c r="W40" s="228">
        <v>0</v>
      </c>
      <c r="X40" s="228">
        <v>0</v>
      </c>
      <c r="Y40" s="228">
        <v>0</v>
      </c>
      <c r="Z40" s="228">
        <v>0</v>
      </c>
      <c r="AA40" s="228">
        <v>0</v>
      </c>
      <c r="AB40" s="189">
        <f t="shared" si="4"/>
        <v>9.7000000000000003E-2</v>
      </c>
      <c r="AC40" s="189">
        <f t="shared" si="6"/>
        <v>0</v>
      </c>
    </row>
    <row r="41" spans="1:29" x14ac:dyDescent="0.25">
      <c r="A41" s="25" t="s">
        <v>150</v>
      </c>
      <c r="B41" s="6" t="s">
        <v>136</v>
      </c>
      <c r="C41" s="189">
        <v>2.911</v>
      </c>
      <c r="D41" s="189">
        <v>0</v>
      </c>
      <c r="E41" s="227">
        <f>C41</f>
        <v>2.911</v>
      </c>
      <c r="F41" s="227">
        <f>E41</f>
        <v>2.911</v>
      </c>
      <c r="G41" s="228">
        <v>0</v>
      </c>
      <c r="H41" s="228">
        <v>0</v>
      </c>
      <c r="I41" s="228">
        <v>0</v>
      </c>
      <c r="J41" s="228">
        <v>0</v>
      </c>
      <c r="K41" s="228">
        <v>0</v>
      </c>
      <c r="L41" s="228">
        <v>0</v>
      </c>
      <c r="M41" s="228">
        <v>0</v>
      </c>
      <c r="N41" s="228">
        <v>0</v>
      </c>
      <c r="O41" s="228">
        <v>0</v>
      </c>
      <c r="P41" s="228">
        <f>C41</f>
        <v>2.911</v>
      </c>
      <c r="Q41" s="228">
        <v>0</v>
      </c>
      <c r="R41" s="228">
        <v>0</v>
      </c>
      <c r="S41" s="228">
        <v>0</v>
      </c>
      <c r="T41" s="228">
        <v>0</v>
      </c>
      <c r="U41" s="228">
        <v>0</v>
      </c>
      <c r="V41" s="228">
        <v>0</v>
      </c>
      <c r="W41" s="228">
        <v>0</v>
      </c>
      <c r="X41" s="228">
        <v>0</v>
      </c>
      <c r="Y41" s="228">
        <v>0</v>
      </c>
      <c r="Z41" s="228">
        <v>0</v>
      </c>
      <c r="AA41" s="228">
        <v>0</v>
      </c>
      <c r="AB41" s="189">
        <f t="shared" si="4"/>
        <v>2.911</v>
      </c>
      <c r="AC41" s="189">
        <f t="shared" si="6"/>
        <v>0</v>
      </c>
    </row>
    <row r="42" spans="1:29" ht="18.75" x14ac:dyDescent="0.25">
      <c r="A42" s="25" t="s">
        <v>149</v>
      </c>
      <c r="B42" s="250" t="s">
        <v>550</v>
      </c>
      <c r="C42" s="189">
        <v>33</v>
      </c>
      <c r="D42" s="189">
        <v>0</v>
      </c>
      <c r="E42" s="227">
        <f>C42</f>
        <v>33</v>
      </c>
      <c r="F42" s="227">
        <f>C42</f>
        <v>33</v>
      </c>
      <c r="G42" s="228">
        <v>0</v>
      </c>
      <c r="H42" s="228">
        <v>0</v>
      </c>
      <c r="I42" s="228">
        <v>0</v>
      </c>
      <c r="J42" s="228">
        <v>0</v>
      </c>
      <c r="K42" s="228">
        <v>0</v>
      </c>
      <c r="L42" s="228">
        <v>0</v>
      </c>
      <c r="M42" s="228">
        <v>0</v>
      </c>
      <c r="N42" s="228">
        <v>0</v>
      </c>
      <c r="O42" s="228">
        <v>0</v>
      </c>
      <c r="P42" s="228">
        <f>C42</f>
        <v>33</v>
      </c>
      <c r="Q42" s="228">
        <v>0</v>
      </c>
      <c r="R42" s="226">
        <v>0</v>
      </c>
      <c r="S42" s="228">
        <v>0</v>
      </c>
      <c r="T42" s="228">
        <v>0</v>
      </c>
      <c r="U42" s="228">
        <v>0</v>
      </c>
      <c r="V42" s="226">
        <v>0</v>
      </c>
      <c r="W42" s="228">
        <v>0</v>
      </c>
      <c r="X42" s="228">
        <v>0</v>
      </c>
      <c r="Y42" s="228">
        <v>0</v>
      </c>
      <c r="Z42" s="228">
        <v>0</v>
      </c>
      <c r="AA42" s="228">
        <v>0</v>
      </c>
      <c r="AB42" s="189">
        <f t="shared" si="4"/>
        <v>33</v>
      </c>
      <c r="AC42" s="189">
        <f t="shared" si="6"/>
        <v>0</v>
      </c>
    </row>
    <row r="43" spans="1:29" x14ac:dyDescent="0.25">
      <c r="A43" s="27" t="s">
        <v>59</v>
      </c>
      <c r="B43" s="26" t="s">
        <v>148</v>
      </c>
      <c r="C43" s="189">
        <v>0</v>
      </c>
      <c r="D43" s="189">
        <v>0</v>
      </c>
      <c r="E43" s="227">
        <v>0</v>
      </c>
      <c r="F43" s="227">
        <v>0</v>
      </c>
      <c r="G43" s="227">
        <v>0</v>
      </c>
      <c r="H43" s="227">
        <v>0</v>
      </c>
      <c r="I43" s="227">
        <v>0</v>
      </c>
      <c r="J43" s="227">
        <v>0</v>
      </c>
      <c r="K43" s="227">
        <v>0</v>
      </c>
      <c r="L43" s="227">
        <v>0</v>
      </c>
      <c r="M43" s="227">
        <v>0</v>
      </c>
      <c r="N43" s="227">
        <v>0</v>
      </c>
      <c r="O43" s="227">
        <v>0</v>
      </c>
      <c r="P43" s="227">
        <v>0</v>
      </c>
      <c r="Q43" s="227">
        <v>0</v>
      </c>
      <c r="R43" s="227">
        <v>0</v>
      </c>
      <c r="S43" s="227">
        <v>0</v>
      </c>
      <c r="T43" s="227">
        <v>0</v>
      </c>
      <c r="U43" s="227">
        <v>0</v>
      </c>
      <c r="V43" s="227">
        <v>0</v>
      </c>
      <c r="W43" s="227">
        <v>0</v>
      </c>
      <c r="X43" s="227">
        <v>0</v>
      </c>
      <c r="Y43" s="227">
        <v>0</v>
      </c>
      <c r="Z43" s="227">
        <v>0</v>
      </c>
      <c r="AA43" s="227">
        <v>0</v>
      </c>
      <c r="AB43" s="189">
        <f t="shared" si="4"/>
        <v>0</v>
      </c>
      <c r="AC43" s="189">
        <f t="shared" si="6"/>
        <v>0</v>
      </c>
    </row>
    <row r="44" spans="1:29" x14ac:dyDescent="0.25">
      <c r="A44" s="25" t="s">
        <v>147</v>
      </c>
      <c r="B44" s="6" t="s">
        <v>146</v>
      </c>
      <c r="C44" s="189">
        <v>0</v>
      </c>
      <c r="D44" s="189">
        <v>0</v>
      </c>
      <c r="E44" s="227">
        <v>0</v>
      </c>
      <c r="F44" s="227">
        <v>0</v>
      </c>
      <c r="G44" s="228">
        <v>0</v>
      </c>
      <c r="H44" s="228">
        <v>0</v>
      </c>
      <c r="I44" s="228">
        <v>0</v>
      </c>
      <c r="J44" s="228">
        <v>0</v>
      </c>
      <c r="K44" s="228">
        <v>0</v>
      </c>
      <c r="L44" s="228">
        <v>0</v>
      </c>
      <c r="M44" s="228">
        <v>0</v>
      </c>
      <c r="N44" s="228">
        <v>0</v>
      </c>
      <c r="O44" s="228">
        <v>0</v>
      </c>
      <c r="P44" s="228">
        <v>0</v>
      </c>
      <c r="Q44" s="228">
        <v>0</v>
      </c>
      <c r="R44" s="228">
        <v>0</v>
      </c>
      <c r="S44" s="228">
        <v>0</v>
      </c>
      <c r="T44" s="228">
        <v>0</v>
      </c>
      <c r="U44" s="228">
        <v>0</v>
      </c>
      <c r="V44" s="228">
        <v>0</v>
      </c>
      <c r="W44" s="228">
        <v>0</v>
      </c>
      <c r="X44" s="228">
        <v>0</v>
      </c>
      <c r="Y44" s="228">
        <v>0</v>
      </c>
      <c r="Z44" s="228">
        <v>0</v>
      </c>
      <c r="AA44" s="228">
        <v>0</v>
      </c>
      <c r="AB44" s="189">
        <f t="shared" si="4"/>
        <v>0</v>
      </c>
      <c r="AC44" s="189">
        <f t="shared" si="6"/>
        <v>0</v>
      </c>
    </row>
    <row r="45" spans="1:29" x14ac:dyDescent="0.25">
      <c r="A45" s="25" t="s">
        <v>145</v>
      </c>
      <c r="B45" s="6" t="s">
        <v>144</v>
      </c>
      <c r="C45" s="189">
        <f>C37</f>
        <v>140</v>
      </c>
      <c r="D45" s="189">
        <v>0</v>
      </c>
      <c r="E45" s="227">
        <f>C45</f>
        <v>140</v>
      </c>
      <c r="F45" s="227">
        <f>C45</f>
        <v>140</v>
      </c>
      <c r="G45" s="228">
        <v>0</v>
      </c>
      <c r="H45" s="228">
        <v>0</v>
      </c>
      <c r="I45" s="228">
        <v>0</v>
      </c>
      <c r="J45" s="228">
        <v>0</v>
      </c>
      <c r="K45" s="228">
        <v>0</v>
      </c>
      <c r="L45" s="228">
        <v>0</v>
      </c>
      <c r="M45" s="228">
        <v>0</v>
      </c>
      <c r="N45" s="228">
        <v>0</v>
      </c>
      <c r="O45" s="228">
        <v>0</v>
      </c>
      <c r="P45" s="228">
        <f>C45</f>
        <v>140</v>
      </c>
      <c r="Q45" s="228">
        <v>0</v>
      </c>
      <c r="R45" s="228">
        <v>0</v>
      </c>
      <c r="S45" s="228">
        <v>0</v>
      </c>
      <c r="T45" s="228">
        <v>0</v>
      </c>
      <c r="U45" s="228">
        <v>0</v>
      </c>
      <c r="V45" s="228">
        <v>0</v>
      </c>
      <c r="W45" s="228">
        <v>0</v>
      </c>
      <c r="X45" s="228">
        <v>0</v>
      </c>
      <c r="Y45" s="228">
        <v>0</v>
      </c>
      <c r="Z45" s="228">
        <v>0</v>
      </c>
      <c r="AA45" s="228">
        <v>0</v>
      </c>
      <c r="AB45" s="189">
        <f t="shared" si="4"/>
        <v>140</v>
      </c>
      <c r="AC45" s="189">
        <f t="shared" si="6"/>
        <v>0</v>
      </c>
    </row>
    <row r="46" spans="1:29" x14ac:dyDescent="0.25">
      <c r="A46" s="25" t="s">
        <v>143</v>
      </c>
      <c r="B46" s="6" t="s">
        <v>142</v>
      </c>
      <c r="C46" s="189">
        <v>0</v>
      </c>
      <c r="D46" s="189">
        <v>0</v>
      </c>
      <c r="E46" s="227">
        <v>0</v>
      </c>
      <c r="F46" s="227">
        <v>0</v>
      </c>
      <c r="G46" s="228">
        <v>0</v>
      </c>
      <c r="H46" s="228">
        <v>0</v>
      </c>
      <c r="I46" s="228">
        <v>0</v>
      </c>
      <c r="J46" s="228">
        <v>0</v>
      </c>
      <c r="K46" s="228">
        <v>0</v>
      </c>
      <c r="L46" s="228">
        <v>0</v>
      </c>
      <c r="M46" s="228">
        <v>0</v>
      </c>
      <c r="N46" s="228">
        <v>0</v>
      </c>
      <c r="O46" s="228">
        <v>0</v>
      </c>
      <c r="P46" s="228">
        <v>0</v>
      </c>
      <c r="Q46" s="228">
        <v>0</v>
      </c>
      <c r="R46" s="228">
        <v>0</v>
      </c>
      <c r="S46" s="228">
        <v>0</v>
      </c>
      <c r="T46" s="228">
        <v>0</v>
      </c>
      <c r="U46" s="228">
        <v>0</v>
      </c>
      <c r="V46" s="228">
        <v>0</v>
      </c>
      <c r="W46" s="228">
        <v>0</v>
      </c>
      <c r="X46" s="228">
        <v>0</v>
      </c>
      <c r="Y46" s="228">
        <v>0</v>
      </c>
      <c r="Z46" s="228">
        <v>0</v>
      </c>
      <c r="AA46" s="228">
        <v>0</v>
      </c>
      <c r="AB46" s="189">
        <f t="shared" si="4"/>
        <v>0</v>
      </c>
      <c r="AC46" s="189">
        <f t="shared" si="6"/>
        <v>0</v>
      </c>
    </row>
    <row r="47" spans="1:29" ht="31.5" x14ac:dyDescent="0.25">
      <c r="A47" s="25" t="s">
        <v>141</v>
      </c>
      <c r="B47" s="6" t="s">
        <v>140</v>
      </c>
      <c r="C47" s="189">
        <f>C39</f>
        <v>0.35199999999999998</v>
      </c>
      <c r="D47" s="189">
        <v>0</v>
      </c>
      <c r="E47" s="227">
        <f t="shared" ref="E47:F49" si="8">E39</f>
        <v>0.35199999999999998</v>
      </c>
      <c r="F47" s="227">
        <f t="shared" si="8"/>
        <v>0.35199999999999998</v>
      </c>
      <c r="G47" s="228">
        <v>0</v>
      </c>
      <c r="H47" s="228">
        <v>0</v>
      </c>
      <c r="I47" s="228">
        <v>0</v>
      </c>
      <c r="J47" s="228">
        <v>0</v>
      </c>
      <c r="K47" s="228">
        <v>0</v>
      </c>
      <c r="L47" s="228">
        <v>0</v>
      </c>
      <c r="M47" s="228">
        <v>0</v>
      </c>
      <c r="N47" s="228">
        <v>0</v>
      </c>
      <c r="O47" s="228">
        <v>0</v>
      </c>
      <c r="P47" s="228">
        <f t="shared" ref="P47:P49" si="9">P39</f>
        <v>0.35199999999999998</v>
      </c>
      <c r="Q47" s="228">
        <v>0</v>
      </c>
      <c r="R47" s="228">
        <v>0</v>
      </c>
      <c r="S47" s="228">
        <v>0</v>
      </c>
      <c r="T47" s="228">
        <v>0</v>
      </c>
      <c r="U47" s="228">
        <v>0</v>
      </c>
      <c r="V47" s="228">
        <v>0</v>
      </c>
      <c r="W47" s="228">
        <v>0</v>
      </c>
      <c r="X47" s="228">
        <v>0</v>
      </c>
      <c r="Y47" s="228">
        <v>0</v>
      </c>
      <c r="Z47" s="228">
        <v>0</v>
      </c>
      <c r="AA47" s="228">
        <v>0</v>
      </c>
      <c r="AB47" s="189">
        <f t="shared" si="4"/>
        <v>0.35199999999999998</v>
      </c>
      <c r="AC47" s="189">
        <f t="shared" si="6"/>
        <v>0</v>
      </c>
    </row>
    <row r="48" spans="1:29" ht="31.5" x14ac:dyDescent="0.25">
      <c r="A48" s="25" t="s">
        <v>139</v>
      </c>
      <c r="B48" s="6" t="s">
        <v>138</v>
      </c>
      <c r="C48" s="189">
        <f>C40</f>
        <v>9.7000000000000003E-2</v>
      </c>
      <c r="D48" s="189">
        <v>0</v>
      </c>
      <c r="E48" s="227">
        <f t="shared" si="8"/>
        <v>9.7000000000000003E-2</v>
      </c>
      <c r="F48" s="227">
        <f t="shared" si="8"/>
        <v>9.7000000000000003E-2</v>
      </c>
      <c r="G48" s="228">
        <v>0</v>
      </c>
      <c r="H48" s="228">
        <v>0</v>
      </c>
      <c r="I48" s="228">
        <v>0</v>
      </c>
      <c r="J48" s="228">
        <v>0</v>
      </c>
      <c r="K48" s="228">
        <v>0</v>
      </c>
      <c r="L48" s="228">
        <v>0</v>
      </c>
      <c r="M48" s="228">
        <v>0</v>
      </c>
      <c r="N48" s="228">
        <v>0</v>
      </c>
      <c r="O48" s="228">
        <v>0</v>
      </c>
      <c r="P48" s="228">
        <f t="shared" si="9"/>
        <v>9.7000000000000003E-2</v>
      </c>
      <c r="Q48" s="228">
        <v>0</v>
      </c>
      <c r="R48" s="228">
        <v>0</v>
      </c>
      <c r="S48" s="228">
        <v>0</v>
      </c>
      <c r="T48" s="228">
        <v>0</v>
      </c>
      <c r="U48" s="228">
        <v>0</v>
      </c>
      <c r="V48" s="228">
        <v>0</v>
      </c>
      <c r="W48" s="228">
        <v>0</v>
      </c>
      <c r="X48" s="228">
        <v>0</v>
      </c>
      <c r="Y48" s="228">
        <v>0</v>
      </c>
      <c r="Z48" s="228">
        <v>0</v>
      </c>
      <c r="AA48" s="228">
        <v>0</v>
      </c>
      <c r="AB48" s="189">
        <f t="shared" si="4"/>
        <v>9.7000000000000003E-2</v>
      </c>
      <c r="AC48" s="189">
        <f t="shared" si="6"/>
        <v>0</v>
      </c>
    </row>
    <row r="49" spans="1:29" x14ac:dyDescent="0.25">
      <c r="A49" s="25" t="s">
        <v>137</v>
      </c>
      <c r="B49" s="6" t="s">
        <v>136</v>
      </c>
      <c r="C49" s="189">
        <f>C41</f>
        <v>2.911</v>
      </c>
      <c r="D49" s="189">
        <v>0</v>
      </c>
      <c r="E49" s="227">
        <f t="shared" si="8"/>
        <v>2.911</v>
      </c>
      <c r="F49" s="227">
        <f t="shared" si="8"/>
        <v>2.911</v>
      </c>
      <c r="G49" s="228">
        <v>0</v>
      </c>
      <c r="H49" s="228">
        <v>0</v>
      </c>
      <c r="I49" s="228">
        <v>0</v>
      </c>
      <c r="J49" s="228">
        <v>0</v>
      </c>
      <c r="K49" s="228">
        <v>0</v>
      </c>
      <c r="L49" s="228">
        <v>0</v>
      </c>
      <c r="M49" s="228">
        <v>0</v>
      </c>
      <c r="N49" s="228">
        <v>0</v>
      </c>
      <c r="O49" s="228">
        <v>0</v>
      </c>
      <c r="P49" s="228">
        <f t="shared" si="9"/>
        <v>2.911</v>
      </c>
      <c r="Q49" s="228">
        <v>0</v>
      </c>
      <c r="R49" s="228">
        <v>0</v>
      </c>
      <c r="S49" s="228">
        <v>0</v>
      </c>
      <c r="T49" s="228">
        <v>0</v>
      </c>
      <c r="U49" s="228">
        <v>0</v>
      </c>
      <c r="V49" s="228">
        <v>0</v>
      </c>
      <c r="W49" s="228">
        <v>0</v>
      </c>
      <c r="X49" s="228">
        <v>0</v>
      </c>
      <c r="Y49" s="228">
        <v>0</v>
      </c>
      <c r="Z49" s="228">
        <v>0</v>
      </c>
      <c r="AA49" s="228">
        <v>0</v>
      </c>
      <c r="AB49" s="189">
        <f t="shared" si="4"/>
        <v>2.911</v>
      </c>
      <c r="AC49" s="189">
        <f t="shared" si="6"/>
        <v>0</v>
      </c>
    </row>
    <row r="50" spans="1:29" ht="18.75" x14ac:dyDescent="0.25">
      <c r="A50" s="25" t="s">
        <v>135</v>
      </c>
      <c r="B50" s="250" t="s">
        <v>550</v>
      </c>
      <c r="C50" s="189">
        <f>C42</f>
        <v>33</v>
      </c>
      <c r="D50" s="189">
        <v>0</v>
      </c>
      <c r="E50" s="227">
        <f>C50</f>
        <v>33</v>
      </c>
      <c r="F50" s="227">
        <f>C50</f>
        <v>33</v>
      </c>
      <c r="G50" s="228">
        <v>0</v>
      </c>
      <c r="H50" s="228">
        <v>0</v>
      </c>
      <c r="I50" s="228">
        <v>0</v>
      </c>
      <c r="J50" s="228">
        <v>0</v>
      </c>
      <c r="K50" s="228">
        <v>0</v>
      </c>
      <c r="L50" s="228">
        <v>0</v>
      </c>
      <c r="M50" s="228">
        <v>0</v>
      </c>
      <c r="N50" s="228">
        <v>0</v>
      </c>
      <c r="O50" s="228">
        <v>0</v>
      </c>
      <c r="P50" s="228">
        <f>C50</f>
        <v>33</v>
      </c>
      <c r="Q50" s="228">
        <v>0</v>
      </c>
      <c r="R50" s="226">
        <v>0</v>
      </c>
      <c r="S50" s="228">
        <v>0</v>
      </c>
      <c r="T50" s="228">
        <v>0</v>
      </c>
      <c r="U50" s="228">
        <v>0</v>
      </c>
      <c r="V50" s="226">
        <v>0</v>
      </c>
      <c r="W50" s="228">
        <v>0</v>
      </c>
      <c r="X50" s="228">
        <v>0</v>
      </c>
      <c r="Y50" s="228">
        <v>0</v>
      </c>
      <c r="Z50" s="228">
        <v>0</v>
      </c>
      <c r="AA50" s="228">
        <v>0</v>
      </c>
      <c r="AB50" s="189">
        <f t="shared" si="4"/>
        <v>33</v>
      </c>
      <c r="AC50" s="189">
        <f t="shared" si="6"/>
        <v>0</v>
      </c>
    </row>
    <row r="51" spans="1:29" ht="35.25" customHeight="1" x14ac:dyDescent="0.25">
      <c r="A51" s="27" t="s">
        <v>57</v>
      </c>
      <c r="B51" s="26" t="s">
        <v>134</v>
      </c>
      <c r="C51" s="189">
        <v>0</v>
      </c>
      <c r="D51" s="189">
        <v>0</v>
      </c>
      <c r="E51" s="227">
        <v>0</v>
      </c>
      <c r="F51" s="227">
        <v>0</v>
      </c>
      <c r="G51" s="227">
        <v>0</v>
      </c>
      <c r="H51" s="227">
        <v>0</v>
      </c>
      <c r="I51" s="227">
        <v>0</v>
      </c>
      <c r="J51" s="227">
        <v>0</v>
      </c>
      <c r="K51" s="227">
        <v>0</v>
      </c>
      <c r="L51" s="227">
        <v>0</v>
      </c>
      <c r="M51" s="227">
        <v>0</v>
      </c>
      <c r="N51" s="227">
        <v>0</v>
      </c>
      <c r="O51" s="227">
        <v>0</v>
      </c>
      <c r="P51" s="227">
        <v>0</v>
      </c>
      <c r="Q51" s="227">
        <v>0</v>
      </c>
      <c r="R51" s="227">
        <v>0</v>
      </c>
      <c r="S51" s="227">
        <v>0</v>
      </c>
      <c r="T51" s="227">
        <v>0</v>
      </c>
      <c r="U51" s="227">
        <v>0</v>
      </c>
      <c r="V51" s="227">
        <v>0</v>
      </c>
      <c r="W51" s="227">
        <v>0</v>
      </c>
      <c r="X51" s="227">
        <v>0</v>
      </c>
      <c r="Y51" s="227">
        <v>0</v>
      </c>
      <c r="Z51" s="227">
        <v>0</v>
      </c>
      <c r="AA51" s="227">
        <v>0</v>
      </c>
      <c r="AB51" s="189">
        <f t="shared" si="4"/>
        <v>0</v>
      </c>
      <c r="AC51" s="189">
        <f t="shared" si="6"/>
        <v>0</v>
      </c>
    </row>
    <row r="52" spans="1:29" x14ac:dyDescent="0.25">
      <c r="A52" s="25" t="s">
        <v>133</v>
      </c>
      <c r="B52" s="6" t="s">
        <v>132</v>
      </c>
      <c r="C52" s="189">
        <f>C30</f>
        <v>758.44506650759695</v>
      </c>
      <c r="D52" s="189">
        <v>0</v>
      </c>
      <c r="E52" s="227">
        <f>C52</f>
        <v>758.44506650759695</v>
      </c>
      <c r="F52" s="227">
        <f>E52</f>
        <v>758.44506650759695</v>
      </c>
      <c r="G52" s="228">
        <v>0</v>
      </c>
      <c r="H52" s="228">
        <v>0</v>
      </c>
      <c r="I52" s="228">
        <v>0</v>
      </c>
      <c r="J52" s="228">
        <v>0</v>
      </c>
      <c r="K52" s="228">
        <v>0</v>
      </c>
      <c r="L52" s="228">
        <v>0</v>
      </c>
      <c r="M52" s="228">
        <v>0</v>
      </c>
      <c r="N52" s="228">
        <v>0</v>
      </c>
      <c r="O52" s="228">
        <v>0</v>
      </c>
      <c r="P52" s="228">
        <f>C52</f>
        <v>758.44506650759695</v>
      </c>
      <c r="Q52" s="228">
        <v>0</v>
      </c>
      <c r="R52" s="228">
        <v>0</v>
      </c>
      <c r="S52" s="228">
        <v>0</v>
      </c>
      <c r="T52" s="228">
        <v>0</v>
      </c>
      <c r="U52" s="228">
        <v>0</v>
      </c>
      <c r="V52" s="228">
        <v>0</v>
      </c>
      <c r="W52" s="228">
        <v>0</v>
      </c>
      <c r="X52" s="228">
        <v>0</v>
      </c>
      <c r="Y52" s="228">
        <v>0</v>
      </c>
      <c r="Z52" s="228">
        <v>0</v>
      </c>
      <c r="AA52" s="228">
        <v>0</v>
      </c>
      <c r="AB52" s="189">
        <f t="shared" si="4"/>
        <v>758.44506650759695</v>
      </c>
      <c r="AC52" s="189">
        <f t="shared" si="6"/>
        <v>0</v>
      </c>
    </row>
    <row r="53" spans="1:29" x14ac:dyDescent="0.25">
      <c r="A53" s="25" t="s">
        <v>131</v>
      </c>
      <c r="B53" s="6" t="s">
        <v>125</v>
      </c>
      <c r="C53" s="189">
        <v>0</v>
      </c>
      <c r="D53" s="189">
        <v>0</v>
      </c>
      <c r="E53" s="227">
        <v>0</v>
      </c>
      <c r="F53" s="227">
        <v>0</v>
      </c>
      <c r="G53" s="228">
        <v>0</v>
      </c>
      <c r="H53" s="228">
        <v>0</v>
      </c>
      <c r="I53" s="228">
        <v>0</v>
      </c>
      <c r="J53" s="228">
        <v>0</v>
      </c>
      <c r="K53" s="228">
        <v>0</v>
      </c>
      <c r="L53" s="228">
        <v>0</v>
      </c>
      <c r="M53" s="228">
        <v>0</v>
      </c>
      <c r="N53" s="228">
        <v>0</v>
      </c>
      <c r="O53" s="228">
        <v>0</v>
      </c>
      <c r="P53" s="228">
        <v>0</v>
      </c>
      <c r="Q53" s="228">
        <v>0</v>
      </c>
      <c r="R53" s="228">
        <v>0</v>
      </c>
      <c r="S53" s="228">
        <v>0</v>
      </c>
      <c r="T53" s="228">
        <v>0</v>
      </c>
      <c r="U53" s="228">
        <v>0</v>
      </c>
      <c r="V53" s="228">
        <v>0</v>
      </c>
      <c r="W53" s="228">
        <v>0</v>
      </c>
      <c r="X53" s="228">
        <v>0</v>
      </c>
      <c r="Y53" s="228">
        <v>0</v>
      </c>
      <c r="Z53" s="228">
        <v>0</v>
      </c>
      <c r="AA53" s="228">
        <v>0</v>
      </c>
      <c r="AB53" s="189">
        <f t="shared" si="4"/>
        <v>0</v>
      </c>
      <c r="AC53" s="189">
        <f t="shared" si="6"/>
        <v>0</v>
      </c>
    </row>
    <row r="54" spans="1:29" x14ac:dyDescent="0.25">
      <c r="A54" s="25" t="s">
        <v>130</v>
      </c>
      <c r="B54" s="176" t="s">
        <v>124</v>
      </c>
      <c r="C54" s="189">
        <f>C45</f>
        <v>140</v>
      </c>
      <c r="D54" s="189">
        <v>0</v>
      </c>
      <c r="E54" s="227">
        <f>C54</f>
        <v>140</v>
      </c>
      <c r="F54" s="227">
        <f>C54</f>
        <v>140</v>
      </c>
      <c r="G54" s="228">
        <v>0</v>
      </c>
      <c r="H54" s="228">
        <v>0</v>
      </c>
      <c r="I54" s="228">
        <v>0</v>
      </c>
      <c r="J54" s="228">
        <v>0</v>
      </c>
      <c r="K54" s="228">
        <v>0</v>
      </c>
      <c r="L54" s="228">
        <v>0</v>
      </c>
      <c r="M54" s="228">
        <v>0</v>
      </c>
      <c r="N54" s="228">
        <v>0</v>
      </c>
      <c r="O54" s="228">
        <v>0</v>
      </c>
      <c r="P54" s="228">
        <f>C54</f>
        <v>140</v>
      </c>
      <c r="Q54" s="228">
        <v>0</v>
      </c>
      <c r="R54" s="226">
        <v>0</v>
      </c>
      <c r="S54" s="228">
        <v>0</v>
      </c>
      <c r="T54" s="228">
        <v>0</v>
      </c>
      <c r="U54" s="228">
        <v>0</v>
      </c>
      <c r="V54" s="226">
        <v>0</v>
      </c>
      <c r="W54" s="228">
        <v>0</v>
      </c>
      <c r="X54" s="228">
        <v>0</v>
      </c>
      <c r="Y54" s="228">
        <v>0</v>
      </c>
      <c r="Z54" s="228">
        <v>0</v>
      </c>
      <c r="AA54" s="228">
        <v>0</v>
      </c>
      <c r="AB54" s="189">
        <f t="shared" si="4"/>
        <v>140</v>
      </c>
      <c r="AC54" s="189">
        <f t="shared" si="6"/>
        <v>0</v>
      </c>
    </row>
    <row r="55" spans="1:29" x14ac:dyDescent="0.25">
      <c r="A55" s="25" t="s">
        <v>129</v>
      </c>
      <c r="B55" s="176" t="s">
        <v>123</v>
      </c>
      <c r="C55" s="189">
        <v>0</v>
      </c>
      <c r="D55" s="189">
        <v>0</v>
      </c>
      <c r="E55" s="227">
        <v>0</v>
      </c>
      <c r="F55" s="227">
        <v>0</v>
      </c>
      <c r="G55" s="228">
        <v>0</v>
      </c>
      <c r="H55" s="228">
        <v>0</v>
      </c>
      <c r="I55" s="228">
        <v>0</v>
      </c>
      <c r="J55" s="228">
        <v>0</v>
      </c>
      <c r="K55" s="228">
        <v>0</v>
      </c>
      <c r="L55" s="228">
        <v>0</v>
      </c>
      <c r="M55" s="228">
        <v>0</v>
      </c>
      <c r="N55" s="228">
        <v>0</v>
      </c>
      <c r="O55" s="228">
        <v>0</v>
      </c>
      <c r="P55" s="228">
        <v>0</v>
      </c>
      <c r="Q55" s="228">
        <v>0</v>
      </c>
      <c r="R55" s="226">
        <v>0</v>
      </c>
      <c r="S55" s="228">
        <v>0</v>
      </c>
      <c r="T55" s="228">
        <v>0</v>
      </c>
      <c r="U55" s="228">
        <v>0</v>
      </c>
      <c r="V55" s="226">
        <v>0</v>
      </c>
      <c r="W55" s="228">
        <v>0</v>
      </c>
      <c r="X55" s="228">
        <v>0</v>
      </c>
      <c r="Y55" s="228">
        <v>0</v>
      </c>
      <c r="Z55" s="228">
        <v>0</v>
      </c>
      <c r="AA55" s="228">
        <v>0</v>
      </c>
      <c r="AB55" s="189">
        <f t="shared" si="4"/>
        <v>0</v>
      </c>
      <c r="AC55" s="189">
        <f t="shared" si="6"/>
        <v>0</v>
      </c>
    </row>
    <row r="56" spans="1:29" x14ac:dyDescent="0.25">
      <c r="A56" s="25" t="s">
        <v>128</v>
      </c>
      <c r="B56" s="176" t="s">
        <v>122</v>
      </c>
      <c r="C56" s="189">
        <f>C39+C41+C40</f>
        <v>3.36</v>
      </c>
      <c r="D56" s="189">
        <v>0</v>
      </c>
      <c r="E56" s="227">
        <f>C56</f>
        <v>3.36</v>
      </c>
      <c r="F56" s="227">
        <f>C56</f>
        <v>3.36</v>
      </c>
      <c r="G56" s="228">
        <v>0</v>
      </c>
      <c r="H56" s="228">
        <v>0</v>
      </c>
      <c r="I56" s="228">
        <v>0</v>
      </c>
      <c r="J56" s="228">
        <v>0</v>
      </c>
      <c r="K56" s="228">
        <v>0</v>
      </c>
      <c r="L56" s="228">
        <v>0</v>
      </c>
      <c r="M56" s="228">
        <v>0</v>
      </c>
      <c r="N56" s="228">
        <v>0</v>
      </c>
      <c r="O56" s="228">
        <v>0</v>
      </c>
      <c r="P56" s="228">
        <f>C56</f>
        <v>3.36</v>
      </c>
      <c r="Q56" s="228">
        <v>0</v>
      </c>
      <c r="R56" s="226">
        <v>0</v>
      </c>
      <c r="S56" s="228">
        <v>0</v>
      </c>
      <c r="T56" s="228">
        <v>0</v>
      </c>
      <c r="U56" s="228">
        <v>0</v>
      </c>
      <c r="V56" s="226">
        <v>0</v>
      </c>
      <c r="W56" s="228">
        <v>0</v>
      </c>
      <c r="X56" s="228">
        <v>0</v>
      </c>
      <c r="Y56" s="228">
        <v>0</v>
      </c>
      <c r="Z56" s="228">
        <v>0</v>
      </c>
      <c r="AA56" s="228">
        <v>0</v>
      </c>
      <c r="AB56" s="189">
        <f t="shared" si="4"/>
        <v>3.36</v>
      </c>
      <c r="AC56" s="189">
        <f t="shared" si="6"/>
        <v>0</v>
      </c>
    </row>
    <row r="57" spans="1:29" ht="18.75" x14ac:dyDescent="0.25">
      <c r="A57" s="25" t="s">
        <v>127</v>
      </c>
      <c r="B57" s="250" t="s">
        <v>550</v>
      </c>
      <c r="C57" s="189">
        <f>C50</f>
        <v>33</v>
      </c>
      <c r="D57" s="189">
        <v>0</v>
      </c>
      <c r="E57" s="227">
        <f>C57</f>
        <v>33</v>
      </c>
      <c r="F57" s="227">
        <f>C57</f>
        <v>33</v>
      </c>
      <c r="G57" s="228">
        <v>0</v>
      </c>
      <c r="H57" s="228">
        <v>0</v>
      </c>
      <c r="I57" s="228">
        <v>0</v>
      </c>
      <c r="J57" s="228">
        <v>0</v>
      </c>
      <c r="K57" s="228">
        <v>0</v>
      </c>
      <c r="L57" s="228">
        <v>0</v>
      </c>
      <c r="M57" s="228">
        <v>0</v>
      </c>
      <c r="N57" s="228">
        <v>0</v>
      </c>
      <c r="O57" s="228">
        <v>0</v>
      </c>
      <c r="P57" s="228">
        <f>C57</f>
        <v>33</v>
      </c>
      <c r="Q57" s="228">
        <v>0</v>
      </c>
      <c r="R57" s="226">
        <v>0</v>
      </c>
      <c r="S57" s="228">
        <v>0</v>
      </c>
      <c r="T57" s="228">
        <v>0</v>
      </c>
      <c r="U57" s="228">
        <v>0</v>
      </c>
      <c r="V57" s="226">
        <v>0</v>
      </c>
      <c r="W57" s="228">
        <v>0</v>
      </c>
      <c r="X57" s="228">
        <v>0</v>
      </c>
      <c r="Y57" s="228">
        <v>0</v>
      </c>
      <c r="Z57" s="228">
        <v>0</v>
      </c>
      <c r="AA57" s="228">
        <v>0</v>
      </c>
      <c r="AB57" s="189">
        <f t="shared" si="4"/>
        <v>33</v>
      </c>
      <c r="AC57" s="189">
        <f t="shared" si="6"/>
        <v>0</v>
      </c>
    </row>
    <row r="58" spans="1:29" ht="36.75" customHeight="1" x14ac:dyDescent="0.25">
      <c r="A58" s="27" t="s">
        <v>56</v>
      </c>
      <c r="B58" s="177" t="s">
        <v>201</v>
      </c>
      <c r="C58" s="189">
        <v>0</v>
      </c>
      <c r="D58" s="189">
        <v>0</v>
      </c>
      <c r="E58" s="227">
        <v>0</v>
      </c>
      <c r="F58" s="227">
        <v>0</v>
      </c>
      <c r="G58" s="227">
        <v>0</v>
      </c>
      <c r="H58" s="227">
        <v>0</v>
      </c>
      <c r="I58" s="227">
        <v>0</v>
      </c>
      <c r="J58" s="227">
        <v>0</v>
      </c>
      <c r="K58" s="227">
        <v>0</v>
      </c>
      <c r="L58" s="227">
        <v>0</v>
      </c>
      <c r="M58" s="227">
        <v>0</v>
      </c>
      <c r="N58" s="227">
        <v>0</v>
      </c>
      <c r="O58" s="227">
        <v>0</v>
      </c>
      <c r="P58" s="227">
        <v>0</v>
      </c>
      <c r="Q58" s="227">
        <v>0</v>
      </c>
      <c r="R58" s="227">
        <v>0</v>
      </c>
      <c r="S58" s="227">
        <v>0</v>
      </c>
      <c r="T58" s="227">
        <v>0</v>
      </c>
      <c r="U58" s="227">
        <v>0</v>
      </c>
      <c r="V58" s="227">
        <v>0</v>
      </c>
      <c r="W58" s="227">
        <v>0</v>
      </c>
      <c r="X58" s="227">
        <v>0</v>
      </c>
      <c r="Y58" s="227">
        <v>0</v>
      </c>
      <c r="Z58" s="227">
        <v>0</v>
      </c>
      <c r="AA58" s="227">
        <v>0</v>
      </c>
      <c r="AB58" s="189">
        <f t="shared" si="4"/>
        <v>0</v>
      </c>
      <c r="AC58" s="189">
        <f t="shared" si="6"/>
        <v>0</v>
      </c>
    </row>
    <row r="59" spans="1:29" x14ac:dyDescent="0.25">
      <c r="A59" s="27" t="s">
        <v>54</v>
      </c>
      <c r="B59" s="26" t="s">
        <v>126</v>
      </c>
      <c r="C59" s="189">
        <v>0</v>
      </c>
      <c r="D59" s="189">
        <v>0</v>
      </c>
      <c r="E59" s="227">
        <v>0</v>
      </c>
      <c r="F59" s="227">
        <v>0</v>
      </c>
      <c r="G59" s="228">
        <v>0</v>
      </c>
      <c r="H59" s="228">
        <v>0</v>
      </c>
      <c r="I59" s="228">
        <v>0</v>
      </c>
      <c r="J59" s="228">
        <v>0</v>
      </c>
      <c r="K59" s="228">
        <v>0</v>
      </c>
      <c r="L59" s="228">
        <v>0</v>
      </c>
      <c r="M59" s="228">
        <v>0</v>
      </c>
      <c r="N59" s="228">
        <v>0</v>
      </c>
      <c r="O59" s="228">
        <v>0</v>
      </c>
      <c r="P59" s="228">
        <v>0</v>
      </c>
      <c r="Q59" s="228">
        <v>0</v>
      </c>
      <c r="R59" s="228">
        <v>0</v>
      </c>
      <c r="S59" s="228">
        <v>0</v>
      </c>
      <c r="T59" s="228">
        <v>0</v>
      </c>
      <c r="U59" s="228">
        <v>0</v>
      </c>
      <c r="V59" s="228">
        <v>0</v>
      </c>
      <c r="W59" s="228">
        <v>0</v>
      </c>
      <c r="X59" s="228">
        <v>0</v>
      </c>
      <c r="Y59" s="228">
        <v>0</v>
      </c>
      <c r="Z59" s="228">
        <v>0</v>
      </c>
      <c r="AA59" s="228">
        <v>0</v>
      </c>
      <c r="AB59" s="189">
        <f t="shared" si="4"/>
        <v>0</v>
      </c>
      <c r="AC59" s="189">
        <f t="shared" si="6"/>
        <v>0</v>
      </c>
    </row>
    <row r="60" spans="1:29" x14ac:dyDescent="0.25">
      <c r="A60" s="25" t="s">
        <v>195</v>
      </c>
      <c r="B60" s="178" t="s">
        <v>146</v>
      </c>
      <c r="C60" s="189">
        <v>0</v>
      </c>
      <c r="D60" s="189">
        <v>0</v>
      </c>
      <c r="E60" s="227">
        <v>0</v>
      </c>
      <c r="F60" s="227">
        <v>0</v>
      </c>
      <c r="G60" s="228">
        <v>0</v>
      </c>
      <c r="H60" s="228">
        <v>0</v>
      </c>
      <c r="I60" s="228">
        <v>0</v>
      </c>
      <c r="J60" s="228">
        <v>0</v>
      </c>
      <c r="K60" s="228">
        <v>0</v>
      </c>
      <c r="L60" s="228">
        <v>0</v>
      </c>
      <c r="M60" s="228">
        <v>0</v>
      </c>
      <c r="N60" s="228">
        <v>0</v>
      </c>
      <c r="O60" s="228">
        <v>0</v>
      </c>
      <c r="P60" s="228">
        <v>0</v>
      </c>
      <c r="Q60" s="228">
        <v>0</v>
      </c>
      <c r="R60" s="228">
        <v>0</v>
      </c>
      <c r="S60" s="228">
        <v>0</v>
      </c>
      <c r="T60" s="228">
        <v>0</v>
      </c>
      <c r="U60" s="228">
        <v>0</v>
      </c>
      <c r="V60" s="228">
        <v>0</v>
      </c>
      <c r="W60" s="228">
        <v>0</v>
      </c>
      <c r="X60" s="228">
        <v>0</v>
      </c>
      <c r="Y60" s="228">
        <v>0</v>
      </c>
      <c r="Z60" s="228">
        <v>0</v>
      </c>
      <c r="AA60" s="228">
        <v>0</v>
      </c>
      <c r="AB60" s="189">
        <f t="shared" si="4"/>
        <v>0</v>
      </c>
      <c r="AC60" s="189">
        <f t="shared" si="6"/>
        <v>0</v>
      </c>
    </row>
    <row r="61" spans="1:29" x14ac:dyDescent="0.25">
      <c r="A61" s="25" t="s">
        <v>196</v>
      </c>
      <c r="B61" s="178" t="s">
        <v>144</v>
      </c>
      <c r="C61" s="189">
        <v>20</v>
      </c>
      <c r="D61" s="189">
        <v>0</v>
      </c>
      <c r="E61" s="227">
        <f>C61</f>
        <v>20</v>
      </c>
      <c r="F61" s="227">
        <f>C61</f>
        <v>20</v>
      </c>
      <c r="G61" s="228">
        <v>0</v>
      </c>
      <c r="H61" s="228">
        <v>0</v>
      </c>
      <c r="I61" s="228">
        <v>0</v>
      </c>
      <c r="J61" s="228">
        <v>0</v>
      </c>
      <c r="K61" s="228">
        <v>0</v>
      </c>
      <c r="L61" s="228">
        <v>0</v>
      </c>
      <c r="M61" s="228">
        <v>0</v>
      </c>
      <c r="N61" s="228">
        <v>0</v>
      </c>
      <c r="O61" s="228">
        <v>0</v>
      </c>
      <c r="P61" s="228">
        <f>C61</f>
        <v>20</v>
      </c>
      <c r="Q61" s="228">
        <v>0</v>
      </c>
      <c r="R61" s="228">
        <v>0</v>
      </c>
      <c r="S61" s="228">
        <v>0</v>
      </c>
      <c r="T61" s="228">
        <v>0</v>
      </c>
      <c r="U61" s="228">
        <v>0</v>
      </c>
      <c r="V61" s="228">
        <v>0</v>
      </c>
      <c r="W61" s="228">
        <v>0</v>
      </c>
      <c r="X61" s="228">
        <v>0</v>
      </c>
      <c r="Y61" s="228">
        <v>0</v>
      </c>
      <c r="Z61" s="228">
        <v>0</v>
      </c>
      <c r="AA61" s="228">
        <v>0</v>
      </c>
      <c r="AB61" s="189">
        <f t="shared" si="4"/>
        <v>20</v>
      </c>
      <c r="AC61" s="189">
        <f t="shared" si="6"/>
        <v>0</v>
      </c>
    </row>
    <row r="62" spans="1:29" x14ac:dyDescent="0.25">
      <c r="A62" s="25" t="s">
        <v>197</v>
      </c>
      <c r="B62" s="178" t="s">
        <v>142</v>
      </c>
      <c r="C62" s="189">
        <v>0</v>
      </c>
      <c r="D62" s="189">
        <v>0</v>
      </c>
      <c r="E62" s="227">
        <v>0</v>
      </c>
      <c r="F62" s="227">
        <v>0</v>
      </c>
      <c r="G62" s="228">
        <v>0</v>
      </c>
      <c r="H62" s="228">
        <v>0</v>
      </c>
      <c r="I62" s="228">
        <v>0</v>
      </c>
      <c r="J62" s="228">
        <v>0</v>
      </c>
      <c r="K62" s="228">
        <v>0</v>
      </c>
      <c r="L62" s="228">
        <v>0</v>
      </c>
      <c r="M62" s="228">
        <v>0</v>
      </c>
      <c r="N62" s="228">
        <v>0</v>
      </c>
      <c r="O62" s="228">
        <v>0</v>
      </c>
      <c r="P62" s="228">
        <v>0</v>
      </c>
      <c r="Q62" s="228">
        <v>0</v>
      </c>
      <c r="R62" s="228">
        <v>0</v>
      </c>
      <c r="S62" s="228">
        <v>0</v>
      </c>
      <c r="T62" s="228">
        <v>0</v>
      </c>
      <c r="U62" s="228">
        <v>0</v>
      </c>
      <c r="V62" s="228">
        <v>0</v>
      </c>
      <c r="W62" s="228">
        <v>0</v>
      </c>
      <c r="X62" s="228">
        <v>0</v>
      </c>
      <c r="Y62" s="228">
        <v>0</v>
      </c>
      <c r="Z62" s="228">
        <v>0</v>
      </c>
      <c r="AA62" s="228">
        <v>0</v>
      </c>
      <c r="AB62" s="189">
        <f t="shared" si="4"/>
        <v>0</v>
      </c>
      <c r="AC62" s="189">
        <f t="shared" si="6"/>
        <v>0</v>
      </c>
    </row>
    <row r="63" spans="1:29" x14ac:dyDescent="0.25">
      <c r="A63" s="25" t="s">
        <v>198</v>
      </c>
      <c r="B63" s="178" t="s">
        <v>200</v>
      </c>
      <c r="C63" s="189">
        <f>C56</f>
        <v>3.36</v>
      </c>
      <c r="D63" s="189">
        <v>0</v>
      </c>
      <c r="E63" s="227">
        <f>C63</f>
        <v>3.36</v>
      </c>
      <c r="F63" s="227">
        <f>E63</f>
        <v>3.36</v>
      </c>
      <c r="G63" s="228">
        <v>0</v>
      </c>
      <c r="H63" s="228">
        <v>0</v>
      </c>
      <c r="I63" s="228">
        <v>0</v>
      </c>
      <c r="J63" s="228">
        <v>0</v>
      </c>
      <c r="K63" s="228">
        <v>0</v>
      </c>
      <c r="L63" s="228">
        <v>0</v>
      </c>
      <c r="M63" s="228">
        <v>0</v>
      </c>
      <c r="N63" s="228">
        <v>0</v>
      </c>
      <c r="O63" s="228">
        <v>0</v>
      </c>
      <c r="P63" s="228">
        <f>C63</f>
        <v>3.36</v>
      </c>
      <c r="Q63" s="228">
        <v>0</v>
      </c>
      <c r="R63" s="228">
        <v>0</v>
      </c>
      <c r="S63" s="228">
        <v>0</v>
      </c>
      <c r="T63" s="228">
        <v>0</v>
      </c>
      <c r="U63" s="228">
        <v>0</v>
      </c>
      <c r="V63" s="228">
        <v>0</v>
      </c>
      <c r="W63" s="228">
        <v>0</v>
      </c>
      <c r="X63" s="228">
        <v>0</v>
      </c>
      <c r="Y63" s="228">
        <v>0</v>
      </c>
      <c r="Z63" s="228">
        <v>0</v>
      </c>
      <c r="AA63" s="228">
        <v>0</v>
      </c>
      <c r="AB63" s="189">
        <f t="shared" si="4"/>
        <v>3.36</v>
      </c>
      <c r="AC63" s="189">
        <f t="shared" si="6"/>
        <v>0</v>
      </c>
    </row>
    <row r="64" spans="1:29" ht="18.75" x14ac:dyDescent="0.25">
      <c r="A64" s="25" t="s">
        <v>199</v>
      </c>
      <c r="B64" s="250" t="s">
        <v>550</v>
      </c>
      <c r="C64" s="189">
        <v>0</v>
      </c>
      <c r="D64" s="189">
        <v>0</v>
      </c>
      <c r="E64" s="227">
        <v>0</v>
      </c>
      <c r="F64" s="227">
        <v>0</v>
      </c>
      <c r="G64" s="228">
        <v>0</v>
      </c>
      <c r="H64" s="228">
        <v>0</v>
      </c>
      <c r="I64" s="228">
        <v>0</v>
      </c>
      <c r="J64" s="228">
        <v>0</v>
      </c>
      <c r="K64" s="228">
        <v>0</v>
      </c>
      <c r="L64" s="228">
        <v>0</v>
      </c>
      <c r="M64" s="228">
        <v>0</v>
      </c>
      <c r="N64" s="228">
        <v>0</v>
      </c>
      <c r="O64" s="228">
        <v>0</v>
      </c>
      <c r="P64" s="228">
        <v>0</v>
      </c>
      <c r="Q64" s="228">
        <v>0</v>
      </c>
      <c r="R64" s="228">
        <v>0</v>
      </c>
      <c r="S64" s="228">
        <v>0</v>
      </c>
      <c r="T64" s="228">
        <v>0</v>
      </c>
      <c r="U64" s="228">
        <v>0</v>
      </c>
      <c r="V64" s="228">
        <v>0</v>
      </c>
      <c r="W64" s="228">
        <v>0</v>
      </c>
      <c r="X64" s="228">
        <v>0</v>
      </c>
      <c r="Y64" s="228">
        <v>0</v>
      </c>
      <c r="Z64" s="228">
        <v>0</v>
      </c>
      <c r="AA64" s="228">
        <v>0</v>
      </c>
      <c r="AB64" s="189">
        <f t="shared" si="4"/>
        <v>0</v>
      </c>
      <c r="AC64" s="189">
        <f t="shared" si="6"/>
        <v>0</v>
      </c>
    </row>
    <row r="65" spans="1:28" x14ac:dyDescent="0.25">
      <c r="A65" s="23"/>
      <c r="B65" s="24"/>
      <c r="C65" s="24"/>
      <c r="D65" s="24"/>
      <c r="E65" s="24"/>
      <c r="F65" s="24"/>
      <c r="G65" s="24"/>
      <c r="H65" s="24"/>
      <c r="I65" s="24"/>
      <c r="J65" s="24"/>
      <c r="K65" s="24"/>
      <c r="L65" s="23"/>
      <c r="M65" s="23"/>
      <c r="N65" s="18"/>
      <c r="O65" s="18"/>
      <c r="P65" s="18"/>
      <c r="Q65" s="18"/>
      <c r="R65" s="18"/>
      <c r="S65" s="18"/>
      <c r="T65" s="18"/>
      <c r="U65" s="18"/>
      <c r="V65" s="18"/>
      <c r="W65" s="18"/>
      <c r="X65" s="18"/>
      <c r="Y65" s="18"/>
      <c r="Z65" s="18"/>
      <c r="AA65" s="18"/>
      <c r="AB65" s="18"/>
    </row>
    <row r="66" spans="1:28" ht="54" customHeight="1" x14ac:dyDescent="0.25">
      <c r="A66" s="18"/>
      <c r="B66" s="414"/>
      <c r="C66" s="414"/>
      <c r="D66" s="414"/>
      <c r="E66" s="414"/>
      <c r="F66" s="414"/>
      <c r="G66" s="414"/>
      <c r="H66" s="414"/>
      <c r="I66" s="414"/>
      <c r="J66" s="96"/>
      <c r="K66" s="96"/>
      <c r="L66" s="22"/>
      <c r="M66" s="22"/>
      <c r="N66" s="22"/>
      <c r="O66" s="22"/>
      <c r="P66" s="22"/>
      <c r="Q66" s="22"/>
      <c r="R66" s="22"/>
      <c r="S66" s="22"/>
      <c r="T66" s="22"/>
      <c r="U66" s="22"/>
      <c r="V66" s="22"/>
      <c r="W66" s="22"/>
      <c r="X66" s="22"/>
      <c r="Y66" s="22"/>
      <c r="Z66" s="22"/>
      <c r="AA66" s="22"/>
      <c r="AB66" s="22"/>
    </row>
    <row r="67" spans="1:28" x14ac:dyDescent="0.25">
      <c r="A67" s="18"/>
      <c r="B67" s="18"/>
      <c r="C67" s="18"/>
      <c r="D67" s="18"/>
      <c r="E67" s="18"/>
      <c r="F67" s="18"/>
      <c r="L67" s="18"/>
      <c r="M67" s="18"/>
      <c r="N67" s="18"/>
      <c r="O67" s="18"/>
      <c r="P67" s="18"/>
      <c r="Q67" s="18"/>
      <c r="R67" s="18"/>
      <c r="S67" s="18"/>
      <c r="T67" s="18"/>
      <c r="U67" s="18"/>
      <c r="V67" s="18"/>
      <c r="W67" s="18"/>
      <c r="X67" s="18"/>
      <c r="Y67" s="18"/>
      <c r="Z67" s="18"/>
      <c r="AA67" s="18"/>
      <c r="AB67" s="18"/>
    </row>
    <row r="68" spans="1:28" ht="50.25" customHeight="1" x14ac:dyDescent="0.25">
      <c r="A68" s="18"/>
      <c r="B68" s="415"/>
      <c r="C68" s="415"/>
      <c r="D68" s="415"/>
      <c r="E68" s="415"/>
      <c r="F68" s="415"/>
      <c r="G68" s="415"/>
      <c r="H68" s="415"/>
      <c r="I68" s="415"/>
      <c r="J68" s="97"/>
      <c r="K68" s="97"/>
      <c r="L68" s="18"/>
      <c r="M68" s="18"/>
      <c r="N68" s="18"/>
      <c r="O68" s="18"/>
      <c r="P68" s="18"/>
      <c r="Q68" s="18"/>
      <c r="R68" s="18"/>
      <c r="S68" s="18"/>
      <c r="T68" s="18"/>
      <c r="U68" s="18"/>
      <c r="V68" s="18"/>
      <c r="W68" s="18"/>
      <c r="X68" s="18"/>
      <c r="Y68" s="18"/>
      <c r="Z68" s="18"/>
      <c r="AA68" s="18"/>
      <c r="AB68" s="18"/>
    </row>
    <row r="69" spans="1:28" x14ac:dyDescent="0.25">
      <c r="A69" s="18"/>
      <c r="B69" s="18"/>
      <c r="C69" s="18"/>
      <c r="D69" s="18"/>
      <c r="E69" s="18"/>
      <c r="F69" s="18"/>
      <c r="L69" s="18"/>
      <c r="M69" s="18"/>
      <c r="N69" s="18"/>
      <c r="O69" s="18"/>
      <c r="P69" s="18"/>
      <c r="Q69" s="18"/>
      <c r="R69" s="18"/>
      <c r="S69" s="18"/>
      <c r="T69" s="18"/>
      <c r="U69" s="18"/>
      <c r="V69" s="18"/>
      <c r="W69" s="18"/>
      <c r="X69" s="18"/>
      <c r="Y69" s="18"/>
      <c r="Z69" s="18"/>
      <c r="AA69" s="18"/>
      <c r="AB69" s="18"/>
    </row>
    <row r="70" spans="1:28" ht="36.75" customHeight="1" x14ac:dyDescent="0.25">
      <c r="A70" s="18"/>
      <c r="B70" s="414"/>
      <c r="C70" s="414"/>
      <c r="D70" s="414"/>
      <c r="E70" s="414"/>
      <c r="F70" s="414"/>
      <c r="G70" s="414"/>
      <c r="H70" s="414"/>
      <c r="I70" s="414"/>
      <c r="J70" s="96"/>
      <c r="K70" s="96"/>
      <c r="L70" s="18"/>
      <c r="M70" s="18"/>
      <c r="N70" s="18"/>
      <c r="O70" s="18"/>
      <c r="P70" s="18"/>
      <c r="Q70" s="18"/>
      <c r="R70" s="18"/>
      <c r="S70" s="18"/>
      <c r="T70" s="18"/>
      <c r="U70" s="18"/>
      <c r="V70" s="18"/>
      <c r="W70" s="18"/>
      <c r="X70" s="18"/>
      <c r="Y70" s="18"/>
      <c r="Z70" s="18"/>
      <c r="AA70" s="18"/>
      <c r="AB70" s="18"/>
    </row>
    <row r="71" spans="1:28" x14ac:dyDescent="0.25">
      <c r="A71" s="18"/>
      <c r="B71" s="21"/>
      <c r="C71" s="21"/>
      <c r="D71" s="21"/>
      <c r="E71" s="21"/>
      <c r="F71" s="21"/>
      <c r="L71" s="18"/>
      <c r="M71" s="18"/>
      <c r="N71" s="20"/>
      <c r="O71" s="18"/>
      <c r="P71" s="18"/>
      <c r="Q71" s="18"/>
      <c r="R71" s="18"/>
      <c r="S71" s="18"/>
      <c r="T71" s="18"/>
      <c r="U71" s="18"/>
      <c r="V71" s="18"/>
      <c r="W71" s="18"/>
      <c r="X71" s="18"/>
      <c r="Y71" s="18"/>
      <c r="Z71" s="18"/>
      <c r="AA71" s="18"/>
      <c r="AB71" s="18"/>
    </row>
    <row r="72" spans="1:28" ht="51" customHeight="1" x14ac:dyDescent="0.25">
      <c r="A72" s="18"/>
      <c r="B72" s="414"/>
      <c r="C72" s="414"/>
      <c r="D72" s="414"/>
      <c r="E72" s="414"/>
      <c r="F72" s="414"/>
      <c r="G72" s="414"/>
      <c r="H72" s="414"/>
      <c r="I72" s="414"/>
      <c r="J72" s="96"/>
      <c r="K72" s="96"/>
      <c r="L72" s="18"/>
      <c r="M72" s="18"/>
      <c r="N72" s="20"/>
      <c r="O72" s="18"/>
      <c r="P72" s="18"/>
      <c r="Q72" s="18"/>
      <c r="R72" s="18"/>
      <c r="S72" s="18"/>
      <c r="T72" s="18"/>
      <c r="U72" s="18"/>
      <c r="V72" s="18"/>
      <c r="W72" s="18"/>
      <c r="X72" s="18"/>
      <c r="Y72" s="18"/>
      <c r="Z72" s="18"/>
      <c r="AA72" s="18"/>
      <c r="AB72" s="18"/>
    </row>
    <row r="73" spans="1:28" ht="32.25" customHeight="1" x14ac:dyDescent="0.25">
      <c r="A73" s="18"/>
      <c r="B73" s="415"/>
      <c r="C73" s="415"/>
      <c r="D73" s="415"/>
      <c r="E73" s="415"/>
      <c r="F73" s="415"/>
      <c r="G73" s="415"/>
      <c r="H73" s="415"/>
      <c r="I73" s="415"/>
      <c r="J73" s="97"/>
      <c r="K73" s="97"/>
      <c r="L73" s="18"/>
      <c r="M73" s="18"/>
      <c r="N73" s="18"/>
      <c r="O73" s="18"/>
      <c r="P73" s="18"/>
      <c r="Q73" s="18"/>
      <c r="R73" s="18"/>
      <c r="S73" s="18"/>
      <c r="T73" s="18"/>
      <c r="U73" s="18"/>
      <c r="V73" s="18"/>
      <c r="W73" s="18"/>
      <c r="X73" s="18"/>
      <c r="Y73" s="18"/>
      <c r="Z73" s="18"/>
      <c r="AA73" s="18"/>
      <c r="AB73" s="18"/>
    </row>
    <row r="74" spans="1:28" ht="51.75" customHeight="1" x14ac:dyDescent="0.25">
      <c r="A74" s="18"/>
      <c r="B74" s="414"/>
      <c r="C74" s="414"/>
      <c r="D74" s="414"/>
      <c r="E74" s="414"/>
      <c r="F74" s="414"/>
      <c r="G74" s="414"/>
      <c r="H74" s="414"/>
      <c r="I74" s="414"/>
      <c r="J74" s="96"/>
      <c r="K74" s="96"/>
      <c r="L74" s="18"/>
      <c r="M74" s="18"/>
      <c r="N74" s="18"/>
      <c r="O74" s="18"/>
      <c r="P74" s="18"/>
      <c r="Q74" s="18"/>
      <c r="R74" s="18"/>
      <c r="S74" s="18"/>
      <c r="T74" s="18"/>
      <c r="U74" s="18"/>
      <c r="V74" s="18"/>
      <c r="W74" s="18"/>
      <c r="X74" s="18"/>
      <c r="Y74" s="18"/>
      <c r="Z74" s="18"/>
      <c r="AA74" s="18"/>
      <c r="AB74" s="18"/>
    </row>
    <row r="75" spans="1:28" ht="21.75" customHeight="1" x14ac:dyDescent="0.25">
      <c r="A75" s="18"/>
      <c r="B75" s="412"/>
      <c r="C75" s="412"/>
      <c r="D75" s="412"/>
      <c r="E75" s="412"/>
      <c r="F75" s="412"/>
      <c r="G75" s="412"/>
      <c r="H75" s="412"/>
      <c r="I75" s="412"/>
      <c r="J75" s="94"/>
      <c r="K75" s="94"/>
      <c r="L75" s="19"/>
      <c r="M75" s="19"/>
      <c r="N75" s="18"/>
      <c r="O75" s="18"/>
      <c r="P75" s="18"/>
      <c r="Q75" s="18"/>
      <c r="R75" s="18"/>
      <c r="S75" s="18"/>
      <c r="T75" s="18"/>
      <c r="U75" s="18"/>
      <c r="V75" s="18"/>
      <c r="W75" s="18"/>
      <c r="X75" s="18"/>
      <c r="Y75" s="18"/>
      <c r="Z75" s="18"/>
      <c r="AA75" s="18"/>
      <c r="AB75" s="18"/>
    </row>
    <row r="76" spans="1:28" ht="23.25" customHeight="1" x14ac:dyDescent="0.25">
      <c r="A76" s="18"/>
      <c r="B76" s="19"/>
      <c r="C76" s="19"/>
      <c r="D76" s="19"/>
      <c r="E76" s="19"/>
      <c r="F76" s="19"/>
      <c r="L76" s="18"/>
      <c r="M76" s="18"/>
      <c r="N76" s="18"/>
      <c r="O76" s="18"/>
      <c r="P76" s="18"/>
      <c r="Q76" s="18"/>
      <c r="R76" s="18"/>
      <c r="S76" s="18"/>
      <c r="T76" s="18"/>
      <c r="U76" s="18"/>
      <c r="V76" s="18"/>
      <c r="W76" s="18"/>
      <c r="X76" s="18"/>
      <c r="Y76" s="18"/>
      <c r="Z76" s="18"/>
      <c r="AA76" s="18"/>
      <c r="AB76" s="18"/>
    </row>
    <row r="77" spans="1:28" ht="18.75" customHeight="1" x14ac:dyDescent="0.25">
      <c r="A77" s="18"/>
      <c r="B77" s="413"/>
      <c r="C77" s="413"/>
      <c r="D77" s="413"/>
      <c r="E77" s="413"/>
      <c r="F77" s="413"/>
      <c r="G77" s="413"/>
      <c r="H77" s="413"/>
      <c r="I77" s="413"/>
      <c r="J77" s="95"/>
      <c r="K77" s="95"/>
      <c r="L77" s="18"/>
      <c r="M77" s="18"/>
      <c r="N77" s="18"/>
      <c r="O77" s="18"/>
      <c r="P77" s="18"/>
      <c r="Q77" s="18"/>
      <c r="R77" s="18"/>
      <c r="S77" s="18"/>
      <c r="T77" s="18"/>
      <c r="U77" s="18"/>
      <c r="V77" s="18"/>
      <c r="W77" s="18"/>
      <c r="X77" s="18"/>
      <c r="Y77" s="18"/>
      <c r="Z77" s="18"/>
      <c r="AA77" s="18"/>
      <c r="AB77" s="18"/>
    </row>
    <row r="78" spans="1:28" x14ac:dyDescent="0.25">
      <c r="A78" s="18"/>
      <c r="B78" s="18"/>
      <c r="C78" s="18"/>
      <c r="D78" s="18"/>
      <c r="E78" s="18"/>
      <c r="F78" s="18"/>
      <c r="L78" s="18"/>
      <c r="M78" s="18"/>
      <c r="N78" s="18"/>
      <c r="O78" s="18"/>
      <c r="P78" s="18"/>
      <c r="Q78" s="18"/>
      <c r="R78" s="18"/>
      <c r="S78" s="18"/>
      <c r="T78" s="18"/>
      <c r="U78" s="18"/>
      <c r="V78" s="18"/>
      <c r="W78" s="18"/>
      <c r="X78" s="18"/>
      <c r="Y78" s="18"/>
      <c r="Z78" s="18"/>
      <c r="AA78" s="18"/>
      <c r="AB78" s="18"/>
    </row>
    <row r="79" spans="1:28" x14ac:dyDescent="0.25">
      <c r="A79" s="18"/>
      <c r="B79" s="18"/>
      <c r="C79" s="18"/>
      <c r="D79" s="18"/>
      <c r="E79" s="18"/>
      <c r="F79" s="18"/>
      <c r="L79" s="18"/>
      <c r="M79" s="18"/>
      <c r="N79" s="18"/>
      <c r="O79" s="18"/>
      <c r="P79" s="18"/>
      <c r="Q79" s="18"/>
      <c r="R79" s="18"/>
      <c r="S79" s="18"/>
      <c r="T79" s="18"/>
      <c r="U79" s="18"/>
      <c r="V79" s="18"/>
      <c r="W79" s="18"/>
      <c r="X79" s="18"/>
      <c r="Y79" s="18"/>
      <c r="Z79" s="18"/>
      <c r="AA79" s="18"/>
      <c r="AB79" s="18"/>
    </row>
    <row r="80" spans="1:28" x14ac:dyDescent="0.25">
      <c r="G80" s="17"/>
      <c r="H80" s="17"/>
      <c r="I80" s="17"/>
      <c r="J80" s="17"/>
      <c r="K80" s="17"/>
    </row>
    <row r="81" spans="7:11" x14ac:dyDescent="0.25">
      <c r="G81" s="17"/>
      <c r="H81" s="17"/>
      <c r="I81" s="17"/>
      <c r="J81" s="17"/>
      <c r="K81" s="17"/>
    </row>
    <row r="82" spans="7:11" x14ac:dyDescent="0.25">
      <c r="G82" s="17"/>
      <c r="H82" s="17"/>
      <c r="I82" s="17"/>
      <c r="J82" s="17"/>
      <c r="K82" s="17"/>
    </row>
    <row r="83" spans="7:11" x14ac:dyDescent="0.25">
      <c r="G83" s="17"/>
      <c r="H83" s="17"/>
      <c r="I83" s="17"/>
      <c r="J83" s="17"/>
      <c r="K83" s="17"/>
    </row>
    <row r="84" spans="7:11" x14ac:dyDescent="0.25">
      <c r="G84" s="17"/>
      <c r="H84" s="17"/>
      <c r="I84" s="17"/>
      <c r="J84" s="17"/>
      <c r="K84" s="17"/>
    </row>
    <row r="85" spans="7:11" x14ac:dyDescent="0.25">
      <c r="G85" s="17"/>
      <c r="H85" s="17"/>
      <c r="I85" s="17"/>
      <c r="J85" s="17"/>
      <c r="K85" s="17"/>
    </row>
    <row r="86" spans="7:11" x14ac:dyDescent="0.25">
      <c r="G86" s="17"/>
      <c r="H86" s="17"/>
      <c r="I86" s="17"/>
      <c r="J86" s="17"/>
      <c r="K86" s="17"/>
    </row>
    <row r="87" spans="7:11" x14ac:dyDescent="0.25">
      <c r="G87" s="17"/>
      <c r="H87" s="17"/>
      <c r="I87" s="17"/>
      <c r="J87" s="17"/>
      <c r="K87" s="17"/>
    </row>
    <row r="88" spans="7:11" x14ac:dyDescent="0.25">
      <c r="G88" s="17"/>
      <c r="H88" s="17"/>
      <c r="I88" s="17"/>
      <c r="J88" s="17"/>
      <c r="K88" s="17"/>
    </row>
    <row r="89" spans="7:11" x14ac:dyDescent="0.25">
      <c r="G89" s="17"/>
      <c r="H89" s="17"/>
      <c r="I89" s="17"/>
      <c r="J89" s="17"/>
      <c r="K89" s="17"/>
    </row>
    <row r="90" spans="7:11" x14ac:dyDescent="0.25">
      <c r="G90" s="17"/>
      <c r="H90" s="17"/>
      <c r="I90" s="17"/>
      <c r="J90" s="17"/>
      <c r="K90" s="17"/>
    </row>
    <row r="91" spans="7:11" x14ac:dyDescent="0.25">
      <c r="G91" s="17"/>
      <c r="H91" s="17"/>
      <c r="I91" s="17"/>
      <c r="J91" s="17"/>
      <c r="K91" s="17"/>
    </row>
    <row r="92" spans="7:11" x14ac:dyDescent="0.25">
      <c r="G92" s="17"/>
      <c r="H92" s="17"/>
      <c r="I92" s="17"/>
      <c r="J92" s="17"/>
      <c r="K92" s="17"/>
    </row>
  </sheetData>
  <mergeCells count="39">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Z21:AA21"/>
    <mergeCell ref="P21:Q21"/>
    <mergeCell ref="R21:S21"/>
    <mergeCell ref="L21:M21"/>
    <mergeCell ref="N21:O21"/>
    <mergeCell ref="G20:G22"/>
    <mergeCell ref="H21:I21"/>
    <mergeCell ref="A4:AC4"/>
    <mergeCell ref="A12:AC12"/>
    <mergeCell ref="A9:AC9"/>
    <mergeCell ref="A11:AC11"/>
    <mergeCell ref="A8:AC8"/>
    <mergeCell ref="A6:AC6"/>
    <mergeCell ref="B20:B22"/>
    <mergeCell ref="P20:S20"/>
    <mergeCell ref="T20:W20"/>
    <mergeCell ref="X20:AA20"/>
    <mergeCell ref="T21:U21"/>
    <mergeCell ref="V21:W21"/>
    <mergeCell ref="X21:Y21"/>
    <mergeCell ref="J21:K21"/>
    <mergeCell ref="H20:K20"/>
  </mergeCells>
  <conditionalFormatting sqref="H24:H29 H34 C24 E30:F30 C30 E35:F35 C35 E24:N24 P24:Y24">
    <cfRule type="cellIs" dxfId="182" priority="185" operator="greaterThan">
      <formula>0</formula>
    </cfRule>
  </conditionalFormatting>
  <conditionalFormatting sqref="C49">
    <cfRule type="cellIs" dxfId="181" priority="154" operator="greaterThan">
      <formula>0</formula>
    </cfRule>
  </conditionalFormatting>
  <conditionalFormatting sqref="L29">
    <cfRule type="cellIs" dxfId="180" priority="183" operator="greaterThan">
      <formula>0</formula>
    </cfRule>
  </conditionalFormatting>
  <conditionalFormatting sqref="L24">
    <cfRule type="cellIs" dxfId="179" priority="182" operator="greaterThan">
      <formula>0</formula>
    </cfRule>
  </conditionalFormatting>
  <conditionalFormatting sqref="P27">
    <cfRule type="cellIs" dxfId="178" priority="181" operator="greaterThan">
      <formula>0</formula>
    </cfRule>
  </conditionalFormatting>
  <conditionalFormatting sqref="P24">
    <cfRule type="cellIs" dxfId="177" priority="180" operator="greaterThan">
      <formula>0</formula>
    </cfRule>
  </conditionalFormatting>
  <conditionalFormatting sqref="AB24:AB29 AB31:AB34 AB36:AB42 AB44:AB50 AB52:AB57 AB59:AB64">
    <cfRule type="cellIs" dxfId="176" priority="179" operator="greaterThan">
      <formula>0</formula>
    </cfRule>
  </conditionalFormatting>
  <conditionalFormatting sqref="F25:F29">
    <cfRule type="cellIs" dxfId="175" priority="176" operator="greaterThan">
      <formula>0</formula>
    </cfRule>
  </conditionalFormatting>
  <conditionalFormatting sqref="C25:C29">
    <cfRule type="cellIs" dxfId="174" priority="172" operator="greaterThan">
      <formula>0</formula>
    </cfRule>
  </conditionalFormatting>
  <conditionalFormatting sqref="P29">
    <cfRule type="cellIs" dxfId="173" priority="171" operator="greaterThan">
      <formula>0</formula>
    </cfRule>
  </conditionalFormatting>
  <conditionalFormatting sqref="N24">
    <cfRule type="cellIs" dxfId="172" priority="167" operator="greaterThan">
      <formula>0</formula>
    </cfRule>
  </conditionalFormatting>
  <conditionalFormatting sqref="N27">
    <cfRule type="cellIs" dxfId="171" priority="166" operator="greaterThan">
      <formula>0</formula>
    </cfRule>
  </conditionalFormatting>
  <conditionalFormatting sqref="N31">
    <cfRule type="cellIs" dxfId="170" priority="164" operator="greaterThan">
      <formula>0</formula>
    </cfRule>
  </conditionalFormatting>
  <conditionalFormatting sqref="C37">
    <cfRule type="cellIs" dxfId="169" priority="159" operator="greaterThan">
      <formula>0</formula>
    </cfRule>
  </conditionalFormatting>
  <conditionalFormatting sqref="C45">
    <cfRule type="cellIs" dxfId="168" priority="158" operator="greaterThan">
      <formula>0</formula>
    </cfRule>
  </conditionalFormatting>
  <conditionalFormatting sqref="C41">
    <cfRule type="cellIs" dxfId="167" priority="157" operator="greaterThan">
      <formula>0</formula>
    </cfRule>
  </conditionalFormatting>
  <conditionalFormatting sqref="C39">
    <cfRule type="cellIs" dxfId="166" priority="156" operator="greaterThan">
      <formula>0</formula>
    </cfRule>
  </conditionalFormatting>
  <conditionalFormatting sqref="C47">
    <cfRule type="cellIs" dxfId="165" priority="155" operator="greaterThan">
      <formula>0</formula>
    </cfRule>
  </conditionalFormatting>
  <conditionalFormatting sqref="C52">
    <cfRule type="cellIs" dxfId="164" priority="148" operator="greaterThan">
      <formula>0</formula>
    </cfRule>
  </conditionalFormatting>
  <conditionalFormatting sqref="C54">
    <cfRule type="cellIs" dxfId="163" priority="147" operator="greaterThan">
      <formula>0</formula>
    </cfRule>
  </conditionalFormatting>
  <conditionalFormatting sqref="C56">
    <cfRule type="cellIs" dxfId="162" priority="146" operator="greaterThan">
      <formula>0</formula>
    </cfRule>
  </conditionalFormatting>
  <conditionalFormatting sqref="H30">
    <cfRule type="cellIs" dxfId="161" priority="139" operator="greaterThan">
      <formula>0</formula>
    </cfRule>
  </conditionalFormatting>
  <conditionalFormatting sqref="L30">
    <cfRule type="cellIs" dxfId="160" priority="138" operator="greaterThan">
      <formula>0</formula>
    </cfRule>
  </conditionalFormatting>
  <conditionalFormatting sqref="P30">
    <cfRule type="cellIs" dxfId="159" priority="137" operator="greaterThan">
      <formula>0</formula>
    </cfRule>
  </conditionalFormatting>
  <conditionalFormatting sqref="AB30">
    <cfRule type="cellIs" dxfId="158" priority="136" operator="greaterThan">
      <formula>0</formula>
    </cfRule>
  </conditionalFormatting>
  <conditionalFormatting sqref="N30">
    <cfRule type="cellIs" dxfId="157" priority="134" operator="greaterThan">
      <formula>0</formula>
    </cfRule>
  </conditionalFormatting>
  <conditionalFormatting sqref="H35">
    <cfRule type="cellIs" dxfId="156" priority="133" operator="greaterThan">
      <formula>0</formula>
    </cfRule>
  </conditionalFormatting>
  <conditionalFormatting sqref="L35">
    <cfRule type="cellIs" dxfId="155" priority="132" operator="greaterThan">
      <formula>0</formula>
    </cfRule>
  </conditionalFormatting>
  <conditionalFormatting sqref="P35">
    <cfRule type="cellIs" dxfId="154" priority="131" operator="greaterThan">
      <formula>0</formula>
    </cfRule>
  </conditionalFormatting>
  <conditionalFormatting sqref="AB35">
    <cfRule type="cellIs" dxfId="153" priority="130" operator="greaterThan">
      <formula>0</formula>
    </cfRule>
  </conditionalFormatting>
  <conditionalFormatting sqref="N35">
    <cfRule type="cellIs" dxfId="152" priority="128" operator="greaterThan">
      <formula>0</formula>
    </cfRule>
  </conditionalFormatting>
  <conditionalFormatting sqref="AB43">
    <cfRule type="cellIs" dxfId="151" priority="124" operator="greaterThan">
      <formula>0</formula>
    </cfRule>
  </conditionalFormatting>
  <conditionalFormatting sqref="C43">
    <cfRule type="cellIs" dxfId="150" priority="123" operator="greaterThan">
      <formula>0</formula>
    </cfRule>
  </conditionalFormatting>
  <conditionalFormatting sqref="AB51">
    <cfRule type="cellIs" dxfId="149" priority="118" operator="greaterThan">
      <formula>0</formula>
    </cfRule>
  </conditionalFormatting>
  <conditionalFormatting sqref="C51">
    <cfRule type="cellIs" dxfId="148" priority="117" operator="greaterThan">
      <formula>0</formula>
    </cfRule>
  </conditionalFormatting>
  <conditionalFormatting sqref="AB58">
    <cfRule type="cellIs" dxfId="147" priority="112" operator="greaterThan">
      <formula>0</formula>
    </cfRule>
  </conditionalFormatting>
  <conditionalFormatting sqref="C58">
    <cfRule type="cellIs" dxfId="146" priority="111" operator="greaterThan">
      <formula>0</formula>
    </cfRule>
  </conditionalFormatting>
  <conditionalFormatting sqref="F31:G34 F27:G29 E24:G26 E35:G36 E30:G30 C24:C64 AB24:AB64 H24:N36 P24:Y36">
    <cfRule type="cellIs" dxfId="145" priority="109" operator="notEqual">
      <formula>0</formula>
    </cfRule>
  </conditionalFormatting>
  <conditionalFormatting sqref="C49">
    <cfRule type="cellIs" dxfId="144" priority="108" operator="greaterThan">
      <formula>0</formula>
    </cfRule>
  </conditionalFormatting>
  <conditionalFormatting sqref="C47">
    <cfRule type="cellIs" dxfId="143" priority="107" operator="greaterThan">
      <formula>0</formula>
    </cfRule>
  </conditionalFormatting>
  <conditionalFormatting sqref="C48">
    <cfRule type="cellIs" dxfId="142" priority="105" operator="greaterThan">
      <formula>0</formula>
    </cfRule>
  </conditionalFormatting>
  <conditionalFormatting sqref="E49:F49">
    <cfRule type="cellIs" dxfId="141" priority="93" operator="greaterThan">
      <formula>0</formula>
    </cfRule>
  </conditionalFormatting>
  <conditionalFormatting sqref="L52">
    <cfRule type="cellIs" dxfId="140" priority="84" operator="greaterThan">
      <formula>0</formula>
    </cfRule>
  </conditionalFormatting>
  <conditionalFormatting sqref="L54">
    <cfRule type="cellIs" dxfId="139" priority="83" operator="greaterThan">
      <formula>0</formula>
    </cfRule>
  </conditionalFormatting>
  <conditionalFormatting sqref="P56">
    <cfRule type="cellIs" dxfId="138" priority="79" operator="greaterThan">
      <formula>0</formula>
    </cfRule>
  </conditionalFormatting>
  <conditionalFormatting sqref="L37">
    <cfRule type="cellIs" dxfId="137" priority="102" operator="greaterThan">
      <formula>0</formula>
    </cfRule>
  </conditionalFormatting>
  <conditionalFormatting sqref="L39">
    <cfRule type="cellIs" dxfId="136" priority="101" operator="greaterThan">
      <formula>0</formula>
    </cfRule>
  </conditionalFormatting>
  <conditionalFormatting sqref="P39:P41">
    <cfRule type="cellIs" dxfId="135" priority="100" operator="greaterThan">
      <formula>0</formula>
    </cfRule>
  </conditionalFormatting>
  <conditionalFormatting sqref="P37">
    <cfRule type="cellIs" dxfId="134" priority="99" operator="greaterThan">
      <formula>0</formula>
    </cfRule>
  </conditionalFormatting>
  <conditionalFormatting sqref="E37:F37">
    <cfRule type="cellIs" dxfId="133" priority="98" operator="greaterThan">
      <formula>0</formula>
    </cfRule>
  </conditionalFormatting>
  <conditionalFormatting sqref="E45:F45">
    <cfRule type="cellIs" dxfId="132" priority="97" operator="greaterThan">
      <formula>0</formula>
    </cfRule>
  </conditionalFormatting>
  <conditionalFormatting sqref="E41:F41">
    <cfRule type="cellIs" dxfId="131" priority="96" operator="greaterThan">
      <formula>0</formula>
    </cfRule>
  </conditionalFormatting>
  <conditionalFormatting sqref="E39:F39">
    <cfRule type="cellIs" dxfId="130" priority="95" operator="greaterThan">
      <formula>0</formula>
    </cfRule>
  </conditionalFormatting>
  <conditionalFormatting sqref="E47:F47">
    <cfRule type="cellIs" dxfId="129" priority="94" operator="greaterThan">
      <formula>0</formula>
    </cfRule>
  </conditionalFormatting>
  <conditionalFormatting sqref="L45">
    <cfRule type="cellIs" dxfId="128" priority="92" operator="greaterThan">
      <formula>0</formula>
    </cfRule>
  </conditionalFormatting>
  <conditionalFormatting sqref="L47">
    <cfRule type="cellIs" dxfId="127" priority="91" operator="greaterThan">
      <formula>0</formula>
    </cfRule>
  </conditionalFormatting>
  <conditionalFormatting sqref="P45">
    <cfRule type="cellIs" dxfId="126" priority="90" operator="greaterThan">
      <formula>0</formula>
    </cfRule>
  </conditionalFormatting>
  <conditionalFormatting sqref="P47">
    <cfRule type="cellIs" dxfId="125" priority="89" operator="greaterThan">
      <formula>0</formula>
    </cfRule>
  </conditionalFormatting>
  <conditionalFormatting sqref="P49">
    <cfRule type="cellIs" dxfId="124" priority="88" operator="greaterThan">
      <formula>0</formula>
    </cfRule>
  </conditionalFormatting>
  <conditionalFormatting sqref="E52:F52">
    <cfRule type="cellIs" dxfId="123" priority="87" operator="greaterThan">
      <formula>0</formula>
    </cfRule>
  </conditionalFormatting>
  <conditionalFormatting sqref="E54:F54">
    <cfRule type="cellIs" dxfId="122" priority="86" operator="greaterThan">
      <formula>0</formula>
    </cfRule>
  </conditionalFormatting>
  <conditionalFormatting sqref="E56:F56">
    <cfRule type="cellIs" dxfId="121" priority="85" operator="greaterThan">
      <formula>0</formula>
    </cfRule>
  </conditionalFormatting>
  <conditionalFormatting sqref="L56">
    <cfRule type="cellIs" dxfId="120" priority="82" operator="greaterThan">
      <formula>0</formula>
    </cfRule>
  </conditionalFormatting>
  <conditionalFormatting sqref="P52">
    <cfRule type="cellIs" dxfId="119" priority="81" operator="greaterThan">
      <formula>0</formula>
    </cfRule>
  </conditionalFormatting>
  <conditionalFormatting sqref="P54">
    <cfRule type="cellIs" dxfId="118" priority="80" operator="greaterThan">
      <formula>0</formula>
    </cfRule>
  </conditionalFormatting>
  <conditionalFormatting sqref="H43">
    <cfRule type="cellIs" dxfId="117" priority="78" operator="greaterThan">
      <formula>0</formula>
    </cfRule>
  </conditionalFormatting>
  <conditionalFormatting sqref="L43">
    <cfRule type="cellIs" dxfId="116" priority="77" operator="greaterThan">
      <formula>0</formula>
    </cfRule>
  </conditionalFormatting>
  <conditionalFormatting sqref="P43">
    <cfRule type="cellIs" dxfId="115" priority="76" operator="greaterThan">
      <formula>0</formula>
    </cfRule>
  </conditionalFormatting>
  <conditionalFormatting sqref="E43:F43">
    <cfRule type="cellIs" dxfId="114" priority="75" operator="greaterThan">
      <formula>0</formula>
    </cfRule>
  </conditionalFormatting>
  <conditionalFormatting sqref="N43">
    <cfRule type="cellIs" dxfId="113" priority="74" operator="greaterThan">
      <formula>0</formula>
    </cfRule>
  </conditionalFormatting>
  <conditionalFormatting sqref="H51">
    <cfRule type="cellIs" dxfId="112" priority="73" operator="greaterThan">
      <formula>0</formula>
    </cfRule>
  </conditionalFormatting>
  <conditionalFormatting sqref="L51">
    <cfRule type="cellIs" dxfId="111" priority="72" operator="greaterThan">
      <formula>0</formula>
    </cfRule>
  </conditionalFormatting>
  <conditionalFormatting sqref="P51">
    <cfRule type="cellIs" dxfId="110" priority="71" operator="greaterThan">
      <formula>0</formula>
    </cfRule>
  </conditionalFormatting>
  <conditionalFormatting sqref="E51:F51">
    <cfRule type="cellIs" dxfId="109" priority="70" operator="greaterThan">
      <formula>0</formula>
    </cfRule>
  </conditionalFormatting>
  <conditionalFormatting sqref="N51">
    <cfRule type="cellIs" dxfId="108" priority="69" operator="greaterThan">
      <formula>0</formula>
    </cfRule>
  </conditionalFormatting>
  <conditionalFormatting sqref="H58">
    <cfRule type="cellIs" dxfId="107" priority="68" operator="greaterThan">
      <formula>0</formula>
    </cfRule>
  </conditionalFormatting>
  <conditionalFormatting sqref="L58">
    <cfRule type="cellIs" dxfId="106" priority="67" operator="greaterThan">
      <formula>0</formula>
    </cfRule>
  </conditionalFormatting>
  <conditionalFormatting sqref="P58">
    <cfRule type="cellIs" dxfId="105" priority="66" operator="greaterThan">
      <formula>0</formula>
    </cfRule>
  </conditionalFormatting>
  <conditionalFormatting sqref="E58:F58">
    <cfRule type="cellIs" dxfId="104" priority="65" operator="greaterThan">
      <formula>0</formula>
    </cfRule>
  </conditionalFormatting>
  <conditionalFormatting sqref="N58">
    <cfRule type="cellIs" dxfId="103" priority="64" operator="greaterThan">
      <formula>0</formula>
    </cfRule>
  </conditionalFormatting>
  <conditionalFormatting sqref="E37:N64 P37:Y64">
    <cfRule type="cellIs" dxfId="102" priority="63" operator="notEqual">
      <formula>0</formula>
    </cfRule>
  </conditionalFormatting>
  <conditionalFormatting sqref="E39:F40">
    <cfRule type="cellIs" dxfId="101" priority="62" operator="greaterThan">
      <formula>0</formula>
    </cfRule>
  </conditionalFormatting>
  <conditionalFormatting sqref="E48:F48">
    <cfRule type="cellIs" dxfId="100" priority="61" operator="greaterThan">
      <formula>0</formula>
    </cfRule>
  </conditionalFormatting>
  <conditionalFormatting sqref="P47:P49">
    <cfRule type="cellIs" dxfId="99" priority="60" operator="greaterThan">
      <formula>0</formula>
    </cfRule>
  </conditionalFormatting>
  <conditionalFormatting sqref="L42">
    <cfRule type="cellIs" dxfId="98" priority="59" operator="greaterThan">
      <formula>0</formula>
    </cfRule>
  </conditionalFormatting>
  <conditionalFormatting sqref="P42">
    <cfRule type="cellIs" dxfId="97" priority="58" operator="greaterThan">
      <formula>0</formula>
    </cfRule>
  </conditionalFormatting>
  <conditionalFormatting sqref="E42:F42">
    <cfRule type="cellIs" dxfId="96" priority="57" operator="greaterThan">
      <formula>0</formula>
    </cfRule>
  </conditionalFormatting>
  <conditionalFormatting sqref="L45">
    <cfRule type="cellIs" dxfId="95" priority="56" operator="greaterThan">
      <formula>0</formula>
    </cfRule>
  </conditionalFormatting>
  <conditionalFormatting sqref="P45">
    <cfRule type="cellIs" dxfId="94" priority="55" operator="greaterThan">
      <formula>0</formula>
    </cfRule>
  </conditionalFormatting>
  <conditionalFormatting sqref="E45:F45">
    <cfRule type="cellIs" dxfId="93" priority="54" operator="greaterThan">
      <formula>0</formula>
    </cfRule>
  </conditionalFormatting>
  <conditionalFormatting sqref="L50">
    <cfRule type="cellIs" dxfId="92" priority="53" operator="greaterThan">
      <formula>0</formula>
    </cfRule>
  </conditionalFormatting>
  <conditionalFormatting sqref="P50">
    <cfRule type="cellIs" dxfId="91" priority="52" operator="greaterThan">
      <formula>0</formula>
    </cfRule>
  </conditionalFormatting>
  <conditionalFormatting sqref="E50:F50">
    <cfRule type="cellIs" dxfId="90" priority="51" operator="greaterThan">
      <formula>0</formula>
    </cfRule>
  </conditionalFormatting>
  <conditionalFormatting sqref="L54">
    <cfRule type="cellIs" dxfId="89" priority="50" operator="greaterThan">
      <formula>0</formula>
    </cfRule>
  </conditionalFormatting>
  <conditionalFormatting sqref="P54">
    <cfRule type="cellIs" dxfId="88" priority="49" operator="greaterThan">
      <formula>0</formula>
    </cfRule>
  </conditionalFormatting>
  <conditionalFormatting sqref="E54:F54">
    <cfRule type="cellIs" dxfId="87" priority="48" operator="greaterThan">
      <formula>0</formula>
    </cfRule>
  </conditionalFormatting>
  <conditionalFormatting sqref="L57">
    <cfRule type="cellIs" dxfId="86" priority="47" operator="greaterThan">
      <formula>0</formula>
    </cfRule>
  </conditionalFormatting>
  <conditionalFormatting sqref="P57">
    <cfRule type="cellIs" dxfId="85" priority="46" operator="greaterThan">
      <formula>0</formula>
    </cfRule>
  </conditionalFormatting>
  <conditionalFormatting sqref="E57:F57">
    <cfRule type="cellIs" dxfId="84" priority="45" operator="greaterThan">
      <formula>0</formula>
    </cfRule>
  </conditionalFormatting>
  <conditionalFormatting sqref="L61">
    <cfRule type="cellIs" dxfId="83" priority="42" operator="greaterThan">
      <formula>0</formula>
    </cfRule>
  </conditionalFormatting>
  <conditionalFormatting sqref="E61:F61">
    <cfRule type="cellIs" dxfId="82" priority="43" operator="greaterThan">
      <formula>0</formula>
    </cfRule>
  </conditionalFormatting>
  <conditionalFormatting sqref="P61">
    <cfRule type="cellIs" dxfId="81" priority="41" operator="greaterThan">
      <formula>0</formula>
    </cfRule>
  </conditionalFormatting>
  <conditionalFormatting sqref="L61">
    <cfRule type="cellIs" dxfId="80" priority="40" operator="greaterThan">
      <formula>0</formula>
    </cfRule>
  </conditionalFormatting>
  <conditionalFormatting sqref="P61">
    <cfRule type="cellIs" dxfId="79" priority="39" operator="greaterThan">
      <formula>0</formula>
    </cfRule>
  </conditionalFormatting>
  <conditionalFormatting sqref="E61:F61">
    <cfRule type="cellIs" dxfId="78" priority="38" operator="greaterThan">
      <formula>0</formula>
    </cfRule>
  </conditionalFormatting>
  <conditionalFormatting sqref="E31:E34">
    <cfRule type="cellIs" dxfId="77" priority="37" operator="greaterThan">
      <formula>0</formula>
    </cfRule>
  </conditionalFormatting>
  <conditionalFormatting sqref="E31:E34">
    <cfRule type="cellIs" dxfId="76" priority="36" operator="notEqual">
      <formula>0</formula>
    </cfRule>
  </conditionalFormatting>
  <conditionalFormatting sqref="E27:E29">
    <cfRule type="cellIs" dxfId="75" priority="35" operator="greaterThan">
      <formula>0</formula>
    </cfRule>
  </conditionalFormatting>
  <conditionalFormatting sqref="E27:E29">
    <cfRule type="cellIs" dxfId="74" priority="34" operator="notEqual">
      <formula>0</formula>
    </cfRule>
  </conditionalFormatting>
  <conditionalFormatting sqref="D24 D30 D35">
    <cfRule type="cellIs" dxfId="73" priority="33" operator="greaterThan">
      <formula>0</formula>
    </cfRule>
  </conditionalFormatting>
  <conditionalFormatting sqref="D49">
    <cfRule type="cellIs" dxfId="72" priority="26" operator="greaterThan">
      <formula>0</formula>
    </cfRule>
  </conditionalFormatting>
  <conditionalFormatting sqref="D25:D29">
    <cfRule type="cellIs" dxfId="71" priority="32" operator="greaterThan">
      <formula>0</formula>
    </cfRule>
  </conditionalFormatting>
  <conditionalFormatting sqref="D37">
    <cfRule type="cellIs" dxfId="70" priority="31" operator="greaterThan">
      <formula>0</formula>
    </cfRule>
  </conditionalFormatting>
  <conditionalFormatting sqref="D45">
    <cfRule type="cellIs" dxfId="69" priority="30" operator="greaterThan">
      <formula>0</formula>
    </cfRule>
  </conditionalFormatting>
  <conditionalFormatting sqref="D41">
    <cfRule type="cellIs" dxfId="68" priority="29" operator="greaterThan">
      <formula>0</formula>
    </cfRule>
  </conditionalFormatting>
  <conditionalFormatting sqref="D39">
    <cfRule type="cellIs" dxfId="67" priority="28" operator="greaterThan">
      <formula>0</formula>
    </cfRule>
  </conditionalFormatting>
  <conditionalFormatting sqref="D47">
    <cfRule type="cellIs" dxfId="66" priority="27" operator="greaterThan">
      <formula>0</formula>
    </cfRule>
  </conditionalFormatting>
  <conditionalFormatting sqref="D52">
    <cfRule type="cellIs" dxfId="65" priority="25" operator="greaterThan">
      <formula>0</formula>
    </cfRule>
  </conditionalFormatting>
  <conditionalFormatting sqref="D54">
    <cfRule type="cellIs" dxfId="64" priority="24" operator="greaterThan">
      <formula>0</formula>
    </cfRule>
  </conditionalFormatting>
  <conditionalFormatting sqref="D56">
    <cfRule type="cellIs" dxfId="63" priority="23" operator="greaterThan">
      <formula>0</formula>
    </cfRule>
  </conditionalFormatting>
  <conditionalFormatting sqref="D43">
    <cfRule type="cellIs" dxfId="62" priority="22" operator="greaterThan">
      <formula>0</formula>
    </cfRule>
  </conditionalFormatting>
  <conditionalFormatting sqref="D51">
    <cfRule type="cellIs" dxfId="61" priority="21" operator="greaterThan">
      <formula>0</formula>
    </cfRule>
  </conditionalFormatting>
  <conditionalFormatting sqref="D58">
    <cfRule type="cellIs" dxfId="60" priority="20" operator="greaterThan">
      <formula>0</formula>
    </cfRule>
  </conditionalFormatting>
  <conditionalFormatting sqref="D24:D64">
    <cfRule type="cellIs" dxfId="59" priority="19" operator="notEqual">
      <formula>0</formula>
    </cfRule>
  </conditionalFormatting>
  <conditionalFormatting sqref="D49">
    <cfRule type="cellIs" dxfId="58" priority="18" operator="greaterThan">
      <formula>0</formula>
    </cfRule>
  </conditionalFormatting>
  <conditionalFormatting sqref="D47">
    <cfRule type="cellIs" dxfId="57" priority="17" operator="greaterThan">
      <formula>0</formula>
    </cfRule>
  </conditionalFormatting>
  <conditionalFormatting sqref="D48">
    <cfRule type="cellIs" dxfId="56" priority="16" operator="greaterThan">
      <formula>0</formula>
    </cfRule>
  </conditionalFormatting>
  <conditionalFormatting sqref="Z24:AA24">
    <cfRule type="cellIs" dxfId="55" priority="15" operator="greaterThan">
      <formula>0</formula>
    </cfRule>
  </conditionalFormatting>
  <conditionalFormatting sqref="Z24:AA36">
    <cfRule type="cellIs" dxfId="54" priority="14" operator="notEqual">
      <formula>0</formula>
    </cfRule>
  </conditionalFormatting>
  <conditionalFormatting sqref="Z37:AA64">
    <cfRule type="cellIs" dxfId="53" priority="13" operator="notEqual">
      <formula>0</formula>
    </cfRule>
  </conditionalFormatting>
  <conditionalFormatting sqref="AC24:AC64">
    <cfRule type="cellIs" dxfId="52" priority="12" operator="greaterThan">
      <formula>0</formula>
    </cfRule>
  </conditionalFormatting>
  <conditionalFormatting sqref="AC30">
    <cfRule type="cellIs" dxfId="51" priority="11" operator="greaterThan">
      <formula>0</formula>
    </cfRule>
  </conditionalFormatting>
  <conditionalFormatting sqref="AC35">
    <cfRule type="cellIs" dxfId="50" priority="10" operator="greaterThan">
      <formula>0</formula>
    </cfRule>
  </conditionalFormatting>
  <conditionalFormatting sqref="AC43">
    <cfRule type="cellIs" dxfId="49" priority="9" operator="greaterThan">
      <formula>0</formula>
    </cfRule>
  </conditionalFormatting>
  <conditionalFormatting sqref="AC51">
    <cfRule type="cellIs" dxfId="48" priority="8" operator="greaterThan">
      <formula>0</formula>
    </cfRule>
  </conditionalFormatting>
  <conditionalFormatting sqref="AC58">
    <cfRule type="cellIs" dxfId="47" priority="7" operator="greaterThan">
      <formula>0</formula>
    </cfRule>
  </conditionalFormatting>
  <conditionalFormatting sqref="AC24:AC64">
    <cfRule type="cellIs" dxfId="46" priority="6" operator="notEqual">
      <formula>0</formula>
    </cfRule>
  </conditionalFormatting>
  <conditionalFormatting sqref="O24">
    <cfRule type="cellIs" dxfId="45" priority="5" operator="greaterThan">
      <formula>0</formula>
    </cfRule>
  </conditionalFormatting>
  <conditionalFormatting sqref="O24:O36">
    <cfRule type="cellIs" dxfId="44" priority="4" operator="notEqual">
      <formula>0</formula>
    </cfRule>
  </conditionalFormatting>
  <conditionalFormatting sqref="O37:O64">
    <cfRule type="cellIs" dxfId="43" priority="3" operator="notEqual">
      <formula>0</formula>
    </cfRule>
  </conditionalFormatting>
  <conditionalFormatting sqref="N29">
    <cfRule type="cellIs" dxfId="42" priority="2" operator="greaterThan">
      <formula>0</formula>
    </cfRule>
  </conditionalFormatting>
  <conditionalFormatting sqref="Q29">
    <cfRule type="cellIs" dxfId="2" priority="1"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0" sqref="G1:J1048576"/>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6" width="19" style="17" customWidth="1"/>
    <col min="7" max="10" width="12" style="231" hidden="1" customWidth="1"/>
    <col min="11" max="11" width="12" style="231" customWidth="1"/>
    <col min="12" max="19" width="9.28515625" style="17" customWidth="1"/>
    <col min="20" max="21" width="8" style="17" customWidth="1"/>
    <col min="22" max="23" width="8.5703125" style="17" customWidth="1"/>
    <col min="24" max="25" width="8" style="17" customWidth="1"/>
    <col min="26" max="27" width="8.5703125" style="17" customWidth="1"/>
    <col min="28" max="29" width="8" style="17" customWidth="1"/>
    <col min="30" max="31" width="8.5703125" style="17" customWidth="1"/>
    <col min="32" max="32" width="13.140625" style="17" customWidth="1"/>
    <col min="33" max="33" width="24.85546875" style="17" customWidth="1"/>
    <col min="34" max="16384" width="9.140625" style="17"/>
  </cols>
  <sheetData>
    <row r="1" spans="1:33" ht="18.75" x14ac:dyDescent="0.25">
      <c r="A1" s="231"/>
      <c r="B1" s="231"/>
      <c r="C1" s="231"/>
      <c r="D1" s="231"/>
      <c r="E1" s="231"/>
      <c r="F1" s="231"/>
      <c r="AG1" s="4" t="s">
        <v>66</v>
      </c>
    </row>
    <row r="2" spans="1:33" ht="18.75" x14ac:dyDescent="0.3">
      <c r="A2" s="231"/>
      <c r="B2" s="231"/>
      <c r="C2" s="231"/>
      <c r="D2" s="231"/>
      <c r="E2" s="231"/>
      <c r="F2" s="231"/>
      <c r="AG2" s="1" t="s">
        <v>8</v>
      </c>
    </row>
    <row r="3" spans="1:33" ht="18.75" x14ac:dyDescent="0.3">
      <c r="A3" s="231"/>
      <c r="B3" s="231"/>
      <c r="C3" s="231"/>
      <c r="D3" s="231"/>
      <c r="E3" s="231"/>
      <c r="F3" s="231"/>
      <c r="AG3" s="1" t="s">
        <v>65</v>
      </c>
    </row>
    <row r="4" spans="1:33" ht="18.75" customHeight="1" x14ac:dyDescent="0.25">
      <c r="A4" s="335" t="str">
        <f>'6.1. Паспорт сетевой график'!A5:K5</f>
        <v>Год раскрытия информации: 2018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row>
    <row r="5" spans="1:33" ht="18.75" x14ac:dyDescent="0.3">
      <c r="A5" s="231"/>
      <c r="B5" s="231"/>
      <c r="C5" s="231"/>
      <c r="D5" s="231"/>
      <c r="E5" s="231"/>
      <c r="F5" s="231"/>
      <c r="AG5" s="1"/>
    </row>
    <row r="6" spans="1:33" ht="18.75" x14ac:dyDescent="0.25">
      <c r="A6" s="329" t="s">
        <v>7</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c r="AG6" s="329"/>
    </row>
    <row r="7" spans="1:33" ht="18.75" x14ac:dyDescent="0.25">
      <c r="A7" s="104"/>
      <c r="B7" s="104"/>
      <c r="C7" s="104"/>
      <c r="D7" s="104"/>
      <c r="E7" s="104"/>
      <c r="F7" s="104"/>
      <c r="G7" s="104"/>
      <c r="H7" s="104"/>
      <c r="I7" s="104"/>
      <c r="J7" s="104"/>
      <c r="K7" s="104"/>
      <c r="L7" s="175"/>
      <c r="M7" s="175"/>
      <c r="N7" s="175"/>
      <c r="O7" s="175"/>
      <c r="P7" s="175"/>
      <c r="Q7" s="175"/>
      <c r="R7" s="175"/>
      <c r="S7" s="175"/>
      <c r="T7" s="175"/>
      <c r="U7" s="175"/>
      <c r="V7" s="175"/>
      <c r="W7" s="175"/>
      <c r="X7" s="175"/>
      <c r="Y7" s="175"/>
      <c r="Z7" s="175"/>
      <c r="AA7" s="175"/>
      <c r="AB7" s="175"/>
      <c r="AC7" s="175"/>
      <c r="AD7" s="175"/>
      <c r="AE7" s="175"/>
      <c r="AF7" s="175"/>
      <c r="AG7" s="175"/>
    </row>
    <row r="8" spans="1:33" x14ac:dyDescent="0.25">
      <c r="A8" s="330" t="str">
        <f>'6.1. Паспорт сетевой график'!A9</f>
        <v>Акционерное общество "Янтарьэнерго" ДЗО  ПАО "Россети"</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row>
    <row r="9" spans="1:33" ht="18.75" customHeight="1" x14ac:dyDescent="0.25">
      <c r="A9" s="325" t="s">
        <v>6</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row>
    <row r="10" spans="1:33" ht="18.75" x14ac:dyDescent="0.25">
      <c r="A10" s="104"/>
      <c r="B10" s="104"/>
      <c r="C10" s="104"/>
      <c r="D10" s="104"/>
      <c r="E10" s="104"/>
      <c r="F10" s="104"/>
      <c r="G10" s="104"/>
      <c r="H10" s="104"/>
      <c r="I10" s="104"/>
      <c r="J10" s="104"/>
      <c r="K10" s="104"/>
      <c r="L10" s="175"/>
      <c r="M10" s="175"/>
      <c r="N10" s="175"/>
      <c r="O10" s="175"/>
      <c r="P10" s="175"/>
      <c r="Q10" s="175"/>
      <c r="R10" s="175"/>
      <c r="S10" s="175"/>
      <c r="T10" s="175"/>
      <c r="U10" s="175"/>
      <c r="V10" s="175"/>
      <c r="W10" s="175"/>
      <c r="X10" s="175"/>
      <c r="Y10" s="175"/>
      <c r="Z10" s="175"/>
      <c r="AA10" s="175"/>
      <c r="AB10" s="175"/>
      <c r="AC10" s="175"/>
      <c r="AD10" s="175"/>
      <c r="AE10" s="175"/>
      <c r="AF10" s="175"/>
      <c r="AG10" s="175"/>
    </row>
    <row r="11" spans="1:33" x14ac:dyDescent="0.25">
      <c r="A11" s="330" t="str">
        <f>'6.1. Паспорт сетевой график'!A12</f>
        <v>F_17-1484</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row>
    <row r="12" spans="1:33" x14ac:dyDescent="0.25">
      <c r="A12" s="325" t="s">
        <v>5</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row>
    <row r="13" spans="1:33" ht="16.5" customHeight="1" x14ac:dyDescent="0.3">
      <c r="A13" s="139"/>
      <c r="B13" s="139"/>
      <c r="C13" s="139"/>
      <c r="D13" s="139"/>
      <c r="E13" s="139"/>
      <c r="F13" s="139"/>
      <c r="G13" s="139"/>
      <c r="H13" s="139"/>
      <c r="I13" s="139"/>
      <c r="J13" s="139"/>
      <c r="K13" s="139"/>
      <c r="L13" s="32"/>
      <c r="M13" s="32"/>
      <c r="N13" s="32"/>
      <c r="O13" s="32"/>
      <c r="P13" s="32"/>
      <c r="Q13" s="32"/>
      <c r="R13" s="32"/>
      <c r="S13" s="32"/>
      <c r="T13" s="32"/>
      <c r="U13" s="32"/>
      <c r="V13" s="32"/>
      <c r="W13" s="32"/>
      <c r="X13" s="32"/>
      <c r="Y13" s="32"/>
      <c r="Z13" s="32"/>
      <c r="AA13" s="32"/>
      <c r="AB13" s="32"/>
      <c r="AC13" s="32"/>
      <c r="AD13" s="32"/>
      <c r="AE13" s="32"/>
      <c r="AF13" s="32"/>
      <c r="AG13" s="32"/>
    </row>
    <row r="14" spans="1:33" ht="36" customHeight="1" x14ac:dyDescent="0.25">
      <c r="A14" s="331" t="str">
        <f>'6.1. Паспорт сетевой график'!A15</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row>
    <row r="15" spans="1:33" ht="15.75" customHeight="1" x14ac:dyDescent="0.25">
      <c r="A15" s="325" t="s">
        <v>4</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row>
    <row r="16" spans="1:33"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row>
    <row r="17" spans="1:36" x14ac:dyDescent="0.25">
      <c r="A17" s="231"/>
      <c r="L17" s="231"/>
      <c r="M17" s="231"/>
      <c r="N17" s="231"/>
      <c r="O17" s="231"/>
      <c r="P17" s="231"/>
      <c r="Q17" s="231"/>
      <c r="R17" s="231"/>
      <c r="S17" s="231"/>
      <c r="T17" s="231"/>
      <c r="U17" s="231"/>
      <c r="V17" s="231"/>
      <c r="W17" s="231"/>
      <c r="X17" s="231"/>
      <c r="Y17" s="231"/>
      <c r="Z17" s="231"/>
      <c r="AA17" s="231"/>
      <c r="AB17" s="231"/>
      <c r="AC17" s="231"/>
      <c r="AD17" s="231"/>
      <c r="AE17" s="231"/>
      <c r="AF17" s="231"/>
    </row>
    <row r="18" spans="1:36" x14ac:dyDescent="0.25">
      <c r="A18" s="410" t="s">
        <v>359</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row>
    <row r="19" spans="1:36" x14ac:dyDescent="0.25">
      <c r="A19" s="231"/>
      <c r="B19" s="231"/>
      <c r="C19" s="231"/>
      <c r="D19" s="231"/>
      <c r="E19" s="231"/>
      <c r="F19" s="231"/>
      <c r="L19" s="231"/>
      <c r="M19" s="231"/>
      <c r="N19" s="231"/>
      <c r="O19" s="231"/>
      <c r="P19" s="231"/>
      <c r="Q19" s="231"/>
      <c r="R19" s="231"/>
      <c r="S19" s="231"/>
      <c r="T19" s="231"/>
      <c r="U19" s="231"/>
      <c r="V19" s="231"/>
      <c r="W19" s="231"/>
      <c r="X19" s="231"/>
      <c r="Y19" s="231"/>
      <c r="Z19" s="231"/>
      <c r="AA19" s="231"/>
      <c r="AB19" s="231"/>
      <c r="AC19" s="231"/>
      <c r="AD19" s="231"/>
      <c r="AE19" s="231"/>
      <c r="AF19" s="231"/>
    </row>
    <row r="20" spans="1:36" ht="33" customHeight="1" x14ac:dyDescent="0.25">
      <c r="A20" s="418" t="s">
        <v>181</v>
      </c>
      <c r="B20" s="418" t="s">
        <v>180</v>
      </c>
      <c r="C20" s="417" t="s">
        <v>179</v>
      </c>
      <c r="D20" s="417"/>
      <c r="E20" s="419" t="s">
        <v>178</v>
      </c>
      <c r="F20" s="419"/>
      <c r="G20" s="418" t="s">
        <v>458</v>
      </c>
      <c r="H20" s="418" t="s">
        <v>609</v>
      </c>
      <c r="I20" s="418" t="s">
        <v>610</v>
      </c>
      <c r="J20" s="418" t="s">
        <v>611</v>
      </c>
      <c r="K20" s="418" t="s">
        <v>612</v>
      </c>
      <c r="L20" s="416">
        <v>2019</v>
      </c>
      <c r="M20" s="406"/>
      <c r="N20" s="406"/>
      <c r="O20" s="406"/>
      <c r="P20" s="416">
        <v>2020</v>
      </c>
      <c r="Q20" s="406"/>
      <c r="R20" s="406"/>
      <c r="S20" s="406"/>
      <c r="T20" s="416">
        <v>2021</v>
      </c>
      <c r="U20" s="406"/>
      <c r="V20" s="406"/>
      <c r="W20" s="406"/>
      <c r="X20" s="416">
        <v>2022</v>
      </c>
      <c r="Y20" s="406"/>
      <c r="Z20" s="406"/>
      <c r="AA20" s="406"/>
      <c r="AB20" s="416">
        <v>2023</v>
      </c>
      <c r="AC20" s="406"/>
      <c r="AD20" s="406"/>
      <c r="AE20" s="406"/>
      <c r="AF20" s="411" t="s">
        <v>177</v>
      </c>
      <c r="AG20" s="411"/>
      <c r="AH20" s="31"/>
      <c r="AI20" s="31"/>
      <c r="AJ20" s="31"/>
    </row>
    <row r="21" spans="1:36" ht="99.75" customHeight="1" x14ac:dyDescent="0.25">
      <c r="A21" s="403"/>
      <c r="B21" s="403"/>
      <c r="C21" s="417"/>
      <c r="D21" s="417"/>
      <c r="E21" s="419"/>
      <c r="F21" s="419"/>
      <c r="G21" s="403"/>
      <c r="H21" s="403"/>
      <c r="I21" s="403"/>
      <c r="J21" s="403"/>
      <c r="K21" s="403"/>
      <c r="L21" s="417" t="s">
        <v>613</v>
      </c>
      <c r="M21" s="417"/>
      <c r="N21" s="417" t="s">
        <v>614</v>
      </c>
      <c r="O21" s="417"/>
      <c r="P21" s="417" t="s">
        <v>613</v>
      </c>
      <c r="Q21" s="417"/>
      <c r="R21" s="417" t="s">
        <v>614</v>
      </c>
      <c r="S21" s="417"/>
      <c r="T21" s="417" t="s">
        <v>2</v>
      </c>
      <c r="U21" s="417"/>
      <c r="V21" s="417" t="s">
        <v>176</v>
      </c>
      <c r="W21" s="417"/>
      <c r="X21" s="417" t="s">
        <v>2</v>
      </c>
      <c r="Y21" s="417"/>
      <c r="Z21" s="417" t="s">
        <v>176</v>
      </c>
      <c r="AA21" s="417"/>
      <c r="AB21" s="417" t="s">
        <v>2</v>
      </c>
      <c r="AC21" s="417"/>
      <c r="AD21" s="417" t="s">
        <v>176</v>
      </c>
      <c r="AE21" s="417"/>
      <c r="AF21" s="411"/>
      <c r="AG21" s="411"/>
    </row>
    <row r="22" spans="1:36" ht="89.25" customHeight="1" x14ac:dyDescent="0.25">
      <c r="A22" s="404"/>
      <c r="B22" s="404"/>
      <c r="C22" s="271" t="s">
        <v>2</v>
      </c>
      <c r="D22" s="318" t="s">
        <v>614</v>
      </c>
      <c r="E22" s="272" t="s">
        <v>615</v>
      </c>
      <c r="F22" s="272" t="s">
        <v>615</v>
      </c>
      <c r="G22" s="404"/>
      <c r="H22" s="404"/>
      <c r="I22" s="404"/>
      <c r="J22" s="404"/>
      <c r="K22" s="404"/>
      <c r="L22" s="273" t="s">
        <v>340</v>
      </c>
      <c r="M22" s="273" t="s">
        <v>341</v>
      </c>
      <c r="N22" s="273" t="s">
        <v>340</v>
      </c>
      <c r="O22" s="273" t="s">
        <v>341</v>
      </c>
      <c r="P22" s="273" t="s">
        <v>340</v>
      </c>
      <c r="Q22" s="273" t="s">
        <v>341</v>
      </c>
      <c r="R22" s="273" t="s">
        <v>340</v>
      </c>
      <c r="S22" s="273" t="s">
        <v>341</v>
      </c>
      <c r="T22" s="273" t="s">
        <v>340</v>
      </c>
      <c r="U22" s="273" t="s">
        <v>341</v>
      </c>
      <c r="V22" s="273" t="s">
        <v>340</v>
      </c>
      <c r="W22" s="273" t="s">
        <v>341</v>
      </c>
      <c r="X22" s="273" t="s">
        <v>340</v>
      </c>
      <c r="Y22" s="273" t="s">
        <v>341</v>
      </c>
      <c r="Z22" s="273" t="s">
        <v>340</v>
      </c>
      <c r="AA22" s="273" t="s">
        <v>341</v>
      </c>
      <c r="AB22" s="273" t="s">
        <v>340</v>
      </c>
      <c r="AC22" s="273" t="s">
        <v>341</v>
      </c>
      <c r="AD22" s="273" t="s">
        <v>340</v>
      </c>
      <c r="AE22" s="273" t="s">
        <v>341</v>
      </c>
      <c r="AF22" s="271" t="s">
        <v>613</v>
      </c>
      <c r="AG22" s="271" t="s">
        <v>616</v>
      </c>
    </row>
    <row r="23" spans="1:36" ht="19.5" customHeight="1" x14ac:dyDescent="0.25">
      <c r="A23" s="274">
        <v>1</v>
      </c>
      <c r="B23" s="274">
        <v>2</v>
      </c>
      <c r="C23" s="274">
        <v>3</v>
      </c>
      <c r="D23" s="274">
        <v>4</v>
      </c>
      <c r="E23" s="274">
        <v>5</v>
      </c>
      <c r="F23" s="274">
        <v>6</v>
      </c>
      <c r="G23" s="274"/>
      <c r="H23" s="274"/>
      <c r="I23" s="274"/>
      <c r="J23" s="274">
        <v>16</v>
      </c>
      <c r="K23" s="274">
        <v>7</v>
      </c>
      <c r="L23" s="274">
        <v>8</v>
      </c>
      <c r="M23" s="274">
        <v>9</v>
      </c>
      <c r="N23" s="274">
        <v>10</v>
      </c>
      <c r="O23" s="274">
        <v>11</v>
      </c>
      <c r="P23" s="274">
        <v>12</v>
      </c>
      <c r="Q23" s="274">
        <v>13</v>
      </c>
      <c r="R23" s="274">
        <v>14</v>
      </c>
      <c r="S23" s="274">
        <v>15</v>
      </c>
      <c r="T23" s="274">
        <v>16</v>
      </c>
      <c r="U23" s="274">
        <v>17</v>
      </c>
      <c r="V23" s="274">
        <v>18</v>
      </c>
      <c r="W23" s="274">
        <v>19</v>
      </c>
      <c r="X23" s="274">
        <v>20</v>
      </c>
      <c r="Y23" s="274">
        <v>21</v>
      </c>
      <c r="Z23" s="274">
        <v>22</v>
      </c>
      <c r="AA23" s="274">
        <v>23</v>
      </c>
      <c r="AB23" s="274">
        <v>24</v>
      </c>
      <c r="AC23" s="274">
        <v>25</v>
      </c>
      <c r="AD23" s="274">
        <v>26</v>
      </c>
      <c r="AE23" s="274">
        <v>27</v>
      </c>
      <c r="AF23" s="274">
        <v>28</v>
      </c>
      <c r="AG23" s="274">
        <v>29</v>
      </c>
    </row>
    <row r="24" spans="1:36" ht="47.25" customHeight="1" x14ac:dyDescent="0.25">
      <c r="A24" s="275">
        <v>1</v>
      </c>
      <c r="B24" s="276" t="s">
        <v>175</v>
      </c>
      <c r="C24" s="277">
        <f>'6.2. Паспорт фин осв ввод факт'!C24</f>
        <v>894.96517847896439</v>
      </c>
      <c r="D24" s="277">
        <f>C24</f>
        <v>894.96517847896439</v>
      </c>
      <c r="E24" s="277">
        <f>D24-G24-H24-I24</f>
        <v>626.74559400755868</v>
      </c>
      <c r="F24" s="277">
        <f>E24</f>
        <v>626.74559400755868</v>
      </c>
      <c r="G24" s="277">
        <f>'6.2. Паспорт фин осв ввод факт'!G24</f>
        <v>0</v>
      </c>
      <c r="H24" s="277">
        <f>'6.2. Паспорт фин осв ввод факт'!J24</f>
        <v>0</v>
      </c>
      <c r="I24" s="277">
        <f t="shared" ref="I24:AC24" si="0">SUM(I25:I29)</f>
        <v>268.21958447140571</v>
      </c>
      <c r="J24" s="277">
        <f>'6.2. Паспорт фин осв ввод факт'!P24</f>
        <v>626.74559400755868</v>
      </c>
      <c r="K24" s="277">
        <f t="shared" si="0"/>
        <v>626.74559400755868</v>
      </c>
      <c r="L24" s="277">
        <f>'6.2. Паспорт фин осв ввод факт'!T24</f>
        <v>0</v>
      </c>
      <c r="M24" s="277">
        <f t="shared" si="0"/>
        <v>0</v>
      </c>
      <c r="N24" s="277">
        <f t="shared" si="0"/>
        <v>0</v>
      </c>
      <c r="O24" s="277">
        <f t="shared" si="0"/>
        <v>0</v>
      </c>
      <c r="P24" s="277">
        <f>'6.2. Паспорт фин осв ввод факт'!X24</f>
        <v>0</v>
      </c>
      <c r="Q24" s="277">
        <f t="shared" si="0"/>
        <v>0</v>
      </c>
      <c r="R24" s="277">
        <f t="shared" si="0"/>
        <v>0</v>
      </c>
      <c r="S24" s="277">
        <f t="shared" si="0"/>
        <v>0</v>
      </c>
      <c r="T24" s="277">
        <f t="shared" si="0"/>
        <v>0</v>
      </c>
      <c r="U24" s="277">
        <f t="shared" si="0"/>
        <v>0</v>
      </c>
      <c r="V24" s="277" t="s">
        <v>431</v>
      </c>
      <c r="W24" s="277" t="s">
        <v>431</v>
      </c>
      <c r="X24" s="277">
        <f t="shared" si="0"/>
        <v>0</v>
      </c>
      <c r="Y24" s="277">
        <f t="shared" si="0"/>
        <v>0</v>
      </c>
      <c r="Z24" s="277" t="s">
        <v>431</v>
      </c>
      <c r="AA24" s="277" t="s">
        <v>431</v>
      </c>
      <c r="AB24" s="277">
        <f t="shared" si="0"/>
        <v>0</v>
      </c>
      <c r="AC24" s="277">
        <f t="shared" si="0"/>
        <v>0</v>
      </c>
      <c r="AD24" s="277" t="s">
        <v>431</v>
      </c>
      <c r="AE24" s="277" t="s">
        <v>431</v>
      </c>
      <c r="AF24" s="277">
        <f t="shared" ref="AF24:AF64" si="1">J24+L24+P24</f>
        <v>626.74559400755868</v>
      </c>
      <c r="AG24" s="277">
        <f>N24+R24+T24+X24+AB24</f>
        <v>0</v>
      </c>
    </row>
    <row r="25" spans="1:36" ht="24" customHeight="1" x14ac:dyDescent="0.25">
      <c r="A25" s="278" t="s">
        <v>174</v>
      </c>
      <c r="B25" s="279" t="s">
        <v>173</v>
      </c>
      <c r="C25" s="277">
        <f>'6.2. Паспорт фин осв ввод факт'!C25</f>
        <v>0</v>
      </c>
      <c r="D25" s="277">
        <f t="shared" ref="D25:D64" si="2">C25</f>
        <v>0</v>
      </c>
      <c r="E25" s="277">
        <f t="shared" ref="E25:E64" si="3">D25-G25-H25-I25</f>
        <v>0</v>
      </c>
      <c r="F25" s="277">
        <f t="shared" ref="F25:F64" si="4">E25</f>
        <v>0</v>
      </c>
      <c r="G25" s="280">
        <f>'6.2. Паспорт фин осв ввод факт'!G25</f>
        <v>0</v>
      </c>
      <c r="H25" s="280">
        <f>'6.2. Паспорт фин осв ввод факт'!J25</f>
        <v>0</v>
      </c>
      <c r="I25" s="280">
        <f>'6.2. Паспорт фин осв ввод факт'!N25</f>
        <v>0</v>
      </c>
      <c r="J25" s="280">
        <f>'6.2. Паспорт фин осв ввод факт'!P25</f>
        <v>0</v>
      </c>
      <c r="K25" s="280">
        <v>0</v>
      </c>
      <c r="L25" s="280">
        <f>'6.2. Паспорт фин осв ввод факт'!T25</f>
        <v>0</v>
      </c>
      <c r="M25" s="280">
        <v>0</v>
      </c>
      <c r="N25" s="280">
        <v>0</v>
      </c>
      <c r="O25" s="280">
        <v>0</v>
      </c>
      <c r="P25" s="280">
        <f>'6.2. Паспорт фин осв ввод факт'!X25</f>
        <v>0</v>
      </c>
      <c r="Q25" s="280">
        <v>0</v>
      </c>
      <c r="R25" s="280">
        <v>0</v>
      </c>
      <c r="S25" s="280">
        <v>0</v>
      </c>
      <c r="T25" s="280">
        <v>0</v>
      </c>
      <c r="U25" s="280">
        <v>0</v>
      </c>
      <c r="V25" s="277" t="s">
        <v>431</v>
      </c>
      <c r="W25" s="277" t="s">
        <v>431</v>
      </c>
      <c r="X25" s="280">
        <v>0</v>
      </c>
      <c r="Y25" s="280">
        <v>0</v>
      </c>
      <c r="Z25" s="277" t="s">
        <v>431</v>
      </c>
      <c r="AA25" s="277" t="s">
        <v>431</v>
      </c>
      <c r="AB25" s="280">
        <v>0</v>
      </c>
      <c r="AC25" s="280">
        <v>0</v>
      </c>
      <c r="AD25" s="277" t="s">
        <v>431</v>
      </c>
      <c r="AE25" s="277" t="s">
        <v>431</v>
      </c>
      <c r="AF25" s="277">
        <f t="shared" si="1"/>
        <v>0</v>
      </c>
      <c r="AG25" s="277">
        <f t="shared" ref="AG25:AG64" si="5">N25+R25+T25+X25+AB25</f>
        <v>0</v>
      </c>
    </row>
    <row r="26" spans="1:36" x14ac:dyDescent="0.25">
      <c r="A26" s="278" t="s">
        <v>172</v>
      </c>
      <c r="B26" s="279" t="s">
        <v>171</v>
      </c>
      <c r="C26" s="277">
        <f>'6.2. Паспорт фин осв ввод факт'!C26</f>
        <v>0</v>
      </c>
      <c r="D26" s="277">
        <f t="shared" si="2"/>
        <v>0</v>
      </c>
      <c r="E26" s="277">
        <f t="shared" si="3"/>
        <v>0</v>
      </c>
      <c r="F26" s="277">
        <f t="shared" si="4"/>
        <v>0</v>
      </c>
      <c r="G26" s="280">
        <f>'6.2. Паспорт фин осв ввод факт'!G26</f>
        <v>0</v>
      </c>
      <c r="H26" s="280">
        <f>'6.2. Паспорт фин осв ввод факт'!J26</f>
        <v>0</v>
      </c>
      <c r="I26" s="280">
        <f>'6.2. Паспорт фин осв ввод факт'!N26</f>
        <v>0</v>
      </c>
      <c r="J26" s="280">
        <f>'6.2. Паспорт фин осв ввод факт'!P26</f>
        <v>0</v>
      </c>
      <c r="K26" s="280">
        <v>0</v>
      </c>
      <c r="L26" s="280">
        <f>'6.2. Паспорт фин осв ввод факт'!T26</f>
        <v>0</v>
      </c>
      <c r="M26" s="280">
        <v>0</v>
      </c>
      <c r="N26" s="280">
        <v>0</v>
      </c>
      <c r="O26" s="280">
        <v>0</v>
      </c>
      <c r="P26" s="280">
        <f>'6.2. Паспорт фин осв ввод факт'!X26</f>
        <v>0</v>
      </c>
      <c r="Q26" s="280">
        <v>0</v>
      </c>
      <c r="R26" s="280">
        <v>0</v>
      </c>
      <c r="S26" s="280">
        <v>0</v>
      </c>
      <c r="T26" s="280">
        <v>0</v>
      </c>
      <c r="U26" s="280">
        <v>0</v>
      </c>
      <c r="V26" s="277" t="s">
        <v>431</v>
      </c>
      <c r="W26" s="277" t="s">
        <v>431</v>
      </c>
      <c r="X26" s="280">
        <v>0</v>
      </c>
      <c r="Y26" s="280">
        <v>0</v>
      </c>
      <c r="Z26" s="277" t="s">
        <v>431</v>
      </c>
      <c r="AA26" s="277" t="s">
        <v>431</v>
      </c>
      <c r="AB26" s="280">
        <v>0</v>
      </c>
      <c r="AC26" s="280">
        <v>0</v>
      </c>
      <c r="AD26" s="277" t="s">
        <v>431</v>
      </c>
      <c r="AE26" s="277" t="s">
        <v>431</v>
      </c>
      <c r="AF26" s="277">
        <f t="shared" si="1"/>
        <v>0</v>
      </c>
      <c r="AG26" s="277">
        <f t="shared" si="5"/>
        <v>0</v>
      </c>
    </row>
    <row r="27" spans="1:36" ht="31.5" x14ac:dyDescent="0.25">
      <c r="A27" s="278" t="s">
        <v>170</v>
      </c>
      <c r="B27" s="279" t="s">
        <v>321</v>
      </c>
      <c r="C27" s="277">
        <f>'6.2. Паспорт фин осв ввод факт'!C27</f>
        <v>0</v>
      </c>
      <c r="D27" s="277">
        <f t="shared" si="2"/>
        <v>0</v>
      </c>
      <c r="E27" s="277">
        <f t="shared" si="3"/>
        <v>0</v>
      </c>
      <c r="F27" s="277">
        <f t="shared" si="4"/>
        <v>0</v>
      </c>
      <c r="G27" s="280">
        <f>'6.2. Паспорт фин осв ввод факт'!G27</f>
        <v>0</v>
      </c>
      <c r="H27" s="280">
        <f>'6.2. Паспорт фин осв ввод факт'!J27</f>
        <v>0</v>
      </c>
      <c r="I27" s="280">
        <f>'6.2. Паспорт фин осв ввод факт'!N27</f>
        <v>0</v>
      </c>
      <c r="J27" s="280">
        <f>'6.2. Паспорт фин осв ввод факт'!P27</f>
        <v>0</v>
      </c>
      <c r="K27" s="280">
        <v>0</v>
      </c>
      <c r="L27" s="280">
        <f>'6.2. Паспорт фин осв ввод факт'!T27</f>
        <v>0</v>
      </c>
      <c r="M27" s="280">
        <v>0</v>
      </c>
      <c r="N27" s="280">
        <v>0</v>
      </c>
      <c r="O27" s="280">
        <v>0</v>
      </c>
      <c r="P27" s="280">
        <f>'6.2. Паспорт фин осв ввод факт'!X27</f>
        <v>0</v>
      </c>
      <c r="Q27" s="280">
        <v>0</v>
      </c>
      <c r="R27" s="280">
        <v>0</v>
      </c>
      <c r="S27" s="280">
        <v>0</v>
      </c>
      <c r="T27" s="280">
        <v>0</v>
      </c>
      <c r="U27" s="280">
        <v>0</v>
      </c>
      <c r="V27" s="277" t="s">
        <v>431</v>
      </c>
      <c r="W27" s="277" t="s">
        <v>431</v>
      </c>
      <c r="X27" s="280">
        <v>0</v>
      </c>
      <c r="Y27" s="280">
        <v>0</v>
      </c>
      <c r="Z27" s="277" t="s">
        <v>431</v>
      </c>
      <c r="AA27" s="277" t="s">
        <v>431</v>
      </c>
      <c r="AB27" s="280">
        <v>0</v>
      </c>
      <c r="AC27" s="280">
        <v>0</v>
      </c>
      <c r="AD27" s="277" t="s">
        <v>431</v>
      </c>
      <c r="AE27" s="277" t="s">
        <v>431</v>
      </c>
      <c r="AF27" s="277">
        <f t="shared" si="1"/>
        <v>0</v>
      </c>
      <c r="AG27" s="277">
        <f t="shared" si="5"/>
        <v>0</v>
      </c>
    </row>
    <row r="28" spans="1:36" x14ac:dyDescent="0.25">
      <c r="A28" s="278" t="s">
        <v>169</v>
      </c>
      <c r="B28" s="279" t="s">
        <v>419</v>
      </c>
      <c r="C28" s="277">
        <f>'6.2. Паспорт фин осв ввод факт'!C28</f>
        <v>0</v>
      </c>
      <c r="D28" s="277">
        <f t="shared" si="2"/>
        <v>0</v>
      </c>
      <c r="E28" s="277">
        <f t="shared" si="3"/>
        <v>0</v>
      </c>
      <c r="F28" s="277">
        <f t="shared" si="4"/>
        <v>0</v>
      </c>
      <c r="G28" s="280">
        <f>'6.2. Паспорт фин осв ввод факт'!G28</f>
        <v>0</v>
      </c>
      <c r="H28" s="280">
        <f>'6.2. Паспорт фин осв ввод факт'!J28</f>
        <v>0</v>
      </c>
      <c r="I28" s="280">
        <f>'6.2. Паспорт фин осв ввод факт'!N28</f>
        <v>0</v>
      </c>
      <c r="J28" s="280">
        <f>'6.2. Паспорт фин осв ввод факт'!P28</f>
        <v>0</v>
      </c>
      <c r="K28" s="280">
        <v>0</v>
      </c>
      <c r="L28" s="280">
        <f>'6.2. Паспорт фин осв ввод факт'!T28</f>
        <v>0</v>
      </c>
      <c r="M28" s="280">
        <v>0</v>
      </c>
      <c r="N28" s="280">
        <v>0</v>
      </c>
      <c r="O28" s="280">
        <v>0</v>
      </c>
      <c r="P28" s="280">
        <f>'6.2. Паспорт фин осв ввод факт'!X28</f>
        <v>0</v>
      </c>
      <c r="Q28" s="280">
        <v>0</v>
      </c>
      <c r="R28" s="280">
        <v>0</v>
      </c>
      <c r="S28" s="280">
        <v>0</v>
      </c>
      <c r="T28" s="280">
        <v>0</v>
      </c>
      <c r="U28" s="280">
        <v>0</v>
      </c>
      <c r="V28" s="277" t="s">
        <v>431</v>
      </c>
      <c r="W28" s="277" t="s">
        <v>431</v>
      </c>
      <c r="X28" s="280">
        <v>0</v>
      </c>
      <c r="Y28" s="280">
        <v>0</v>
      </c>
      <c r="Z28" s="277" t="s">
        <v>431</v>
      </c>
      <c r="AA28" s="277" t="s">
        <v>431</v>
      </c>
      <c r="AB28" s="280">
        <v>0</v>
      </c>
      <c r="AC28" s="280">
        <v>0</v>
      </c>
      <c r="AD28" s="277" t="s">
        <v>431</v>
      </c>
      <c r="AE28" s="277" t="s">
        <v>431</v>
      </c>
      <c r="AF28" s="277">
        <f t="shared" si="1"/>
        <v>0</v>
      </c>
      <c r="AG28" s="277">
        <f t="shared" si="5"/>
        <v>0</v>
      </c>
    </row>
    <row r="29" spans="1:36" x14ac:dyDescent="0.25">
      <c r="A29" s="278" t="s">
        <v>168</v>
      </c>
      <c r="B29" s="28" t="s">
        <v>167</v>
      </c>
      <c r="C29" s="277">
        <f>'6.2. Паспорт фин осв ввод факт'!C29</f>
        <v>894.96517847896439</v>
      </c>
      <c r="D29" s="277">
        <f t="shared" si="2"/>
        <v>894.96517847896439</v>
      </c>
      <c r="E29" s="277">
        <f t="shared" si="3"/>
        <v>626.74559400755868</v>
      </c>
      <c r="F29" s="277">
        <f t="shared" si="4"/>
        <v>626.74559400755868</v>
      </c>
      <c r="G29" s="280">
        <f>'6.2. Паспорт фин осв ввод факт'!G29</f>
        <v>0</v>
      </c>
      <c r="H29" s="280">
        <f>'6.2. Паспорт фин осв ввод факт'!J29</f>
        <v>0</v>
      </c>
      <c r="I29" s="280">
        <v>268.21958447140571</v>
      </c>
      <c r="J29" s="280">
        <f>'6.2. Паспорт фин осв ввод факт'!P29</f>
        <v>626.74559400755868</v>
      </c>
      <c r="K29" s="280">
        <v>626.74559400755868</v>
      </c>
      <c r="L29" s="280">
        <f>'6.2. Паспорт фин осв ввод факт'!T29</f>
        <v>0</v>
      </c>
      <c r="M29" s="280">
        <v>0</v>
      </c>
      <c r="N29" s="281">
        <v>0</v>
      </c>
      <c r="O29" s="280">
        <v>0</v>
      </c>
      <c r="P29" s="280">
        <f>'6.2. Паспорт фин осв ввод факт'!X29</f>
        <v>0</v>
      </c>
      <c r="Q29" s="280">
        <v>0</v>
      </c>
      <c r="R29" s="280">
        <v>0</v>
      </c>
      <c r="S29" s="280">
        <v>0</v>
      </c>
      <c r="T29" s="280">
        <v>0</v>
      </c>
      <c r="U29" s="280">
        <v>0</v>
      </c>
      <c r="V29" s="277" t="s">
        <v>431</v>
      </c>
      <c r="W29" s="277" t="s">
        <v>431</v>
      </c>
      <c r="X29" s="280">
        <v>0</v>
      </c>
      <c r="Y29" s="280">
        <v>0</v>
      </c>
      <c r="Z29" s="277" t="s">
        <v>431</v>
      </c>
      <c r="AA29" s="277" t="s">
        <v>431</v>
      </c>
      <c r="AB29" s="280">
        <v>0</v>
      </c>
      <c r="AC29" s="280">
        <v>0</v>
      </c>
      <c r="AD29" s="277" t="s">
        <v>431</v>
      </c>
      <c r="AE29" s="277" t="s">
        <v>431</v>
      </c>
      <c r="AF29" s="277">
        <f t="shared" si="1"/>
        <v>626.74559400755868</v>
      </c>
      <c r="AG29" s="277">
        <f t="shared" si="5"/>
        <v>0</v>
      </c>
    </row>
    <row r="30" spans="1:36" s="65" customFormat="1" ht="47.25" x14ac:dyDescent="0.25">
      <c r="A30" s="275" t="s">
        <v>61</v>
      </c>
      <c r="B30" s="276" t="s">
        <v>166</v>
      </c>
      <c r="C30" s="277">
        <f>'6.2. Паспорт фин осв ввод факт'!C30</f>
        <v>758.44506650759695</v>
      </c>
      <c r="D30" s="277">
        <f t="shared" si="2"/>
        <v>758.44506650759695</v>
      </c>
      <c r="E30" s="277">
        <f t="shared" si="3"/>
        <v>446.39457119284634</v>
      </c>
      <c r="F30" s="277">
        <f t="shared" si="4"/>
        <v>446.39457119284634</v>
      </c>
      <c r="G30" s="277">
        <f>'6.2. Паспорт фин осв ввод факт'!G30</f>
        <v>0</v>
      </c>
      <c r="H30" s="277">
        <f>'6.2. Паспорт фин осв ввод факт'!J30</f>
        <v>0</v>
      </c>
      <c r="I30" s="277">
        <f>'6.2. Паспорт фин осв ввод факт'!N30</f>
        <v>312.05049531475061</v>
      </c>
      <c r="J30" s="277">
        <f>'6.2. Паспорт фин осв ввод факт'!P30</f>
        <v>446.39457119284634</v>
      </c>
      <c r="K30" s="277">
        <f t="shared" ref="K30:K64" si="6">J30</f>
        <v>446.39457119284634</v>
      </c>
      <c r="L30" s="277">
        <f>'6.2. Паспорт фин осв ввод факт'!T30</f>
        <v>0</v>
      </c>
      <c r="M30" s="277">
        <v>0</v>
      </c>
      <c r="N30" s="277">
        <v>0</v>
      </c>
      <c r="O30" s="277">
        <v>0</v>
      </c>
      <c r="P30" s="277">
        <f>'6.2. Паспорт фин осв ввод факт'!X30</f>
        <v>0</v>
      </c>
      <c r="Q30" s="277">
        <v>0</v>
      </c>
      <c r="R30" s="277">
        <v>0</v>
      </c>
      <c r="S30" s="277">
        <v>0</v>
      </c>
      <c r="T30" s="277">
        <v>0</v>
      </c>
      <c r="U30" s="277">
        <v>0</v>
      </c>
      <c r="V30" s="277" t="s">
        <v>431</v>
      </c>
      <c r="W30" s="277" t="s">
        <v>431</v>
      </c>
      <c r="X30" s="277">
        <v>0</v>
      </c>
      <c r="Y30" s="277">
        <v>0</v>
      </c>
      <c r="Z30" s="277" t="s">
        <v>431</v>
      </c>
      <c r="AA30" s="277" t="s">
        <v>431</v>
      </c>
      <c r="AB30" s="277">
        <v>0</v>
      </c>
      <c r="AC30" s="277">
        <v>0</v>
      </c>
      <c r="AD30" s="277" t="s">
        <v>431</v>
      </c>
      <c r="AE30" s="277" t="s">
        <v>431</v>
      </c>
      <c r="AF30" s="277">
        <f t="shared" si="1"/>
        <v>446.39457119284634</v>
      </c>
      <c r="AG30" s="277">
        <f t="shared" si="5"/>
        <v>0</v>
      </c>
    </row>
    <row r="31" spans="1:36" x14ac:dyDescent="0.25">
      <c r="A31" s="275" t="s">
        <v>165</v>
      </c>
      <c r="B31" s="279" t="s">
        <v>164</v>
      </c>
      <c r="C31" s="277">
        <f>'6.2. Паспорт фин осв ввод факт'!C31</f>
        <v>21.898977253783478</v>
      </c>
      <c r="D31" s="277">
        <f t="shared" si="2"/>
        <v>21.898977253783478</v>
      </c>
      <c r="E31" s="277">
        <f t="shared" si="3"/>
        <v>21.898977253783478</v>
      </c>
      <c r="F31" s="277">
        <f t="shared" si="4"/>
        <v>21.898977253783478</v>
      </c>
      <c r="G31" s="280">
        <f>'6.2. Паспорт фин осв ввод факт'!G31</f>
        <v>0</v>
      </c>
      <c r="H31" s="280">
        <f>'6.2. Паспорт фин осв ввод факт'!J31</f>
        <v>0</v>
      </c>
      <c r="I31" s="280">
        <f>'6.2. Паспорт фин осв ввод факт'!N31</f>
        <v>0</v>
      </c>
      <c r="J31" s="280">
        <f>E31</f>
        <v>21.898977253783478</v>
      </c>
      <c r="K31" s="280">
        <f>E31</f>
        <v>21.898977253783478</v>
      </c>
      <c r="L31" s="280">
        <f>'6.2. Паспорт фин осв ввод факт'!T31</f>
        <v>0</v>
      </c>
      <c r="M31" s="280">
        <v>0</v>
      </c>
      <c r="N31" s="280">
        <v>0</v>
      </c>
      <c r="O31" s="280">
        <v>0</v>
      </c>
      <c r="P31" s="280">
        <f>'6.2. Паспорт фин осв ввод факт'!X31</f>
        <v>0</v>
      </c>
      <c r="Q31" s="280">
        <v>0</v>
      </c>
      <c r="R31" s="280">
        <v>0</v>
      </c>
      <c r="S31" s="280">
        <v>0</v>
      </c>
      <c r="T31" s="280">
        <v>0</v>
      </c>
      <c r="U31" s="280">
        <v>0</v>
      </c>
      <c r="V31" s="277" t="s">
        <v>431</v>
      </c>
      <c r="W31" s="277" t="s">
        <v>431</v>
      </c>
      <c r="X31" s="280">
        <v>0</v>
      </c>
      <c r="Y31" s="280">
        <v>0</v>
      </c>
      <c r="Z31" s="277" t="s">
        <v>431</v>
      </c>
      <c r="AA31" s="277" t="s">
        <v>431</v>
      </c>
      <c r="AB31" s="280">
        <v>0</v>
      </c>
      <c r="AC31" s="280">
        <v>0</v>
      </c>
      <c r="AD31" s="277" t="s">
        <v>431</v>
      </c>
      <c r="AE31" s="277" t="s">
        <v>431</v>
      </c>
      <c r="AF31" s="277">
        <f t="shared" si="1"/>
        <v>21.898977253783478</v>
      </c>
      <c r="AG31" s="277">
        <f t="shared" si="5"/>
        <v>0</v>
      </c>
    </row>
    <row r="32" spans="1:36" ht="31.5" x14ac:dyDescent="0.25">
      <c r="A32" s="275" t="s">
        <v>163</v>
      </c>
      <c r="B32" s="279" t="s">
        <v>162</v>
      </c>
      <c r="C32" s="277">
        <f>'6.2. Паспорт фин осв ввод факт'!C32</f>
        <v>181.3719518962827</v>
      </c>
      <c r="D32" s="277">
        <f t="shared" si="2"/>
        <v>181.3719518962827</v>
      </c>
      <c r="E32" s="277">
        <f t="shared" si="3"/>
        <v>73.192240896282698</v>
      </c>
      <c r="F32" s="277">
        <f t="shared" si="4"/>
        <v>73.192240896282698</v>
      </c>
      <c r="G32" s="280">
        <f>'6.2. Паспорт фин осв ввод факт'!G32</f>
        <v>0</v>
      </c>
      <c r="H32" s="280">
        <f>'6.2. Паспорт фин осв ввод факт'!J32</f>
        <v>0</v>
      </c>
      <c r="I32" s="280">
        <f>'6.2. Паспорт фин осв ввод факт'!N32</f>
        <v>108.179711</v>
      </c>
      <c r="J32" s="280">
        <f t="shared" ref="J32:J34" si="7">E32</f>
        <v>73.192240896282698</v>
      </c>
      <c r="K32" s="280">
        <f t="shared" ref="K32:K34" si="8">E32</f>
        <v>73.192240896282698</v>
      </c>
      <c r="L32" s="280">
        <f>'6.2. Паспорт фин осв ввод факт'!T32</f>
        <v>0</v>
      </c>
      <c r="M32" s="280">
        <v>0</v>
      </c>
      <c r="N32" s="280">
        <v>0</v>
      </c>
      <c r="O32" s="280">
        <v>0</v>
      </c>
      <c r="P32" s="280">
        <f>'6.2. Паспорт фин осв ввод факт'!X32</f>
        <v>0</v>
      </c>
      <c r="Q32" s="280">
        <v>0</v>
      </c>
      <c r="R32" s="280">
        <v>0</v>
      </c>
      <c r="S32" s="280">
        <v>0</v>
      </c>
      <c r="T32" s="280">
        <v>0</v>
      </c>
      <c r="U32" s="280">
        <v>0</v>
      </c>
      <c r="V32" s="277" t="s">
        <v>431</v>
      </c>
      <c r="W32" s="277" t="s">
        <v>431</v>
      </c>
      <c r="X32" s="280">
        <v>0</v>
      </c>
      <c r="Y32" s="280">
        <v>0</v>
      </c>
      <c r="Z32" s="277" t="s">
        <v>431</v>
      </c>
      <c r="AA32" s="277" t="s">
        <v>431</v>
      </c>
      <c r="AB32" s="280">
        <v>0</v>
      </c>
      <c r="AC32" s="280">
        <v>0</v>
      </c>
      <c r="AD32" s="277" t="s">
        <v>431</v>
      </c>
      <c r="AE32" s="277" t="s">
        <v>431</v>
      </c>
      <c r="AF32" s="277">
        <f t="shared" si="1"/>
        <v>73.192240896282698</v>
      </c>
      <c r="AG32" s="277">
        <f t="shared" si="5"/>
        <v>0</v>
      </c>
    </row>
    <row r="33" spans="1:33" x14ac:dyDescent="0.25">
      <c r="A33" s="275" t="s">
        <v>161</v>
      </c>
      <c r="B33" s="279" t="s">
        <v>160</v>
      </c>
      <c r="C33" s="277">
        <f>'6.2. Паспорт фин осв ввод факт'!C33</f>
        <v>464.65692423966215</v>
      </c>
      <c r="D33" s="277">
        <f t="shared" si="2"/>
        <v>464.65692423966215</v>
      </c>
      <c r="E33" s="277">
        <f t="shared" si="3"/>
        <v>269.81284908762336</v>
      </c>
      <c r="F33" s="277">
        <f t="shared" si="4"/>
        <v>269.81284908762336</v>
      </c>
      <c r="G33" s="280">
        <f>'6.2. Паспорт фин осв ввод факт'!G33</f>
        <v>0</v>
      </c>
      <c r="H33" s="280">
        <f>'6.2. Паспорт фин осв ввод факт'!J33</f>
        <v>0</v>
      </c>
      <c r="I33" s="280">
        <f>'6.2. Паспорт фин осв ввод факт'!N33</f>
        <v>194.84407515203876</v>
      </c>
      <c r="J33" s="280">
        <f t="shared" si="7"/>
        <v>269.81284908762336</v>
      </c>
      <c r="K33" s="280">
        <f t="shared" si="8"/>
        <v>269.81284908762336</v>
      </c>
      <c r="L33" s="280">
        <f>'6.2. Паспорт фин осв ввод факт'!T33</f>
        <v>0</v>
      </c>
      <c r="M33" s="280">
        <v>0</v>
      </c>
      <c r="N33" s="280">
        <v>0</v>
      </c>
      <c r="O33" s="280">
        <v>0</v>
      </c>
      <c r="P33" s="280">
        <f>'6.2. Паспорт фин осв ввод факт'!X33</f>
        <v>0</v>
      </c>
      <c r="Q33" s="280">
        <v>0</v>
      </c>
      <c r="R33" s="280">
        <v>0</v>
      </c>
      <c r="S33" s="280">
        <v>0</v>
      </c>
      <c r="T33" s="280">
        <v>0</v>
      </c>
      <c r="U33" s="280">
        <v>0</v>
      </c>
      <c r="V33" s="277" t="s">
        <v>431</v>
      </c>
      <c r="W33" s="277" t="s">
        <v>431</v>
      </c>
      <c r="X33" s="280">
        <v>0</v>
      </c>
      <c r="Y33" s="280">
        <v>0</v>
      </c>
      <c r="Z33" s="277" t="s">
        <v>431</v>
      </c>
      <c r="AA33" s="277" t="s">
        <v>431</v>
      </c>
      <c r="AB33" s="280">
        <v>0</v>
      </c>
      <c r="AC33" s="280">
        <v>0</v>
      </c>
      <c r="AD33" s="277" t="s">
        <v>431</v>
      </c>
      <c r="AE33" s="277" t="s">
        <v>431</v>
      </c>
      <c r="AF33" s="277">
        <f t="shared" si="1"/>
        <v>269.81284908762336</v>
      </c>
      <c r="AG33" s="277">
        <f t="shared" si="5"/>
        <v>0</v>
      </c>
    </row>
    <row r="34" spans="1:33" x14ac:dyDescent="0.25">
      <c r="A34" s="275" t="s">
        <v>159</v>
      </c>
      <c r="B34" s="279" t="s">
        <v>158</v>
      </c>
      <c r="C34" s="277">
        <f>'6.2. Паспорт фин осв ввод факт'!C34</f>
        <v>90.517213117868906</v>
      </c>
      <c r="D34" s="277">
        <f t="shared" si="2"/>
        <v>90.517213117868906</v>
      </c>
      <c r="E34" s="277">
        <f t="shared" si="3"/>
        <v>81.490503955157038</v>
      </c>
      <c r="F34" s="277">
        <f t="shared" si="4"/>
        <v>81.490503955157038</v>
      </c>
      <c r="G34" s="280">
        <f>'6.2. Паспорт фин осв ввод факт'!G34</f>
        <v>0</v>
      </c>
      <c r="H34" s="280">
        <f>'6.2. Паспорт фин осв ввод факт'!J34</f>
        <v>0</v>
      </c>
      <c r="I34" s="280">
        <f>'6.2. Паспорт фин осв ввод факт'!N34</f>
        <v>9.0267091627118656</v>
      </c>
      <c r="J34" s="280">
        <f t="shared" si="7"/>
        <v>81.490503955157038</v>
      </c>
      <c r="K34" s="280">
        <f t="shared" si="8"/>
        <v>81.490503955157038</v>
      </c>
      <c r="L34" s="280">
        <f>'6.2. Паспорт фин осв ввод факт'!T34</f>
        <v>0</v>
      </c>
      <c r="M34" s="280">
        <v>0</v>
      </c>
      <c r="N34" s="280">
        <v>0</v>
      </c>
      <c r="O34" s="280">
        <v>0</v>
      </c>
      <c r="P34" s="280">
        <f>'6.2. Паспорт фин осв ввод факт'!X34</f>
        <v>0</v>
      </c>
      <c r="Q34" s="280">
        <v>0</v>
      </c>
      <c r="R34" s="280">
        <v>0</v>
      </c>
      <c r="S34" s="280">
        <v>0</v>
      </c>
      <c r="T34" s="280">
        <v>0</v>
      </c>
      <c r="U34" s="280">
        <v>0</v>
      </c>
      <c r="V34" s="277" t="s">
        <v>431</v>
      </c>
      <c r="W34" s="277" t="s">
        <v>431</v>
      </c>
      <c r="X34" s="280">
        <v>0</v>
      </c>
      <c r="Y34" s="280">
        <v>0</v>
      </c>
      <c r="Z34" s="277" t="s">
        <v>431</v>
      </c>
      <c r="AA34" s="277" t="s">
        <v>431</v>
      </c>
      <c r="AB34" s="280">
        <v>0</v>
      </c>
      <c r="AC34" s="280">
        <v>0</v>
      </c>
      <c r="AD34" s="277" t="s">
        <v>431</v>
      </c>
      <c r="AE34" s="277" t="s">
        <v>431</v>
      </c>
      <c r="AF34" s="277">
        <f t="shared" si="1"/>
        <v>81.490503955157038</v>
      </c>
      <c r="AG34" s="277">
        <f t="shared" si="5"/>
        <v>0</v>
      </c>
    </row>
    <row r="35" spans="1:33" s="65" customFormat="1" ht="31.5" x14ac:dyDescent="0.25">
      <c r="A35" s="275" t="s">
        <v>60</v>
      </c>
      <c r="B35" s="276" t="s">
        <v>157</v>
      </c>
      <c r="C35" s="277">
        <f>'6.2. Паспорт фин осв ввод факт'!C35</f>
        <v>0</v>
      </c>
      <c r="D35" s="277">
        <f t="shared" si="2"/>
        <v>0</v>
      </c>
      <c r="E35" s="277">
        <f t="shared" si="3"/>
        <v>0</v>
      </c>
      <c r="F35" s="277">
        <f t="shared" si="4"/>
        <v>0</v>
      </c>
      <c r="G35" s="277">
        <f>'6.2. Паспорт фин осв ввод факт'!G35</f>
        <v>0</v>
      </c>
      <c r="H35" s="277">
        <f>'6.2. Паспорт фин осв ввод факт'!J35</f>
        <v>0</v>
      </c>
      <c r="I35" s="277">
        <f>'6.2. Паспорт фин осв ввод факт'!N35</f>
        <v>0</v>
      </c>
      <c r="J35" s="277">
        <f>'6.2. Паспорт фин осв ввод факт'!P35</f>
        <v>0</v>
      </c>
      <c r="K35" s="277">
        <f t="shared" si="6"/>
        <v>0</v>
      </c>
      <c r="L35" s="277">
        <f>'6.2. Паспорт фин осв ввод факт'!T35</f>
        <v>0</v>
      </c>
      <c r="M35" s="277">
        <v>0</v>
      </c>
      <c r="N35" s="277">
        <v>0</v>
      </c>
      <c r="O35" s="277">
        <v>0</v>
      </c>
      <c r="P35" s="277">
        <f>'6.2. Паспорт фин осв ввод факт'!X35</f>
        <v>0</v>
      </c>
      <c r="Q35" s="277">
        <v>0</v>
      </c>
      <c r="R35" s="277">
        <v>0</v>
      </c>
      <c r="S35" s="277">
        <v>0</v>
      </c>
      <c r="T35" s="277">
        <v>0</v>
      </c>
      <c r="U35" s="277">
        <v>0</v>
      </c>
      <c r="V35" s="277" t="s">
        <v>431</v>
      </c>
      <c r="W35" s="277" t="s">
        <v>431</v>
      </c>
      <c r="X35" s="277">
        <v>0</v>
      </c>
      <c r="Y35" s="277">
        <v>0</v>
      </c>
      <c r="Z35" s="277" t="s">
        <v>431</v>
      </c>
      <c r="AA35" s="277" t="s">
        <v>431</v>
      </c>
      <c r="AB35" s="277">
        <v>0</v>
      </c>
      <c r="AC35" s="277">
        <v>0</v>
      </c>
      <c r="AD35" s="277" t="s">
        <v>431</v>
      </c>
      <c r="AE35" s="277" t="s">
        <v>431</v>
      </c>
      <c r="AF35" s="277">
        <f t="shared" si="1"/>
        <v>0</v>
      </c>
      <c r="AG35" s="277">
        <f t="shared" si="5"/>
        <v>0</v>
      </c>
    </row>
    <row r="36" spans="1:33" ht="31.5" x14ac:dyDescent="0.25">
      <c r="A36" s="278" t="s">
        <v>156</v>
      </c>
      <c r="B36" s="282" t="s">
        <v>155</v>
      </c>
      <c r="C36" s="277">
        <f>'6.2. Паспорт фин осв ввод факт'!C36</f>
        <v>0</v>
      </c>
      <c r="D36" s="277">
        <f t="shared" si="2"/>
        <v>0</v>
      </c>
      <c r="E36" s="277">
        <f t="shared" si="3"/>
        <v>0</v>
      </c>
      <c r="F36" s="277">
        <f t="shared" si="4"/>
        <v>0</v>
      </c>
      <c r="G36" s="280">
        <f>'6.2. Паспорт фин осв ввод факт'!G36</f>
        <v>0</v>
      </c>
      <c r="H36" s="280">
        <f>'6.2. Паспорт фин осв ввод факт'!J36</f>
        <v>0</v>
      </c>
      <c r="I36" s="280">
        <f>'6.2. Паспорт фин осв ввод факт'!N36</f>
        <v>0</v>
      </c>
      <c r="J36" s="280">
        <f>'6.2. Паспорт фин осв ввод факт'!P36</f>
        <v>0</v>
      </c>
      <c r="K36" s="280">
        <f t="shared" si="6"/>
        <v>0</v>
      </c>
      <c r="L36" s="280">
        <f>'6.2. Паспорт фин осв ввод факт'!T36</f>
        <v>0</v>
      </c>
      <c r="M36" s="280">
        <v>0</v>
      </c>
      <c r="N36" s="283">
        <v>0</v>
      </c>
      <c r="O36" s="280">
        <v>0</v>
      </c>
      <c r="P36" s="280">
        <f>'6.2. Паспорт фин осв ввод факт'!X36</f>
        <v>0</v>
      </c>
      <c r="Q36" s="280">
        <v>0</v>
      </c>
      <c r="R36" s="280">
        <v>0</v>
      </c>
      <c r="S36" s="280">
        <v>0</v>
      </c>
      <c r="T36" s="280">
        <v>0</v>
      </c>
      <c r="U36" s="280">
        <v>0</v>
      </c>
      <c r="V36" s="277" t="s">
        <v>431</v>
      </c>
      <c r="W36" s="277" t="s">
        <v>431</v>
      </c>
      <c r="X36" s="280">
        <v>0</v>
      </c>
      <c r="Y36" s="280">
        <v>0</v>
      </c>
      <c r="Z36" s="277" t="s">
        <v>431</v>
      </c>
      <c r="AA36" s="277" t="s">
        <v>431</v>
      </c>
      <c r="AB36" s="280">
        <v>0</v>
      </c>
      <c r="AC36" s="280">
        <v>0</v>
      </c>
      <c r="AD36" s="277" t="s">
        <v>431</v>
      </c>
      <c r="AE36" s="277" t="s">
        <v>431</v>
      </c>
      <c r="AF36" s="277">
        <f t="shared" si="1"/>
        <v>0</v>
      </c>
      <c r="AG36" s="277">
        <f t="shared" si="5"/>
        <v>0</v>
      </c>
    </row>
    <row r="37" spans="1:33" x14ac:dyDescent="0.25">
      <c r="A37" s="278" t="s">
        <v>154</v>
      </c>
      <c r="B37" s="282" t="s">
        <v>144</v>
      </c>
      <c r="C37" s="277">
        <f>'6.2. Паспорт фин осв ввод факт'!C37</f>
        <v>140</v>
      </c>
      <c r="D37" s="277">
        <f t="shared" si="2"/>
        <v>140</v>
      </c>
      <c r="E37" s="277">
        <f t="shared" si="3"/>
        <v>140</v>
      </c>
      <c r="F37" s="277">
        <f t="shared" si="4"/>
        <v>140</v>
      </c>
      <c r="G37" s="280">
        <f>'6.2. Паспорт фин осв ввод факт'!G37</f>
        <v>0</v>
      </c>
      <c r="H37" s="280">
        <f>'6.2. Паспорт фин осв ввод факт'!J37</f>
        <v>0</v>
      </c>
      <c r="I37" s="280">
        <f>'6.2. Паспорт фин осв ввод факт'!N37</f>
        <v>0</v>
      </c>
      <c r="J37" s="280">
        <f>'6.2. Паспорт фин осв ввод факт'!P37</f>
        <v>140</v>
      </c>
      <c r="K37" s="280">
        <f t="shared" si="6"/>
        <v>140</v>
      </c>
      <c r="L37" s="280">
        <f>'6.2. Паспорт фин осв ввод факт'!T37</f>
        <v>0</v>
      </c>
      <c r="M37" s="280">
        <v>0</v>
      </c>
      <c r="N37" s="283">
        <v>0</v>
      </c>
      <c r="O37" s="280">
        <v>0</v>
      </c>
      <c r="P37" s="280">
        <f>'6.2. Паспорт фин осв ввод факт'!X37</f>
        <v>0</v>
      </c>
      <c r="Q37" s="280">
        <v>0</v>
      </c>
      <c r="R37" s="280">
        <v>0</v>
      </c>
      <c r="S37" s="280">
        <v>0</v>
      </c>
      <c r="T37" s="280">
        <v>0</v>
      </c>
      <c r="U37" s="280">
        <v>0</v>
      </c>
      <c r="V37" s="277" t="s">
        <v>431</v>
      </c>
      <c r="W37" s="277" t="s">
        <v>431</v>
      </c>
      <c r="X37" s="280">
        <v>0</v>
      </c>
      <c r="Y37" s="280">
        <v>0</v>
      </c>
      <c r="Z37" s="277" t="s">
        <v>431</v>
      </c>
      <c r="AA37" s="277" t="s">
        <v>431</v>
      </c>
      <c r="AB37" s="280">
        <v>0</v>
      </c>
      <c r="AC37" s="280">
        <v>0</v>
      </c>
      <c r="AD37" s="277" t="s">
        <v>431</v>
      </c>
      <c r="AE37" s="277" t="s">
        <v>431</v>
      </c>
      <c r="AF37" s="277">
        <f t="shared" si="1"/>
        <v>140</v>
      </c>
      <c r="AG37" s="277">
        <f t="shared" si="5"/>
        <v>0</v>
      </c>
    </row>
    <row r="38" spans="1:33" x14ac:dyDescent="0.25">
      <c r="A38" s="278" t="s">
        <v>153</v>
      </c>
      <c r="B38" s="282" t="s">
        <v>142</v>
      </c>
      <c r="C38" s="277">
        <f>'6.2. Паспорт фин осв ввод факт'!C38</f>
        <v>0</v>
      </c>
      <c r="D38" s="277">
        <f t="shared" si="2"/>
        <v>0</v>
      </c>
      <c r="E38" s="277">
        <f t="shared" si="3"/>
        <v>0</v>
      </c>
      <c r="F38" s="277">
        <f t="shared" si="4"/>
        <v>0</v>
      </c>
      <c r="G38" s="280">
        <f>'6.2. Паспорт фин осв ввод факт'!G38</f>
        <v>0</v>
      </c>
      <c r="H38" s="280">
        <f>'6.2. Паспорт фин осв ввод факт'!J38</f>
        <v>0</v>
      </c>
      <c r="I38" s="280">
        <f>'6.2. Паспорт фин осв ввод факт'!N38</f>
        <v>0</v>
      </c>
      <c r="J38" s="280">
        <f>'6.2. Паспорт фин осв ввод факт'!P38</f>
        <v>0</v>
      </c>
      <c r="K38" s="280">
        <f t="shared" si="6"/>
        <v>0</v>
      </c>
      <c r="L38" s="280">
        <f>'6.2. Паспорт фин осв ввод факт'!T38</f>
        <v>0</v>
      </c>
      <c r="M38" s="280">
        <v>0</v>
      </c>
      <c r="N38" s="283">
        <v>0</v>
      </c>
      <c r="O38" s="280">
        <v>0</v>
      </c>
      <c r="P38" s="280">
        <f>'6.2. Паспорт фин осв ввод факт'!X38</f>
        <v>0</v>
      </c>
      <c r="Q38" s="280">
        <v>0</v>
      </c>
      <c r="R38" s="280">
        <v>0</v>
      </c>
      <c r="S38" s="280">
        <v>0</v>
      </c>
      <c r="T38" s="280">
        <v>0</v>
      </c>
      <c r="U38" s="280">
        <v>0</v>
      </c>
      <c r="V38" s="277" t="s">
        <v>431</v>
      </c>
      <c r="W38" s="277" t="s">
        <v>431</v>
      </c>
      <c r="X38" s="280">
        <v>0</v>
      </c>
      <c r="Y38" s="280">
        <v>0</v>
      </c>
      <c r="Z38" s="277" t="s">
        <v>431</v>
      </c>
      <c r="AA38" s="277" t="s">
        <v>431</v>
      </c>
      <c r="AB38" s="280">
        <v>0</v>
      </c>
      <c r="AC38" s="280">
        <v>0</v>
      </c>
      <c r="AD38" s="277" t="s">
        <v>431</v>
      </c>
      <c r="AE38" s="277" t="s">
        <v>431</v>
      </c>
      <c r="AF38" s="277">
        <f t="shared" si="1"/>
        <v>0</v>
      </c>
      <c r="AG38" s="277">
        <f t="shared" si="5"/>
        <v>0</v>
      </c>
    </row>
    <row r="39" spans="1:33" ht="31.5" x14ac:dyDescent="0.25">
      <c r="A39" s="278" t="s">
        <v>152</v>
      </c>
      <c r="B39" s="279" t="s">
        <v>140</v>
      </c>
      <c r="C39" s="277">
        <f>'6.2. Паспорт фин осв ввод факт'!C39</f>
        <v>0.35199999999999998</v>
      </c>
      <c r="D39" s="277">
        <f t="shared" si="2"/>
        <v>0.35199999999999998</v>
      </c>
      <c r="E39" s="277">
        <f t="shared" si="3"/>
        <v>0.35199999999999998</v>
      </c>
      <c r="F39" s="277">
        <f t="shared" si="4"/>
        <v>0.35199999999999998</v>
      </c>
      <c r="G39" s="280">
        <f>'6.2. Паспорт фин осв ввод факт'!G39</f>
        <v>0</v>
      </c>
      <c r="H39" s="280">
        <f>'6.2. Паспорт фин осв ввод факт'!J39</f>
        <v>0</v>
      </c>
      <c r="I39" s="280">
        <f>'6.2. Паспорт фин осв ввод факт'!N39</f>
        <v>0</v>
      </c>
      <c r="J39" s="280">
        <f>'6.2. Паспорт фин осв ввод факт'!P39</f>
        <v>0.35199999999999998</v>
      </c>
      <c r="K39" s="280">
        <f t="shared" si="6"/>
        <v>0.35199999999999998</v>
      </c>
      <c r="L39" s="280">
        <f>'6.2. Паспорт фин осв ввод факт'!T39</f>
        <v>0</v>
      </c>
      <c r="M39" s="280">
        <v>0</v>
      </c>
      <c r="N39" s="280">
        <v>0</v>
      </c>
      <c r="O39" s="280">
        <v>0</v>
      </c>
      <c r="P39" s="280">
        <f>'6.2. Паспорт фин осв ввод факт'!X39</f>
        <v>0</v>
      </c>
      <c r="Q39" s="280">
        <v>0</v>
      </c>
      <c r="R39" s="280">
        <v>0</v>
      </c>
      <c r="S39" s="280">
        <v>0</v>
      </c>
      <c r="T39" s="280">
        <v>0</v>
      </c>
      <c r="U39" s="280">
        <v>0</v>
      </c>
      <c r="V39" s="277" t="s">
        <v>431</v>
      </c>
      <c r="W39" s="277" t="s">
        <v>431</v>
      </c>
      <c r="X39" s="280">
        <v>0</v>
      </c>
      <c r="Y39" s="280">
        <v>0</v>
      </c>
      <c r="Z39" s="277" t="s">
        <v>431</v>
      </c>
      <c r="AA39" s="277" t="s">
        <v>431</v>
      </c>
      <c r="AB39" s="280">
        <v>0</v>
      </c>
      <c r="AC39" s="280">
        <v>0</v>
      </c>
      <c r="AD39" s="277" t="s">
        <v>431</v>
      </c>
      <c r="AE39" s="277" t="s">
        <v>431</v>
      </c>
      <c r="AF39" s="277">
        <f t="shared" si="1"/>
        <v>0.35199999999999998</v>
      </c>
      <c r="AG39" s="277">
        <f t="shared" si="5"/>
        <v>0</v>
      </c>
    </row>
    <row r="40" spans="1:33" ht="31.5" x14ac:dyDescent="0.25">
      <c r="A40" s="278" t="s">
        <v>151</v>
      </c>
      <c r="B40" s="279" t="s">
        <v>138</v>
      </c>
      <c r="C40" s="277">
        <f>'6.2. Паспорт фин осв ввод факт'!C40</f>
        <v>9.7000000000000003E-2</v>
      </c>
      <c r="D40" s="277">
        <f t="shared" si="2"/>
        <v>9.7000000000000003E-2</v>
      </c>
      <c r="E40" s="277">
        <f t="shared" si="3"/>
        <v>9.7000000000000003E-2</v>
      </c>
      <c r="F40" s="277">
        <f t="shared" si="4"/>
        <v>9.7000000000000003E-2</v>
      </c>
      <c r="G40" s="280">
        <f>'6.2. Паспорт фин осв ввод факт'!G40</f>
        <v>0</v>
      </c>
      <c r="H40" s="280">
        <f>'6.2. Паспорт фин осв ввод факт'!J40</f>
        <v>0</v>
      </c>
      <c r="I40" s="280">
        <f>'6.2. Паспорт фин осв ввод факт'!N40</f>
        <v>0</v>
      </c>
      <c r="J40" s="280">
        <f>'6.2. Паспорт фин осв ввод факт'!P40</f>
        <v>9.7000000000000003E-2</v>
      </c>
      <c r="K40" s="280">
        <f t="shared" si="6"/>
        <v>9.7000000000000003E-2</v>
      </c>
      <c r="L40" s="280">
        <f>'6.2. Паспорт фин осв ввод факт'!T40</f>
        <v>0</v>
      </c>
      <c r="M40" s="280">
        <v>0</v>
      </c>
      <c r="N40" s="280">
        <v>0</v>
      </c>
      <c r="O40" s="280">
        <v>0</v>
      </c>
      <c r="P40" s="280">
        <f>'6.2. Паспорт фин осв ввод факт'!X40</f>
        <v>0</v>
      </c>
      <c r="Q40" s="280">
        <v>0</v>
      </c>
      <c r="R40" s="280">
        <v>0</v>
      </c>
      <c r="S40" s="280">
        <v>0</v>
      </c>
      <c r="T40" s="280">
        <v>0</v>
      </c>
      <c r="U40" s="280">
        <v>0</v>
      </c>
      <c r="V40" s="277" t="s">
        <v>431</v>
      </c>
      <c r="W40" s="277" t="s">
        <v>431</v>
      </c>
      <c r="X40" s="280">
        <v>0</v>
      </c>
      <c r="Y40" s="280">
        <v>0</v>
      </c>
      <c r="Z40" s="277" t="s">
        <v>431</v>
      </c>
      <c r="AA40" s="277" t="s">
        <v>431</v>
      </c>
      <c r="AB40" s="280">
        <v>0</v>
      </c>
      <c r="AC40" s="280">
        <v>0</v>
      </c>
      <c r="AD40" s="277" t="s">
        <v>431</v>
      </c>
      <c r="AE40" s="277" t="s">
        <v>431</v>
      </c>
      <c r="AF40" s="277">
        <f t="shared" si="1"/>
        <v>9.7000000000000003E-2</v>
      </c>
      <c r="AG40" s="277">
        <f t="shared" si="5"/>
        <v>0</v>
      </c>
    </row>
    <row r="41" spans="1:33" x14ac:dyDescent="0.25">
      <c r="A41" s="278" t="s">
        <v>150</v>
      </c>
      <c r="B41" s="279" t="s">
        <v>136</v>
      </c>
      <c r="C41" s="277">
        <f>'6.2. Паспорт фин осв ввод факт'!C41</f>
        <v>2.911</v>
      </c>
      <c r="D41" s="277">
        <f t="shared" si="2"/>
        <v>2.911</v>
      </c>
      <c r="E41" s="277">
        <f t="shared" si="3"/>
        <v>2.911</v>
      </c>
      <c r="F41" s="277">
        <f t="shared" si="4"/>
        <v>2.911</v>
      </c>
      <c r="G41" s="280">
        <f>'6.2. Паспорт фин осв ввод факт'!G41</f>
        <v>0</v>
      </c>
      <c r="H41" s="280">
        <f>'6.2. Паспорт фин осв ввод факт'!J41</f>
        <v>0</v>
      </c>
      <c r="I41" s="280">
        <f>'6.2. Паспорт фин осв ввод факт'!N41</f>
        <v>0</v>
      </c>
      <c r="J41" s="280">
        <f>'6.2. Паспорт фин осв ввод факт'!P41</f>
        <v>2.911</v>
      </c>
      <c r="K41" s="280">
        <f t="shared" si="6"/>
        <v>2.911</v>
      </c>
      <c r="L41" s="280">
        <f>'6.2. Паспорт фин осв ввод факт'!T41</f>
        <v>0</v>
      </c>
      <c r="M41" s="280">
        <v>0</v>
      </c>
      <c r="N41" s="280">
        <v>0</v>
      </c>
      <c r="O41" s="280">
        <v>0</v>
      </c>
      <c r="P41" s="280">
        <f>'6.2. Паспорт фин осв ввод факт'!X41</f>
        <v>0</v>
      </c>
      <c r="Q41" s="280">
        <v>0</v>
      </c>
      <c r="R41" s="280">
        <v>0</v>
      </c>
      <c r="S41" s="280">
        <v>0</v>
      </c>
      <c r="T41" s="280">
        <v>0</v>
      </c>
      <c r="U41" s="280">
        <v>0</v>
      </c>
      <c r="V41" s="277" t="s">
        <v>431</v>
      </c>
      <c r="W41" s="277" t="s">
        <v>431</v>
      </c>
      <c r="X41" s="280">
        <v>0</v>
      </c>
      <c r="Y41" s="280">
        <v>0</v>
      </c>
      <c r="Z41" s="277" t="s">
        <v>431</v>
      </c>
      <c r="AA41" s="277" t="s">
        <v>431</v>
      </c>
      <c r="AB41" s="280">
        <v>0</v>
      </c>
      <c r="AC41" s="280">
        <v>0</v>
      </c>
      <c r="AD41" s="277" t="s">
        <v>431</v>
      </c>
      <c r="AE41" s="277" t="s">
        <v>431</v>
      </c>
      <c r="AF41" s="277">
        <f t="shared" si="1"/>
        <v>2.911</v>
      </c>
      <c r="AG41" s="277">
        <f t="shared" si="5"/>
        <v>0</v>
      </c>
    </row>
    <row r="42" spans="1:33" ht="18.75" x14ac:dyDescent="0.25">
      <c r="A42" s="278" t="s">
        <v>149</v>
      </c>
      <c r="B42" s="282" t="s">
        <v>617</v>
      </c>
      <c r="C42" s="277">
        <f>'6.2. Паспорт фин осв ввод факт'!C42</f>
        <v>33</v>
      </c>
      <c r="D42" s="277">
        <f t="shared" si="2"/>
        <v>33</v>
      </c>
      <c r="E42" s="277">
        <f t="shared" si="3"/>
        <v>33</v>
      </c>
      <c r="F42" s="277">
        <f t="shared" si="4"/>
        <v>33</v>
      </c>
      <c r="G42" s="280">
        <f>'6.2. Паспорт фин осв ввод факт'!G42</f>
        <v>0</v>
      </c>
      <c r="H42" s="280">
        <f>'6.2. Паспорт фин осв ввод факт'!J42</f>
        <v>0</v>
      </c>
      <c r="I42" s="280">
        <f>'6.2. Паспорт фин осв ввод факт'!N42</f>
        <v>0</v>
      </c>
      <c r="J42" s="280">
        <f>'6.2. Паспорт фин осв ввод факт'!P42</f>
        <v>33</v>
      </c>
      <c r="K42" s="280">
        <f t="shared" si="6"/>
        <v>33</v>
      </c>
      <c r="L42" s="280">
        <f>'6.2. Паспорт фин осв ввод факт'!T42</f>
        <v>0</v>
      </c>
      <c r="M42" s="280">
        <v>0</v>
      </c>
      <c r="N42" s="283">
        <v>0</v>
      </c>
      <c r="O42" s="280">
        <v>0</v>
      </c>
      <c r="P42" s="280">
        <f>'6.2. Паспорт фин осв ввод факт'!X42</f>
        <v>0</v>
      </c>
      <c r="Q42" s="280">
        <v>0</v>
      </c>
      <c r="R42" s="280">
        <v>0</v>
      </c>
      <c r="S42" s="280">
        <v>0</v>
      </c>
      <c r="T42" s="280">
        <v>0</v>
      </c>
      <c r="U42" s="280">
        <v>0</v>
      </c>
      <c r="V42" s="277" t="s">
        <v>431</v>
      </c>
      <c r="W42" s="277" t="s">
        <v>431</v>
      </c>
      <c r="X42" s="280">
        <v>0</v>
      </c>
      <c r="Y42" s="280">
        <v>0</v>
      </c>
      <c r="Z42" s="277" t="s">
        <v>431</v>
      </c>
      <c r="AA42" s="277" t="s">
        <v>431</v>
      </c>
      <c r="AB42" s="280">
        <v>0</v>
      </c>
      <c r="AC42" s="280">
        <v>0</v>
      </c>
      <c r="AD42" s="277" t="s">
        <v>431</v>
      </c>
      <c r="AE42" s="277" t="s">
        <v>431</v>
      </c>
      <c r="AF42" s="277">
        <f t="shared" si="1"/>
        <v>33</v>
      </c>
      <c r="AG42" s="277">
        <f t="shared" si="5"/>
        <v>0</v>
      </c>
    </row>
    <row r="43" spans="1:33" s="65" customFormat="1" x14ac:dyDescent="0.25">
      <c r="A43" s="275" t="s">
        <v>59</v>
      </c>
      <c r="B43" s="276" t="s">
        <v>148</v>
      </c>
      <c r="C43" s="277">
        <f>'6.2. Паспорт фин осв ввод факт'!C43</f>
        <v>0</v>
      </c>
      <c r="D43" s="277">
        <f t="shared" si="2"/>
        <v>0</v>
      </c>
      <c r="E43" s="277">
        <f t="shared" si="3"/>
        <v>0</v>
      </c>
      <c r="F43" s="277">
        <f t="shared" si="4"/>
        <v>0</v>
      </c>
      <c r="G43" s="277">
        <f>'6.2. Паспорт фин осв ввод факт'!G43</f>
        <v>0</v>
      </c>
      <c r="H43" s="277">
        <f>'6.2. Паспорт фин осв ввод факт'!J43</f>
        <v>0</v>
      </c>
      <c r="I43" s="277">
        <f>'6.2. Паспорт фин осв ввод факт'!N43</f>
        <v>0</v>
      </c>
      <c r="J43" s="277">
        <f>'6.2. Паспорт фин осв ввод факт'!P43</f>
        <v>0</v>
      </c>
      <c r="K43" s="277">
        <f t="shared" si="6"/>
        <v>0</v>
      </c>
      <c r="L43" s="277">
        <f>'6.2. Паспорт фин осв ввод факт'!T43</f>
        <v>0</v>
      </c>
      <c r="M43" s="277">
        <v>0</v>
      </c>
      <c r="N43" s="277">
        <v>0</v>
      </c>
      <c r="O43" s="277">
        <v>0</v>
      </c>
      <c r="P43" s="277">
        <f>'6.2. Паспорт фин осв ввод факт'!X43</f>
        <v>0</v>
      </c>
      <c r="Q43" s="277">
        <v>0</v>
      </c>
      <c r="R43" s="277">
        <v>0</v>
      </c>
      <c r="S43" s="277">
        <v>0</v>
      </c>
      <c r="T43" s="277">
        <v>0</v>
      </c>
      <c r="U43" s="277">
        <v>0</v>
      </c>
      <c r="V43" s="277" t="s">
        <v>431</v>
      </c>
      <c r="W43" s="277" t="s">
        <v>431</v>
      </c>
      <c r="X43" s="277">
        <v>0</v>
      </c>
      <c r="Y43" s="277">
        <v>0</v>
      </c>
      <c r="Z43" s="277" t="s">
        <v>431</v>
      </c>
      <c r="AA43" s="277" t="s">
        <v>431</v>
      </c>
      <c r="AB43" s="277">
        <v>0</v>
      </c>
      <c r="AC43" s="277">
        <v>0</v>
      </c>
      <c r="AD43" s="277" t="s">
        <v>431</v>
      </c>
      <c r="AE43" s="277" t="s">
        <v>431</v>
      </c>
      <c r="AF43" s="277">
        <f t="shared" si="1"/>
        <v>0</v>
      </c>
      <c r="AG43" s="277">
        <f t="shared" si="5"/>
        <v>0</v>
      </c>
    </row>
    <row r="44" spans="1:33" x14ac:dyDescent="0.25">
      <c r="A44" s="278" t="s">
        <v>147</v>
      </c>
      <c r="B44" s="279" t="s">
        <v>146</v>
      </c>
      <c r="C44" s="277">
        <f>'6.2. Паспорт фин осв ввод факт'!C44</f>
        <v>0</v>
      </c>
      <c r="D44" s="277">
        <f t="shared" si="2"/>
        <v>0</v>
      </c>
      <c r="E44" s="277">
        <f t="shared" si="3"/>
        <v>0</v>
      </c>
      <c r="F44" s="277">
        <f t="shared" si="4"/>
        <v>0</v>
      </c>
      <c r="G44" s="280">
        <f>'6.2. Паспорт фин осв ввод факт'!G44</f>
        <v>0</v>
      </c>
      <c r="H44" s="280">
        <f>'6.2. Паспорт фин осв ввод факт'!J44</f>
        <v>0</v>
      </c>
      <c r="I44" s="280">
        <f>'6.2. Паспорт фин осв ввод факт'!N44</f>
        <v>0</v>
      </c>
      <c r="J44" s="280">
        <f>'6.2. Паспорт фин осв ввод факт'!P44</f>
        <v>0</v>
      </c>
      <c r="K44" s="280">
        <f t="shared" si="6"/>
        <v>0</v>
      </c>
      <c r="L44" s="280">
        <f>'6.2. Паспорт фин осв ввод факт'!T44</f>
        <v>0</v>
      </c>
      <c r="M44" s="280">
        <v>0</v>
      </c>
      <c r="N44" s="280">
        <v>0</v>
      </c>
      <c r="O44" s="280">
        <v>0</v>
      </c>
      <c r="P44" s="280">
        <f>'6.2. Паспорт фин осв ввод факт'!X44</f>
        <v>0</v>
      </c>
      <c r="Q44" s="280">
        <v>0</v>
      </c>
      <c r="R44" s="280">
        <v>0</v>
      </c>
      <c r="S44" s="280">
        <v>0</v>
      </c>
      <c r="T44" s="280">
        <v>0</v>
      </c>
      <c r="U44" s="280">
        <v>0</v>
      </c>
      <c r="V44" s="277" t="s">
        <v>431</v>
      </c>
      <c r="W44" s="277" t="s">
        <v>431</v>
      </c>
      <c r="X44" s="280">
        <v>0</v>
      </c>
      <c r="Y44" s="280">
        <v>0</v>
      </c>
      <c r="Z44" s="277" t="s">
        <v>431</v>
      </c>
      <c r="AA44" s="277" t="s">
        <v>431</v>
      </c>
      <c r="AB44" s="280">
        <v>0</v>
      </c>
      <c r="AC44" s="280">
        <v>0</v>
      </c>
      <c r="AD44" s="277" t="s">
        <v>431</v>
      </c>
      <c r="AE44" s="277" t="s">
        <v>431</v>
      </c>
      <c r="AF44" s="277">
        <f t="shared" si="1"/>
        <v>0</v>
      </c>
      <c r="AG44" s="277">
        <f t="shared" si="5"/>
        <v>0</v>
      </c>
    </row>
    <row r="45" spans="1:33" x14ac:dyDescent="0.25">
      <c r="A45" s="278" t="s">
        <v>145</v>
      </c>
      <c r="B45" s="279" t="s">
        <v>144</v>
      </c>
      <c r="C45" s="277">
        <f>'6.2. Паспорт фин осв ввод факт'!C45</f>
        <v>140</v>
      </c>
      <c r="D45" s="277">
        <f t="shared" si="2"/>
        <v>140</v>
      </c>
      <c r="E45" s="277">
        <f t="shared" si="3"/>
        <v>140</v>
      </c>
      <c r="F45" s="277">
        <f t="shared" si="4"/>
        <v>140</v>
      </c>
      <c r="G45" s="280">
        <f>'6.2. Паспорт фин осв ввод факт'!G45</f>
        <v>0</v>
      </c>
      <c r="H45" s="280">
        <f>'6.2. Паспорт фин осв ввод факт'!J45</f>
        <v>0</v>
      </c>
      <c r="I45" s="280">
        <f>'6.2. Паспорт фин осв ввод факт'!N45</f>
        <v>0</v>
      </c>
      <c r="J45" s="280">
        <f>'6.2. Паспорт фин осв ввод факт'!P45</f>
        <v>140</v>
      </c>
      <c r="K45" s="280">
        <f t="shared" si="6"/>
        <v>140</v>
      </c>
      <c r="L45" s="280">
        <f>'6.2. Паспорт фин осв ввод факт'!T45</f>
        <v>0</v>
      </c>
      <c r="M45" s="280">
        <v>0</v>
      </c>
      <c r="N45" s="280">
        <v>0</v>
      </c>
      <c r="O45" s="280">
        <v>0</v>
      </c>
      <c r="P45" s="280">
        <f>'6.2. Паспорт фин осв ввод факт'!X45</f>
        <v>0</v>
      </c>
      <c r="Q45" s="280">
        <v>0</v>
      </c>
      <c r="R45" s="280">
        <v>0</v>
      </c>
      <c r="S45" s="280">
        <v>0</v>
      </c>
      <c r="T45" s="280">
        <v>0</v>
      </c>
      <c r="U45" s="280">
        <v>0</v>
      </c>
      <c r="V45" s="277" t="s">
        <v>431</v>
      </c>
      <c r="W45" s="277" t="s">
        <v>431</v>
      </c>
      <c r="X45" s="280">
        <v>0</v>
      </c>
      <c r="Y45" s="280">
        <v>0</v>
      </c>
      <c r="Z45" s="277" t="s">
        <v>431</v>
      </c>
      <c r="AA45" s="277" t="s">
        <v>431</v>
      </c>
      <c r="AB45" s="280">
        <v>0</v>
      </c>
      <c r="AC45" s="280">
        <v>0</v>
      </c>
      <c r="AD45" s="277" t="s">
        <v>431</v>
      </c>
      <c r="AE45" s="277" t="s">
        <v>431</v>
      </c>
      <c r="AF45" s="277">
        <f t="shared" si="1"/>
        <v>140</v>
      </c>
      <c r="AG45" s="277">
        <f t="shared" si="5"/>
        <v>0</v>
      </c>
    </row>
    <row r="46" spans="1:33" x14ac:dyDescent="0.25">
      <c r="A46" s="278" t="s">
        <v>143</v>
      </c>
      <c r="B46" s="279" t="s">
        <v>142</v>
      </c>
      <c r="C46" s="277">
        <f>'6.2. Паспорт фин осв ввод факт'!C46</f>
        <v>0</v>
      </c>
      <c r="D46" s="277">
        <f t="shared" si="2"/>
        <v>0</v>
      </c>
      <c r="E46" s="277">
        <f t="shared" si="3"/>
        <v>0</v>
      </c>
      <c r="F46" s="277">
        <f t="shared" si="4"/>
        <v>0</v>
      </c>
      <c r="G46" s="280">
        <f>'6.2. Паспорт фин осв ввод факт'!G46</f>
        <v>0</v>
      </c>
      <c r="H46" s="280">
        <f>'6.2. Паспорт фин осв ввод факт'!J46</f>
        <v>0</v>
      </c>
      <c r="I46" s="280">
        <f>'6.2. Паспорт фин осв ввод факт'!N46</f>
        <v>0</v>
      </c>
      <c r="J46" s="280">
        <f>'6.2. Паспорт фин осв ввод факт'!P46</f>
        <v>0</v>
      </c>
      <c r="K46" s="280">
        <f t="shared" si="6"/>
        <v>0</v>
      </c>
      <c r="L46" s="280">
        <f>'6.2. Паспорт фин осв ввод факт'!T46</f>
        <v>0</v>
      </c>
      <c r="M46" s="280">
        <v>0</v>
      </c>
      <c r="N46" s="280">
        <v>0</v>
      </c>
      <c r="O46" s="280">
        <v>0</v>
      </c>
      <c r="P46" s="280">
        <f>'6.2. Паспорт фин осв ввод факт'!X46</f>
        <v>0</v>
      </c>
      <c r="Q46" s="280">
        <v>0</v>
      </c>
      <c r="R46" s="280">
        <v>0</v>
      </c>
      <c r="S46" s="280">
        <v>0</v>
      </c>
      <c r="T46" s="280">
        <v>0</v>
      </c>
      <c r="U46" s="280">
        <v>0</v>
      </c>
      <c r="V46" s="277" t="s">
        <v>431</v>
      </c>
      <c r="W46" s="277" t="s">
        <v>431</v>
      </c>
      <c r="X46" s="280">
        <v>0</v>
      </c>
      <c r="Y46" s="280">
        <v>0</v>
      </c>
      <c r="Z46" s="277" t="s">
        <v>431</v>
      </c>
      <c r="AA46" s="277" t="s">
        <v>431</v>
      </c>
      <c r="AB46" s="280">
        <v>0</v>
      </c>
      <c r="AC46" s="280">
        <v>0</v>
      </c>
      <c r="AD46" s="277" t="s">
        <v>431</v>
      </c>
      <c r="AE46" s="277" t="s">
        <v>431</v>
      </c>
      <c r="AF46" s="277">
        <f t="shared" si="1"/>
        <v>0</v>
      </c>
      <c r="AG46" s="277">
        <f t="shared" si="5"/>
        <v>0</v>
      </c>
    </row>
    <row r="47" spans="1:33" ht="31.5" x14ac:dyDescent="0.25">
      <c r="A47" s="278" t="s">
        <v>141</v>
      </c>
      <c r="B47" s="279" t="s">
        <v>140</v>
      </c>
      <c r="C47" s="277">
        <f>'6.2. Паспорт фин осв ввод факт'!C47</f>
        <v>0.35199999999999998</v>
      </c>
      <c r="D47" s="277">
        <f t="shared" si="2"/>
        <v>0.35199999999999998</v>
      </c>
      <c r="E47" s="277">
        <f t="shared" si="3"/>
        <v>0.35199999999999998</v>
      </c>
      <c r="F47" s="277">
        <f t="shared" si="4"/>
        <v>0.35199999999999998</v>
      </c>
      <c r="G47" s="280">
        <f>'6.2. Паспорт фин осв ввод факт'!G47</f>
        <v>0</v>
      </c>
      <c r="H47" s="280">
        <f>'6.2. Паспорт фин осв ввод факт'!J47</f>
        <v>0</v>
      </c>
      <c r="I47" s="280">
        <f>'6.2. Паспорт фин осв ввод факт'!N47</f>
        <v>0</v>
      </c>
      <c r="J47" s="280">
        <f>'6.2. Паспорт фин осв ввод факт'!P47</f>
        <v>0.35199999999999998</v>
      </c>
      <c r="K47" s="280">
        <f t="shared" si="6"/>
        <v>0.35199999999999998</v>
      </c>
      <c r="L47" s="280">
        <f>'6.2. Паспорт фин осв ввод факт'!T47</f>
        <v>0</v>
      </c>
      <c r="M47" s="280">
        <v>0</v>
      </c>
      <c r="N47" s="280">
        <v>0</v>
      </c>
      <c r="O47" s="280">
        <v>0</v>
      </c>
      <c r="P47" s="280">
        <f>'6.2. Паспорт фин осв ввод факт'!X47</f>
        <v>0</v>
      </c>
      <c r="Q47" s="280">
        <v>0</v>
      </c>
      <c r="R47" s="280">
        <v>0</v>
      </c>
      <c r="S47" s="280">
        <v>0</v>
      </c>
      <c r="T47" s="280">
        <v>0</v>
      </c>
      <c r="U47" s="280">
        <v>0</v>
      </c>
      <c r="V47" s="277" t="s">
        <v>431</v>
      </c>
      <c r="W47" s="277" t="s">
        <v>431</v>
      </c>
      <c r="X47" s="280">
        <v>0</v>
      </c>
      <c r="Y47" s="280">
        <v>0</v>
      </c>
      <c r="Z47" s="277" t="s">
        <v>431</v>
      </c>
      <c r="AA47" s="277" t="s">
        <v>431</v>
      </c>
      <c r="AB47" s="280">
        <v>0</v>
      </c>
      <c r="AC47" s="280">
        <v>0</v>
      </c>
      <c r="AD47" s="277" t="s">
        <v>431</v>
      </c>
      <c r="AE47" s="277" t="s">
        <v>431</v>
      </c>
      <c r="AF47" s="277">
        <f t="shared" si="1"/>
        <v>0.35199999999999998</v>
      </c>
      <c r="AG47" s="277">
        <f t="shared" si="5"/>
        <v>0</v>
      </c>
    </row>
    <row r="48" spans="1:33" ht="31.5" x14ac:dyDescent="0.25">
      <c r="A48" s="278" t="s">
        <v>139</v>
      </c>
      <c r="B48" s="279" t="s">
        <v>138</v>
      </c>
      <c r="C48" s="277">
        <f>'6.2. Паспорт фин осв ввод факт'!C48</f>
        <v>9.7000000000000003E-2</v>
      </c>
      <c r="D48" s="277">
        <f t="shared" si="2"/>
        <v>9.7000000000000003E-2</v>
      </c>
      <c r="E48" s="277">
        <f t="shared" si="3"/>
        <v>9.7000000000000003E-2</v>
      </c>
      <c r="F48" s="277">
        <f t="shared" si="4"/>
        <v>9.7000000000000003E-2</v>
      </c>
      <c r="G48" s="280">
        <f>'6.2. Паспорт фин осв ввод факт'!G48</f>
        <v>0</v>
      </c>
      <c r="H48" s="280">
        <f>'6.2. Паспорт фин осв ввод факт'!J48</f>
        <v>0</v>
      </c>
      <c r="I48" s="280">
        <f>'6.2. Паспорт фин осв ввод факт'!N48</f>
        <v>0</v>
      </c>
      <c r="J48" s="280">
        <f>'6.2. Паспорт фин осв ввод факт'!P48</f>
        <v>9.7000000000000003E-2</v>
      </c>
      <c r="K48" s="280">
        <f t="shared" si="6"/>
        <v>9.7000000000000003E-2</v>
      </c>
      <c r="L48" s="280">
        <f>'6.2. Паспорт фин осв ввод факт'!T48</f>
        <v>0</v>
      </c>
      <c r="M48" s="280">
        <v>0</v>
      </c>
      <c r="N48" s="280">
        <v>0</v>
      </c>
      <c r="O48" s="280">
        <v>0</v>
      </c>
      <c r="P48" s="280">
        <f>'6.2. Паспорт фин осв ввод факт'!X48</f>
        <v>0</v>
      </c>
      <c r="Q48" s="280">
        <v>0</v>
      </c>
      <c r="R48" s="280">
        <v>0</v>
      </c>
      <c r="S48" s="280">
        <v>0</v>
      </c>
      <c r="T48" s="280">
        <v>0</v>
      </c>
      <c r="U48" s="280">
        <v>0</v>
      </c>
      <c r="V48" s="277" t="s">
        <v>431</v>
      </c>
      <c r="W48" s="277" t="s">
        <v>431</v>
      </c>
      <c r="X48" s="280">
        <v>0</v>
      </c>
      <c r="Y48" s="280">
        <v>0</v>
      </c>
      <c r="Z48" s="277" t="s">
        <v>431</v>
      </c>
      <c r="AA48" s="277" t="s">
        <v>431</v>
      </c>
      <c r="AB48" s="280">
        <v>0</v>
      </c>
      <c r="AC48" s="280">
        <v>0</v>
      </c>
      <c r="AD48" s="277" t="s">
        <v>431</v>
      </c>
      <c r="AE48" s="277" t="s">
        <v>431</v>
      </c>
      <c r="AF48" s="277">
        <f t="shared" si="1"/>
        <v>9.7000000000000003E-2</v>
      </c>
      <c r="AG48" s="277">
        <f t="shared" si="5"/>
        <v>0</v>
      </c>
    </row>
    <row r="49" spans="1:33" x14ac:dyDescent="0.25">
      <c r="A49" s="278" t="s">
        <v>137</v>
      </c>
      <c r="B49" s="279" t="s">
        <v>136</v>
      </c>
      <c r="C49" s="277">
        <f>'6.2. Паспорт фин осв ввод факт'!C49</f>
        <v>2.911</v>
      </c>
      <c r="D49" s="277">
        <f t="shared" si="2"/>
        <v>2.911</v>
      </c>
      <c r="E49" s="277">
        <f t="shared" si="3"/>
        <v>2.911</v>
      </c>
      <c r="F49" s="277">
        <f t="shared" si="4"/>
        <v>2.911</v>
      </c>
      <c r="G49" s="280">
        <f>'6.2. Паспорт фин осв ввод факт'!G49</f>
        <v>0</v>
      </c>
      <c r="H49" s="280">
        <f>'6.2. Паспорт фин осв ввод факт'!J49</f>
        <v>0</v>
      </c>
      <c r="I49" s="280">
        <f>'6.2. Паспорт фин осв ввод факт'!N49</f>
        <v>0</v>
      </c>
      <c r="J49" s="280">
        <f>'6.2. Паспорт фин осв ввод факт'!P49</f>
        <v>2.911</v>
      </c>
      <c r="K49" s="280">
        <f t="shared" si="6"/>
        <v>2.911</v>
      </c>
      <c r="L49" s="280">
        <f>'6.2. Паспорт фин осв ввод факт'!T49</f>
        <v>0</v>
      </c>
      <c r="M49" s="280">
        <v>0</v>
      </c>
      <c r="N49" s="280">
        <v>0</v>
      </c>
      <c r="O49" s="280">
        <v>0</v>
      </c>
      <c r="P49" s="280">
        <f>'6.2. Паспорт фин осв ввод факт'!X49</f>
        <v>0</v>
      </c>
      <c r="Q49" s="280">
        <v>0</v>
      </c>
      <c r="R49" s="280">
        <v>0</v>
      </c>
      <c r="S49" s="280">
        <v>0</v>
      </c>
      <c r="T49" s="280">
        <v>0</v>
      </c>
      <c r="U49" s="280">
        <v>0</v>
      </c>
      <c r="V49" s="277" t="s">
        <v>431</v>
      </c>
      <c r="W49" s="277" t="s">
        <v>431</v>
      </c>
      <c r="X49" s="280">
        <v>0</v>
      </c>
      <c r="Y49" s="280">
        <v>0</v>
      </c>
      <c r="Z49" s="277" t="s">
        <v>431</v>
      </c>
      <c r="AA49" s="277" t="s">
        <v>431</v>
      </c>
      <c r="AB49" s="280">
        <v>0</v>
      </c>
      <c r="AC49" s="280">
        <v>0</v>
      </c>
      <c r="AD49" s="277" t="s">
        <v>431</v>
      </c>
      <c r="AE49" s="277" t="s">
        <v>431</v>
      </c>
      <c r="AF49" s="277">
        <f t="shared" si="1"/>
        <v>2.911</v>
      </c>
      <c r="AG49" s="277">
        <f t="shared" si="5"/>
        <v>0</v>
      </c>
    </row>
    <row r="50" spans="1:33" ht="18.75" x14ac:dyDescent="0.25">
      <c r="A50" s="278" t="s">
        <v>135</v>
      </c>
      <c r="B50" s="282" t="s">
        <v>617</v>
      </c>
      <c r="C50" s="277">
        <f>'6.2. Паспорт фин осв ввод факт'!C50</f>
        <v>33</v>
      </c>
      <c r="D50" s="277">
        <f t="shared" si="2"/>
        <v>33</v>
      </c>
      <c r="E50" s="277">
        <f t="shared" si="3"/>
        <v>33</v>
      </c>
      <c r="F50" s="277">
        <f t="shared" si="4"/>
        <v>33</v>
      </c>
      <c r="G50" s="280">
        <f>'6.2. Паспорт фин осв ввод факт'!G50</f>
        <v>0</v>
      </c>
      <c r="H50" s="280">
        <f>'6.2. Паспорт фин осв ввод факт'!J50</f>
        <v>0</v>
      </c>
      <c r="I50" s="280">
        <f>'6.2. Паспорт фин осв ввод факт'!N50</f>
        <v>0</v>
      </c>
      <c r="J50" s="280">
        <f>'6.2. Паспорт фин осв ввод факт'!P50</f>
        <v>33</v>
      </c>
      <c r="K50" s="280">
        <f t="shared" si="6"/>
        <v>33</v>
      </c>
      <c r="L50" s="280">
        <f>'6.2. Паспорт фин осв ввод факт'!T50</f>
        <v>0</v>
      </c>
      <c r="M50" s="280">
        <v>0</v>
      </c>
      <c r="N50" s="283">
        <v>0</v>
      </c>
      <c r="O50" s="280">
        <v>0</v>
      </c>
      <c r="P50" s="280">
        <f>'6.2. Паспорт фин осв ввод факт'!X50</f>
        <v>0</v>
      </c>
      <c r="Q50" s="280">
        <v>0</v>
      </c>
      <c r="R50" s="280">
        <v>0</v>
      </c>
      <c r="S50" s="280">
        <v>0</v>
      </c>
      <c r="T50" s="280">
        <v>0</v>
      </c>
      <c r="U50" s="280">
        <v>0</v>
      </c>
      <c r="V50" s="277" t="s">
        <v>431</v>
      </c>
      <c r="W50" s="277" t="s">
        <v>431</v>
      </c>
      <c r="X50" s="280">
        <v>0</v>
      </c>
      <c r="Y50" s="280">
        <v>0</v>
      </c>
      <c r="Z50" s="277" t="s">
        <v>431</v>
      </c>
      <c r="AA50" s="277" t="s">
        <v>431</v>
      </c>
      <c r="AB50" s="280">
        <v>0</v>
      </c>
      <c r="AC50" s="280">
        <v>0</v>
      </c>
      <c r="AD50" s="277" t="s">
        <v>431</v>
      </c>
      <c r="AE50" s="277" t="s">
        <v>431</v>
      </c>
      <c r="AF50" s="277">
        <f t="shared" si="1"/>
        <v>33</v>
      </c>
      <c r="AG50" s="277">
        <f t="shared" si="5"/>
        <v>0</v>
      </c>
    </row>
    <row r="51" spans="1:33" s="65" customFormat="1" ht="35.25" customHeight="1" x14ac:dyDescent="0.25">
      <c r="A51" s="275" t="s">
        <v>57</v>
      </c>
      <c r="B51" s="276" t="s">
        <v>134</v>
      </c>
      <c r="C51" s="277">
        <f>'6.2. Паспорт фин осв ввод факт'!C51</f>
        <v>0</v>
      </c>
      <c r="D51" s="277">
        <f t="shared" si="2"/>
        <v>0</v>
      </c>
      <c r="E51" s="277">
        <f t="shared" si="3"/>
        <v>0</v>
      </c>
      <c r="F51" s="277">
        <f t="shared" si="4"/>
        <v>0</v>
      </c>
      <c r="G51" s="277">
        <f>'6.2. Паспорт фин осв ввод факт'!G51</f>
        <v>0</v>
      </c>
      <c r="H51" s="277">
        <f>'6.2. Паспорт фин осв ввод факт'!J51</f>
        <v>0</v>
      </c>
      <c r="I51" s="277">
        <f>'6.2. Паспорт фин осв ввод факт'!N51</f>
        <v>0</v>
      </c>
      <c r="J51" s="277">
        <f>'6.2. Паспорт фин осв ввод факт'!P51</f>
        <v>0</v>
      </c>
      <c r="K51" s="277">
        <f t="shared" si="6"/>
        <v>0</v>
      </c>
      <c r="L51" s="277">
        <f>'6.2. Паспорт фин осв ввод факт'!T51</f>
        <v>0</v>
      </c>
      <c r="M51" s="277">
        <v>0</v>
      </c>
      <c r="N51" s="277">
        <v>0</v>
      </c>
      <c r="O51" s="277">
        <v>0</v>
      </c>
      <c r="P51" s="277">
        <f>'6.2. Паспорт фин осв ввод факт'!X51</f>
        <v>0</v>
      </c>
      <c r="Q51" s="277">
        <v>0</v>
      </c>
      <c r="R51" s="277">
        <v>0</v>
      </c>
      <c r="S51" s="277">
        <v>0</v>
      </c>
      <c r="T51" s="277">
        <v>0</v>
      </c>
      <c r="U51" s="277">
        <v>0</v>
      </c>
      <c r="V51" s="277" t="s">
        <v>431</v>
      </c>
      <c r="W51" s="277" t="s">
        <v>431</v>
      </c>
      <c r="X51" s="277">
        <v>0</v>
      </c>
      <c r="Y51" s="277">
        <v>0</v>
      </c>
      <c r="Z51" s="277" t="s">
        <v>431</v>
      </c>
      <c r="AA51" s="277" t="s">
        <v>431</v>
      </c>
      <c r="AB51" s="277">
        <v>0</v>
      </c>
      <c r="AC51" s="277">
        <v>0</v>
      </c>
      <c r="AD51" s="277" t="s">
        <v>431</v>
      </c>
      <c r="AE51" s="277" t="s">
        <v>431</v>
      </c>
      <c r="AF51" s="277">
        <f t="shared" si="1"/>
        <v>0</v>
      </c>
      <c r="AG51" s="277">
        <f t="shared" si="5"/>
        <v>0</v>
      </c>
    </row>
    <row r="52" spans="1:33" x14ac:dyDescent="0.25">
      <c r="A52" s="278" t="s">
        <v>133</v>
      </c>
      <c r="B52" s="279" t="s">
        <v>132</v>
      </c>
      <c r="C52" s="277">
        <f>'6.2. Паспорт фин осв ввод факт'!C52</f>
        <v>758.44506650759695</v>
      </c>
      <c r="D52" s="277">
        <f t="shared" si="2"/>
        <v>758.44506650759695</v>
      </c>
      <c r="E52" s="277">
        <f t="shared" si="3"/>
        <v>758.44506650759695</v>
      </c>
      <c r="F52" s="277">
        <f t="shared" si="4"/>
        <v>758.44506650759695</v>
      </c>
      <c r="G52" s="280">
        <f>'6.2. Паспорт фин осв ввод факт'!G52</f>
        <v>0</v>
      </c>
      <c r="H52" s="280">
        <f>'6.2. Паспорт фин осв ввод факт'!J52</f>
        <v>0</v>
      </c>
      <c r="I52" s="280">
        <f>'6.2. Паспорт фин осв ввод факт'!N52</f>
        <v>0</v>
      </c>
      <c r="J52" s="280">
        <f>'6.2. Паспорт фин осв ввод факт'!P52</f>
        <v>758.44506650759695</v>
      </c>
      <c r="K52" s="280">
        <f t="shared" si="6"/>
        <v>758.44506650759695</v>
      </c>
      <c r="L52" s="280">
        <f>'6.2. Паспорт фин осв ввод факт'!T52</f>
        <v>0</v>
      </c>
      <c r="M52" s="280">
        <v>0</v>
      </c>
      <c r="N52" s="280">
        <v>0</v>
      </c>
      <c r="O52" s="280">
        <v>0</v>
      </c>
      <c r="P52" s="280">
        <f>'6.2. Паспорт фин осв ввод факт'!X52</f>
        <v>0</v>
      </c>
      <c r="Q52" s="280">
        <v>0</v>
      </c>
      <c r="R52" s="280">
        <v>0</v>
      </c>
      <c r="S52" s="280">
        <v>0</v>
      </c>
      <c r="T52" s="280">
        <v>0</v>
      </c>
      <c r="U52" s="280">
        <v>0</v>
      </c>
      <c r="V52" s="277" t="s">
        <v>431</v>
      </c>
      <c r="W52" s="277" t="s">
        <v>431</v>
      </c>
      <c r="X52" s="280">
        <v>0</v>
      </c>
      <c r="Y52" s="280">
        <v>0</v>
      </c>
      <c r="Z52" s="277" t="s">
        <v>431</v>
      </c>
      <c r="AA52" s="277" t="s">
        <v>431</v>
      </c>
      <c r="AB52" s="280">
        <v>0</v>
      </c>
      <c r="AC52" s="280">
        <v>0</v>
      </c>
      <c r="AD52" s="277" t="s">
        <v>431</v>
      </c>
      <c r="AE52" s="277" t="s">
        <v>431</v>
      </c>
      <c r="AF52" s="277">
        <f t="shared" si="1"/>
        <v>758.44506650759695</v>
      </c>
      <c r="AG52" s="277">
        <f t="shared" si="5"/>
        <v>0</v>
      </c>
    </row>
    <row r="53" spans="1:33" x14ac:dyDescent="0.25">
      <c r="A53" s="278" t="s">
        <v>131</v>
      </c>
      <c r="B53" s="279" t="s">
        <v>125</v>
      </c>
      <c r="C53" s="277">
        <f>'6.2. Паспорт фин осв ввод факт'!C53</f>
        <v>0</v>
      </c>
      <c r="D53" s="277">
        <f t="shared" si="2"/>
        <v>0</v>
      </c>
      <c r="E53" s="277">
        <f t="shared" si="3"/>
        <v>0</v>
      </c>
      <c r="F53" s="277">
        <f t="shared" si="4"/>
        <v>0</v>
      </c>
      <c r="G53" s="280">
        <f>'6.2. Паспорт фин осв ввод факт'!G53</f>
        <v>0</v>
      </c>
      <c r="H53" s="280">
        <f>'6.2. Паспорт фин осв ввод факт'!J53</f>
        <v>0</v>
      </c>
      <c r="I53" s="280">
        <f>'6.2. Паспорт фин осв ввод факт'!N53</f>
        <v>0</v>
      </c>
      <c r="J53" s="280">
        <f>'6.2. Паспорт фин осв ввод факт'!P53</f>
        <v>0</v>
      </c>
      <c r="K53" s="280">
        <f t="shared" si="6"/>
        <v>0</v>
      </c>
      <c r="L53" s="280">
        <f>'6.2. Паспорт фин осв ввод факт'!T53</f>
        <v>0</v>
      </c>
      <c r="M53" s="280">
        <v>0</v>
      </c>
      <c r="N53" s="280">
        <v>0</v>
      </c>
      <c r="O53" s="280">
        <v>0</v>
      </c>
      <c r="P53" s="280">
        <f>'6.2. Паспорт фин осв ввод факт'!X53</f>
        <v>0</v>
      </c>
      <c r="Q53" s="280">
        <v>0</v>
      </c>
      <c r="R53" s="280">
        <v>0</v>
      </c>
      <c r="S53" s="280">
        <v>0</v>
      </c>
      <c r="T53" s="280">
        <v>0</v>
      </c>
      <c r="U53" s="280">
        <v>0</v>
      </c>
      <c r="V53" s="277" t="s">
        <v>431</v>
      </c>
      <c r="W53" s="277" t="s">
        <v>431</v>
      </c>
      <c r="X53" s="280">
        <v>0</v>
      </c>
      <c r="Y53" s="280">
        <v>0</v>
      </c>
      <c r="Z53" s="277" t="s">
        <v>431</v>
      </c>
      <c r="AA53" s="277" t="s">
        <v>431</v>
      </c>
      <c r="AB53" s="280">
        <v>0</v>
      </c>
      <c r="AC53" s="280">
        <v>0</v>
      </c>
      <c r="AD53" s="277" t="s">
        <v>431</v>
      </c>
      <c r="AE53" s="277" t="s">
        <v>431</v>
      </c>
      <c r="AF53" s="277">
        <f t="shared" si="1"/>
        <v>0</v>
      </c>
      <c r="AG53" s="277">
        <f t="shared" si="5"/>
        <v>0</v>
      </c>
    </row>
    <row r="54" spans="1:33" x14ac:dyDescent="0.25">
      <c r="A54" s="278" t="s">
        <v>130</v>
      </c>
      <c r="B54" s="282" t="s">
        <v>124</v>
      </c>
      <c r="C54" s="277">
        <f>'6.2. Паспорт фин осв ввод факт'!C54</f>
        <v>140</v>
      </c>
      <c r="D54" s="277">
        <f t="shared" si="2"/>
        <v>140</v>
      </c>
      <c r="E54" s="277">
        <f t="shared" si="3"/>
        <v>140</v>
      </c>
      <c r="F54" s="277">
        <f t="shared" si="4"/>
        <v>140</v>
      </c>
      <c r="G54" s="280">
        <f>'6.2. Паспорт фин осв ввод факт'!G54</f>
        <v>0</v>
      </c>
      <c r="H54" s="280">
        <f>'6.2. Паспорт фин осв ввод факт'!J54</f>
        <v>0</v>
      </c>
      <c r="I54" s="280">
        <f>'6.2. Паспорт фин осв ввод факт'!N54</f>
        <v>0</v>
      </c>
      <c r="J54" s="280">
        <f>'6.2. Паспорт фин осв ввод факт'!P54</f>
        <v>140</v>
      </c>
      <c r="K54" s="280">
        <f t="shared" si="6"/>
        <v>140</v>
      </c>
      <c r="L54" s="280">
        <f>'6.2. Паспорт фин осв ввод факт'!T54</f>
        <v>0</v>
      </c>
      <c r="M54" s="280">
        <v>0</v>
      </c>
      <c r="N54" s="283">
        <v>0</v>
      </c>
      <c r="O54" s="280">
        <v>0</v>
      </c>
      <c r="P54" s="280">
        <f>'6.2. Паспорт фин осв ввод факт'!X54</f>
        <v>0</v>
      </c>
      <c r="Q54" s="280">
        <v>0</v>
      </c>
      <c r="R54" s="280">
        <v>0</v>
      </c>
      <c r="S54" s="280">
        <v>0</v>
      </c>
      <c r="T54" s="280">
        <v>0</v>
      </c>
      <c r="U54" s="280">
        <v>0</v>
      </c>
      <c r="V54" s="277" t="s">
        <v>431</v>
      </c>
      <c r="W54" s="277" t="s">
        <v>431</v>
      </c>
      <c r="X54" s="280">
        <v>0</v>
      </c>
      <c r="Y54" s="280">
        <v>0</v>
      </c>
      <c r="Z54" s="277" t="s">
        <v>431</v>
      </c>
      <c r="AA54" s="277" t="s">
        <v>431</v>
      </c>
      <c r="AB54" s="280">
        <v>0</v>
      </c>
      <c r="AC54" s="280">
        <v>0</v>
      </c>
      <c r="AD54" s="277" t="s">
        <v>431</v>
      </c>
      <c r="AE54" s="277" t="s">
        <v>431</v>
      </c>
      <c r="AF54" s="277">
        <f t="shared" si="1"/>
        <v>140</v>
      </c>
      <c r="AG54" s="277">
        <f t="shared" si="5"/>
        <v>0</v>
      </c>
    </row>
    <row r="55" spans="1:33" x14ac:dyDescent="0.25">
      <c r="A55" s="278" t="s">
        <v>129</v>
      </c>
      <c r="B55" s="282" t="s">
        <v>123</v>
      </c>
      <c r="C55" s="277">
        <f>'6.2. Паспорт фин осв ввод факт'!C55</f>
        <v>0</v>
      </c>
      <c r="D55" s="277">
        <f t="shared" si="2"/>
        <v>0</v>
      </c>
      <c r="E55" s="277">
        <f t="shared" si="3"/>
        <v>0</v>
      </c>
      <c r="F55" s="277">
        <f t="shared" si="4"/>
        <v>0</v>
      </c>
      <c r="G55" s="280">
        <f>'6.2. Паспорт фин осв ввод факт'!G55</f>
        <v>0</v>
      </c>
      <c r="H55" s="280">
        <f>'6.2. Паспорт фин осв ввод факт'!J55</f>
        <v>0</v>
      </c>
      <c r="I55" s="280">
        <f>'6.2. Паспорт фин осв ввод факт'!N55</f>
        <v>0</v>
      </c>
      <c r="J55" s="280">
        <f>'6.2. Паспорт фин осв ввод факт'!P55</f>
        <v>0</v>
      </c>
      <c r="K55" s="280">
        <f t="shared" si="6"/>
        <v>0</v>
      </c>
      <c r="L55" s="280">
        <f>'6.2. Паспорт фин осв ввод факт'!T55</f>
        <v>0</v>
      </c>
      <c r="M55" s="280">
        <v>0</v>
      </c>
      <c r="N55" s="283">
        <v>0</v>
      </c>
      <c r="O55" s="280">
        <v>0</v>
      </c>
      <c r="P55" s="280">
        <f>'6.2. Паспорт фин осв ввод факт'!X55</f>
        <v>0</v>
      </c>
      <c r="Q55" s="280">
        <v>0</v>
      </c>
      <c r="R55" s="280">
        <v>0</v>
      </c>
      <c r="S55" s="280">
        <v>0</v>
      </c>
      <c r="T55" s="280">
        <v>0</v>
      </c>
      <c r="U55" s="280">
        <v>0</v>
      </c>
      <c r="V55" s="277" t="s">
        <v>431</v>
      </c>
      <c r="W55" s="277" t="s">
        <v>431</v>
      </c>
      <c r="X55" s="280">
        <v>0</v>
      </c>
      <c r="Y55" s="280">
        <v>0</v>
      </c>
      <c r="Z55" s="277" t="s">
        <v>431</v>
      </c>
      <c r="AA55" s="277" t="s">
        <v>431</v>
      </c>
      <c r="AB55" s="280">
        <v>0</v>
      </c>
      <c r="AC55" s="280">
        <v>0</v>
      </c>
      <c r="AD55" s="277" t="s">
        <v>431</v>
      </c>
      <c r="AE55" s="277" t="s">
        <v>431</v>
      </c>
      <c r="AF55" s="277">
        <f t="shared" si="1"/>
        <v>0</v>
      </c>
      <c r="AG55" s="277">
        <f t="shared" si="5"/>
        <v>0</v>
      </c>
    </row>
    <row r="56" spans="1:33" x14ac:dyDescent="0.25">
      <c r="A56" s="278" t="s">
        <v>128</v>
      </c>
      <c r="B56" s="282" t="s">
        <v>122</v>
      </c>
      <c r="C56" s="277">
        <f>'6.2. Паспорт фин осв ввод факт'!C56</f>
        <v>3.36</v>
      </c>
      <c r="D56" s="277">
        <f t="shared" si="2"/>
        <v>3.36</v>
      </c>
      <c r="E56" s="277">
        <f t="shared" si="3"/>
        <v>3.36</v>
      </c>
      <c r="F56" s="277">
        <f t="shared" si="4"/>
        <v>3.36</v>
      </c>
      <c r="G56" s="280">
        <f>'6.2. Паспорт фин осв ввод факт'!G56</f>
        <v>0</v>
      </c>
      <c r="H56" s="280">
        <f>'6.2. Паспорт фин осв ввод факт'!J56</f>
        <v>0</v>
      </c>
      <c r="I56" s="280">
        <f>'6.2. Паспорт фин осв ввод факт'!N56</f>
        <v>0</v>
      </c>
      <c r="J56" s="280">
        <f>'6.2. Паспорт фин осв ввод факт'!P56</f>
        <v>3.36</v>
      </c>
      <c r="K56" s="280">
        <f t="shared" si="6"/>
        <v>3.36</v>
      </c>
      <c r="L56" s="280">
        <f>'6.2. Паспорт фин осв ввод факт'!T56</f>
        <v>0</v>
      </c>
      <c r="M56" s="280">
        <v>0</v>
      </c>
      <c r="N56" s="283">
        <v>0</v>
      </c>
      <c r="O56" s="280">
        <v>0</v>
      </c>
      <c r="P56" s="280">
        <f>'6.2. Паспорт фин осв ввод факт'!X56</f>
        <v>0</v>
      </c>
      <c r="Q56" s="280">
        <v>0</v>
      </c>
      <c r="R56" s="280">
        <v>0</v>
      </c>
      <c r="S56" s="280">
        <v>0</v>
      </c>
      <c r="T56" s="280">
        <v>0</v>
      </c>
      <c r="U56" s="280">
        <v>0</v>
      </c>
      <c r="V56" s="277" t="s">
        <v>431</v>
      </c>
      <c r="W56" s="277" t="s">
        <v>431</v>
      </c>
      <c r="X56" s="280">
        <v>0</v>
      </c>
      <c r="Y56" s="280">
        <v>0</v>
      </c>
      <c r="Z56" s="277" t="s">
        <v>431</v>
      </c>
      <c r="AA56" s="277" t="s">
        <v>431</v>
      </c>
      <c r="AB56" s="280">
        <v>0</v>
      </c>
      <c r="AC56" s="280">
        <v>0</v>
      </c>
      <c r="AD56" s="277" t="s">
        <v>431</v>
      </c>
      <c r="AE56" s="277" t="s">
        <v>431</v>
      </c>
      <c r="AF56" s="277">
        <f t="shared" si="1"/>
        <v>3.36</v>
      </c>
      <c r="AG56" s="277">
        <f t="shared" si="5"/>
        <v>0</v>
      </c>
    </row>
    <row r="57" spans="1:33" ht="18.75" x14ac:dyDescent="0.25">
      <c r="A57" s="278" t="s">
        <v>127</v>
      </c>
      <c r="B57" s="282" t="s">
        <v>618</v>
      </c>
      <c r="C57" s="277">
        <f>'6.2. Паспорт фин осв ввод факт'!C57</f>
        <v>33</v>
      </c>
      <c r="D57" s="277">
        <f t="shared" si="2"/>
        <v>33</v>
      </c>
      <c r="E57" s="277">
        <f t="shared" si="3"/>
        <v>33</v>
      </c>
      <c r="F57" s="277">
        <f t="shared" si="4"/>
        <v>33</v>
      </c>
      <c r="G57" s="280">
        <f>'6.2. Паспорт фин осв ввод факт'!G57</f>
        <v>0</v>
      </c>
      <c r="H57" s="280">
        <f>'6.2. Паспорт фин осв ввод факт'!J57</f>
        <v>0</v>
      </c>
      <c r="I57" s="280">
        <f>'6.2. Паспорт фин осв ввод факт'!N57</f>
        <v>0</v>
      </c>
      <c r="J57" s="280">
        <f>'6.2. Паспорт фин осв ввод факт'!P57</f>
        <v>33</v>
      </c>
      <c r="K57" s="280">
        <f t="shared" si="6"/>
        <v>33</v>
      </c>
      <c r="L57" s="280">
        <f>'6.2. Паспорт фин осв ввод факт'!T57</f>
        <v>0</v>
      </c>
      <c r="M57" s="280">
        <v>0</v>
      </c>
      <c r="N57" s="283">
        <v>0</v>
      </c>
      <c r="O57" s="280">
        <v>0</v>
      </c>
      <c r="P57" s="280">
        <f>'6.2. Паспорт фин осв ввод факт'!X57</f>
        <v>0</v>
      </c>
      <c r="Q57" s="280">
        <v>0</v>
      </c>
      <c r="R57" s="280">
        <v>0</v>
      </c>
      <c r="S57" s="280">
        <v>0</v>
      </c>
      <c r="T57" s="280">
        <v>0</v>
      </c>
      <c r="U57" s="280">
        <v>0</v>
      </c>
      <c r="V57" s="277" t="s">
        <v>431</v>
      </c>
      <c r="W57" s="277" t="s">
        <v>431</v>
      </c>
      <c r="X57" s="280">
        <v>0</v>
      </c>
      <c r="Y57" s="280">
        <v>0</v>
      </c>
      <c r="Z57" s="277" t="s">
        <v>431</v>
      </c>
      <c r="AA57" s="277" t="s">
        <v>431</v>
      </c>
      <c r="AB57" s="280">
        <v>0</v>
      </c>
      <c r="AC57" s="280">
        <v>0</v>
      </c>
      <c r="AD57" s="277" t="s">
        <v>431</v>
      </c>
      <c r="AE57" s="277" t="s">
        <v>431</v>
      </c>
      <c r="AF57" s="277">
        <f t="shared" si="1"/>
        <v>33</v>
      </c>
      <c r="AG57" s="277">
        <f t="shared" si="5"/>
        <v>0</v>
      </c>
    </row>
    <row r="58" spans="1:33" s="65" customFormat="1" ht="36.75" customHeight="1" x14ac:dyDescent="0.25">
      <c r="A58" s="275" t="s">
        <v>56</v>
      </c>
      <c r="B58" s="284" t="s">
        <v>201</v>
      </c>
      <c r="C58" s="277">
        <f>'6.2. Паспорт фин осв ввод факт'!C58</f>
        <v>0</v>
      </c>
      <c r="D58" s="277">
        <f t="shared" si="2"/>
        <v>0</v>
      </c>
      <c r="E58" s="277">
        <f t="shared" si="3"/>
        <v>0</v>
      </c>
      <c r="F58" s="277">
        <f t="shared" si="4"/>
        <v>0</v>
      </c>
      <c r="G58" s="277">
        <f>'6.2. Паспорт фин осв ввод факт'!G58</f>
        <v>0</v>
      </c>
      <c r="H58" s="277">
        <f>'6.2. Паспорт фин осв ввод факт'!J58</f>
        <v>0</v>
      </c>
      <c r="I58" s="277">
        <f>'6.2. Паспорт фин осв ввод факт'!N58</f>
        <v>0</v>
      </c>
      <c r="J58" s="277">
        <f>'6.2. Паспорт фин осв ввод факт'!P58</f>
        <v>0</v>
      </c>
      <c r="K58" s="277">
        <f t="shared" si="6"/>
        <v>0</v>
      </c>
      <c r="L58" s="277">
        <f>'6.2. Паспорт фин осв ввод факт'!T58</f>
        <v>0</v>
      </c>
      <c r="M58" s="277">
        <v>0</v>
      </c>
      <c r="N58" s="285">
        <v>0</v>
      </c>
      <c r="O58" s="277">
        <v>0</v>
      </c>
      <c r="P58" s="277">
        <f>'6.2. Паспорт фин осв ввод факт'!X58</f>
        <v>0</v>
      </c>
      <c r="Q58" s="277">
        <v>0</v>
      </c>
      <c r="R58" s="277">
        <v>0</v>
      </c>
      <c r="S58" s="277">
        <v>0</v>
      </c>
      <c r="T58" s="277">
        <v>0</v>
      </c>
      <c r="U58" s="277">
        <v>0</v>
      </c>
      <c r="V58" s="277" t="s">
        <v>431</v>
      </c>
      <c r="W58" s="277" t="s">
        <v>431</v>
      </c>
      <c r="X58" s="277">
        <v>0</v>
      </c>
      <c r="Y58" s="277">
        <v>0</v>
      </c>
      <c r="Z58" s="277" t="s">
        <v>431</v>
      </c>
      <c r="AA58" s="277" t="s">
        <v>431</v>
      </c>
      <c r="AB58" s="277">
        <v>0</v>
      </c>
      <c r="AC58" s="277">
        <v>0</v>
      </c>
      <c r="AD58" s="277" t="s">
        <v>431</v>
      </c>
      <c r="AE58" s="277" t="s">
        <v>431</v>
      </c>
      <c r="AF58" s="277">
        <f t="shared" si="1"/>
        <v>0</v>
      </c>
      <c r="AG58" s="277">
        <f t="shared" si="5"/>
        <v>0</v>
      </c>
    </row>
    <row r="59" spans="1:33" s="65" customFormat="1" x14ac:dyDescent="0.25">
      <c r="A59" s="275" t="s">
        <v>54</v>
      </c>
      <c r="B59" s="276" t="s">
        <v>126</v>
      </c>
      <c r="C59" s="277">
        <f>'6.2. Паспорт фин осв ввод факт'!C59</f>
        <v>0</v>
      </c>
      <c r="D59" s="277">
        <f t="shared" si="2"/>
        <v>0</v>
      </c>
      <c r="E59" s="277">
        <f t="shared" si="3"/>
        <v>0</v>
      </c>
      <c r="F59" s="277">
        <f t="shared" si="4"/>
        <v>0</v>
      </c>
      <c r="G59" s="277">
        <f>'6.2. Паспорт фин осв ввод факт'!G59</f>
        <v>0</v>
      </c>
      <c r="H59" s="277">
        <f>'6.2. Паспорт фин осв ввод факт'!J59</f>
        <v>0</v>
      </c>
      <c r="I59" s="277">
        <f>'6.2. Паспорт фин осв ввод факт'!N59</f>
        <v>0</v>
      </c>
      <c r="J59" s="277">
        <f>'6.2. Паспорт фин осв ввод факт'!P59</f>
        <v>0</v>
      </c>
      <c r="K59" s="277">
        <f t="shared" si="6"/>
        <v>0</v>
      </c>
      <c r="L59" s="277">
        <f>'6.2. Паспорт фин осв ввод факт'!T59</f>
        <v>0</v>
      </c>
      <c r="M59" s="277">
        <v>0</v>
      </c>
      <c r="N59" s="277">
        <v>0</v>
      </c>
      <c r="O59" s="277">
        <v>0</v>
      </c>
      <c r="P59" s="277">
        <f>'6.2. Паспорт фин осв ввод факт'!X59</f>
        <v>0</v>
      </c>
      <c r="Q59" s="277">
        <v>0</v>
      </c>
      <c r="R59" s="277">
        <v>0</v>
      </c>
      <c r="S59" s="277">
        <v>0</v>
      </c>
      <c r="T59" s="277">
        <v>0</v>
      </c>
      <c r="U59" s="277">
        <v>0</v>
      </c>
      <c r="V59" s="277" t="s">
        <v>431</v>
      </c>
      <c r="W59" s="277" t="s">
        <v>431</v>
      </c>
      <c r="X59" s="277">
        <v>0</v>
      </c>
      <c r="Y59" s="277">
        <v>0</v>
      </c>
      <c r="Z59" s="277" t="s">
        <v>431</v>
      </c>
      <c r="AA59" s="277" t="s">
        <v>431</v>
      </c>
      <c r="AB59" s="277">
        <v>0</v>
      </c>
      <c r="AC59" s="277">
        <v>0</v>
      </c>
      <c r="AD59" s="277" t="s">
        <v>431</v>
      </c>
      <c r="AE59" s="277" t="s">
        <v>431</v>
      </c>
      <c r="AF59" s="277">
        <f t="shared" si="1"/>
        <v>0</v>
      </c>
      <c r="AG59" s="277">
        <f t="shared" si="5"/>
        <v>0</v>
      </c>
    </row>
    <row r="60" spans="1:33" x14ac:dyDescent="0.25">
      <c r="A60" s="278" t="s">
        <v>195</v>
      </c>
      <c r="B60" s="178" t="s">
        <v>146</v>
      </c>
      <c r="C60" s="277">
        <f>'6.2. Паспорт фин осв ввод факт'!C60</f>
        <v>0</v>
      </c>
      <c r="D60" s="277">
        <f t="shared" si="2"/>
        <v>0</v>
      </c>
      <c r="E60" s="277">
        <f t="shared" si="3"/>
        <v>0</v>
      </c>
      <c r="F60" s="277">
        <f t="shared" si="4"/>
        <v>0</v>
      </c>
      <c r="G60" s="280">
        <f>'6.2. Паспорт фин осв ввод факт'!G60</f>
        <v>0</v>
      </c>
      <c r="H60" s="280">
        <f>'6.2. Паспорт фин осв ввод факт'!J60</f>
        <v>0</v>
      </c>
      <c r="I60" s="280">
        <f>'6.2. Паспорт фин осв ввод факт'!N60</f>
        <v>0</v>
      </c>
      <c r="J60" s="280">
        <f>'6.2. Паспорт фин осв ввод факт'!P60</f>
        <v>0</v>
      </c>
      <c r="K60" s="280">
        <f t="shared" si="6"/>
        <v>0</v>
      </c>
      <c r="L60" s="280">
        <f>'6.2. Паспорт фин осв ввод факт'!T60</f>
        <v>0</v>
      </c>
      <c r="M60" s="280">
        <v>0</v>
      </c>
      <c r="N60" s="286">
        <v>0</v>
      </c>
      <c r="O60" s="280">
        <v>0</v>
      </c>
      <c r="P60" s="280">
        <f>'6.2. Паспорт фин осв ввод факт'!X60</f>
        <v>0</v>
      </c>
      <c r="Q60" s="280">
        <v>0</v>
      </c>
      <c r="R60" s="280">
        <v>0</v>
      </c>
      <c r="S60" s="280">
        <v>0</v>
      </c>
      <c r="T60" s="280">
        <v>0</v>
      </c>
      <c r="U60" s="280">
        <v>0</v>
      </c>
      <c r="V60" s="277" t="s">
        <v>431</v>
      </c>
      <c r="W60" s="277" t="s">
        <v>431</v>
      </c>
      <c r="X60" s="280">
        <v>0</v>
      </c>
      <c r="Y60" s="280">
        <v>0</v>
      </c>
      <c r="Z60" s="277" t="s">
        <v>431</v>
      </c>
      <c r="AA60" s="277" t="s">
        <v>431</v>
      </c>
      <c r="AB60" s="280">
        <v>0</v>
      </c>
      <c r="AC60" s="280">
        <v>0</v>
      </c>
      <c r="AD60" s="277" t="s">
        <v>431</v>
      </c>
      <c r="AE60" s="277" t="s">
        <v>431</v>
      </c>
      <c r="AF60" s="277">
        <f t="shared" si="1"/>
        <v>0</v>
      </c>
      <c r="AG60" s="277">
        <f t="shared" si="5"/>
        <v>0</v>
      </c>
    </row>
    <row r="61" spans="1:33" x14ac:dyDescent="0.25">
      <c r="A61" s="278" t="s">
        <v>196</v>
      </c>
      <c r="B61" s="178" t="s">
        <v>144</v>
      </c>
      <c r="C61" s="277">
        <f>'6.2. Паспорт фин осв ввод факт'!C61</f>
        <v>20</v>
      </c>
      <c r="D61" s="277">
        <f t="shared" si="2"/>
        <v>20</v>
      </c>
      <c r="E61" s="277">
        <f t="shared" si="3"/>
        <v>20</v>
      </c>
      <c r="F61" s="277">
        <f t="shared" si="4"/>
        <v>20</v>
      </c>
      <c r="G61" s="280">
        <f>'6.2. Паспорт фин осв ввод факт'!G61</f>
        <v>0</v>
      </c>
      <c r="H61" s="280">
        <f>'6.2. Паспорт фин осв ввод факт'!J61</f>
        <v>0</v>
      </c>
      <c r="I61" s="280">
        <f>'6.2. Паспорт фин осв ввод факт'!N61</f>
        <v>0</v>
      </c>
      <c r="J61" s="280">
        <f>'6.2. Паспорт фин осв ввод факт'!P61</f>
        <v>20</v>
      </c>
      <c r="K61" s="280">
        <f t="shared" si="6"/>
        <v>20</v>
      </c>
      <c r="L61" s="280">
        <f>'6.2. Паспорт фин осв ввод факт'!T61</f>
        <v>0</v>
      </c>
      <c r="M61" s="280">
        <v>0</v>
      </c>
      <c r="N61" s="286">
        <v>0</v>
      </c>
      <c r="O61" s="280">
        <v>0</v>
      </c>
      <c r="P61" s="280">
        <f>'6.2. Паспорт фин осв ввод факт'!X61</f>
        <v>0</v>
      </c>
      <c r="Q61" s="280">
        <v>0</v>
      </c>
      <c r="R61" s="280">
        <v>0</v>
      </c>
      <c r="S61" s="280">
        <v>0</v>
      </c>
      <c r="T61" s="280">
        <v>0</v>
      </c>
      <c r="U61" s="280">
        <v>0</v>
      </c>
      <c r="V61" s="277" t="s">
        <v>431</v>
      </c>
      <c r="W61" s="277" t="s">
        <v>431</v>
      </c>
      <c r="X61" s="280">
        <v>0</v>
      </c>
      <c r="Y61" s="280">
        <v>0</v>
      </c>
      <c r="Z61" s="277" t="s">
        <v>431</v>
      </c>
      <c r="AA61" s="277" t="s">
        <v>431</v>
      </c>
      <c r="AB61" s="280">
        <v>0</v>
      </c>
      <c r="AC61" s="280">
        <v>0</v>
      </c>
      <c r="AD61" s="277" t="s">
        <v>431</v>
      </c>
      <c r="AE61" s="277" t="s">
        <v>431</v>
      </c>
      <c r="AF61" s="277">
        <f t="shared" si="1"/>
        <v>20</v>
      </c>
      <c r="AG61" s="277">
        <f t="shared" si="5"/>
        <v>0</v>
      </c>
    </row>
    <row r="62" spans="1:33" x14ac:dyDescent="0.25">
      <c r="A62" s="278" t="s">
        <v>197</v>
      </c>
      <c r="B62" s="178" t="s">
        <v>142</v>
      </c>
      <c r="C62" s="277">
        <f>'6.2. Паспорт фин осв ввод факт'!C62</f>
        <v>0</v>
      </c>
      <c r="D62" s="277">
        <f t="shared" si="2"/>
        <v>0</v>
      </c>
      <c r="E62" s="277">
        <f t="shared" si="3"/>
        <v>0</v>
      </c>
      <c r="F62" s="277">
        <f t="shared" si="4"/>
        <v>0</v>
      </c>
      <c r="G62" s="280">
        <f>'6.2. Паспорт фин осв ввод факт'!G62</f>
        <v>0</v>
      </c>
      <c r="H62" s="280">
        <f>'6.2. Паспорт фин осв ввод факт'!J62</f>
        <v>0</v>
      </c>
      <c r="I62" s="280">
        <f>'6.2. Паспорт фин осв ввод факт'!N62</f>
        <v>0</v>
      </c>
      <c r="J62" s="280">
        <f>'6.2. Паспорт фин осв ввод факт'!P62</f>
        <v>0</v>
      </c>
      <c r="K62" s="280">
        <f t="shared" si="6"/>
        <v>0</v>
      </c>
      <c r="L62" s="280">
        <f>'6.2. Паспорт фин осв ввод факт'!T62</f>
        <v>0</v>
      </c>
      <c r="M62" s="280">
        <v>0</v>
      </c>
      <c r="N62" s="286">
        <v>0</v>
      </c>
      <c r="O62" s="280">
        <v>0</v>
      </c>
      <c r="P62" s="280">
        <f>'6.2. Паспорт фин осв ввод факт'!X62</f>
        <v>0</v>
      </c>
      <c r="Q62" s="280">
        <v>0</v>
      </c>
      <c r="R62" s="280">
        <v>0</v>
      </c>
      <c r="S62" s="280">
        <v>0</v>
      </c>
      <c r="T62" s="280">
        <v>0</v>
      </c>
      <c r="U62" s="280">
        <v>0</v>
      </c>
      <c r="V62" s="277" t="s">
        <v>431</v>
      </c>
      <c r="W62" s="277" t="s">
        <v>431</v>
      </c>
      <c r="X62" s="280">
        <v>0</v>
      </c>
      <c r="Y62" s="280">
        <v>0</v>
      </c>
      <c r="Z62" s="277" t="s">
        <v>431</v>
      </c>
      <c r="AA62" s="277" t="s">
        <v>431</v>
      </c>
      <c r="AB62" s="280">
        <v>0</v>
      </c>
      <c r="AC62" s="280">
        <v>0</v>
      </c>
      <c r="AD62" s="277" t="s">
        <v>431</v>
      </c>
      <c r="AE62" s="277" t="s">
        <v>431</v>
      </c>
      <c r="AF62" s="277">
        <f t="shared" si="1"/>
        <v>0</v>
      </c>
      <c r="AG62" s="277">
        <f t="shared" si="5"/>
        <v>0</v>
      </c>
    </row>
    <row r="63" spans="1:33" x14ac:dyDescent="0.25">
      <c r="A63" s="278" t="s">
        <v>198</v>
      </c>
      <c r="B63" s="178" t="s">
        <v>200</v>
      </c>
      <c r="C63" s="277">
        <f>'6.2. Паспорт фин осв ввод факт'!C63</f>
        <v>3.36</v>
      </c>
      <c r="D63" s="277">
        <f t="shared" si="2"/>
        <v>3.36</v>
      </c>
      <c r="E63" s="277">
        <f t="shared" si="3"/>
        <v>3.36</v>
      </c>
      <c r="F63" s="277">
        <f t="shared" si="4"/>
        <v>3.36</v>
      </c>
      <c r="G63" s="280">
        <f>'6.2. Паспорт фин осв ввод факт'!G63</f>
        <v>0</v>
      </c>
      <c r="H63" s="280">
        <f>'6.2. Паспорт фин осв ввод факт'!J63</f>
        <v>0</v>
      </c>
      <c r="I63" s="280">
        <f>'6.2. Паспорт фин осв ввод факт'!N63</f>
        <v>0</v>
      </c>
      <c r="J63" s="280">
        <f>'6.2. Паспорт фин осв ввод факт'!P63</f>
        <v>3.36</v>
      </c>
      <c r="K63" s="280">
        <f t="shared" si="6"/>
        <v>3.36</v>
      </c>
      <c r="L63" s="280">
        <f>'6.2. Паспорт фин осв ввод факт'!T63</f>
        <v>0</v>
      </c>
      <c r="M63" s="280">
        <v>0</v>
      </c>
      <c r="N63" s="286">
        <v>0</v>
      </c>
      <c r="O63" s="280">
        <v>0</v>
      </c>
      <c r="P63" s="280">
        <f>'6.2. Паспорт фин осв ввод факт'!X63</f>
        <v>0</v>
      </c>
      <c r="Q63" s="280">
        <v>0</v>
      </c>
      <c r="R63" s="280">
        <v>0</v>
      </c>
      <c r="S63" s="280">
        <v>0</v>
      </c>
      <c r="T63" s="280">
        <v>0</v>
      </c>
      <c r="U63" s="280">
        <v>0</v>
      </c>
      <c r="V63" s="277" t="s">
        <v>431</v>
      </c>
      <c r="W63" s="277" t="s">
        <v>431</v>
      </c>
      <c r="X63" s="280">
        <v>0</v>
      </c>
      <c r="Y63" s="280">
        <v>0</v>
      </c>
      <c r="Z63" s="277" t="s">
        <v>431</v>
      </c>
      <c r="AA63" s="277" t="s">
        <v>431</v>
      </c>
      <c r="AB63" s="280">
        <v>0</v>
      </c>
      <c r="AC63" s="280">
        <v>0</v>
      </c>
      <c r="AD63" s="277" t="s">
        <v>431</v>
      </c>
      <c r="AE63" s="277" t="s">
        <v>431</v>
      </c>
      <c r="AF63" s="277">
        <f t="shared" si="1"/>
        <v>3.36</v>
      </c>
      <c r="AG63" s="277">
        <f t="shared" si="5"/>
        <v>0</v>
      </c>
    </row>
    <row r="64" spans="1:33" ht="18.75" x14ac:dyDescent="0.25">
      <c r="A64" s="278" t="s">
        <v>199</v>
      </c>
      <c r="B64" s="282" t="s">
        <v>618</v>
      </c>
      <c r="C64" s="277">
        <f>'6.2. Паспорт фин осв ввод факт'!C64</f>
        <v>0</v>
      </c>
      <c r="D64" s="277">
        <f t="shared" si="2"/>
        <v>0</v>
      </c>
      <c r="E64" s="277">
        <f t="shared" si="3"/>
        <v>0</v>
      </c>
      <c r="F64" s="277">
        <f t="shared" si="4"/>
        <v>0</v>
      </c>
      <c r="G64" s="280">
        <f>'6.2. Паспорт фин осв ввод факт'!G64</f>
        <v>0</v>
      </c>
      <c r="H64" s="280">
        <f>'6.2. Паспорт фин осв ввод факт'!J64</f>
        <v>0</v>
      </c>
      <c r="I64" s="280">
        <f>'6.2. Паспорт фин осв ввод факт'!N64</f>
        <v>0</v>
      </c>
      <c r="J64" s="280">
        <f>'6.2. Паспорт фин осв ввод факт'!P64</f>
        <v>0</v>
      </c>
      <c r="K64" s="280">
        <f t="shared" si="6"/>
        <v>0</v>
      </c>
      <c r="L64" s="280">
        <f>'6.2. Паспорт фин осв ввод факт'!T64</f>
        <v>0</v>
      </c>
      <c r="M64" s="280">
        <v>0</v>
      </c>
      <c r="N64" s="283">
        <v>0</v>
      </c>
      <c r="O64" s="280">
        <v>0</v>
      </c>
      <c r="P64" s="280">
        <f>'6.2. Паспорт фин осв ввод факт'!X64</f>
        <v>0</v>
      </c>
      <c r="Q64" s="280">
        <v>0</v>
      </c>
      <c r="R64" s="280">
        <v>0</v>
      </c>
      <c r="S64" s="280">
        <v>0</v>
      </c>
      <c r="T64" s="280">
        <v>0</v>
      </c>
      <c r="U64" s="280">
        <v>0</v>
      </c>
      <c r="V64" s="277" t="s">
        <v>431</v>
      </c>
      <c r="W64" s="277" t="s">
        <v>431</v>
      </c>
      <c r="X64" s="280">
        <v>0</v>
      </c>
      <c r="Y64" s="280">
        <v>0</v>
      </c>
      <c r="Z64" s="277" t="s">
        <v>431</v>
      </c>
      <c r="AA64" s="277" t="s">
        <v>431</v>
      </c>
      <c r="AB64" s="280">
        <v>0</v>
      </c>
      <c r="AC64" s="280">
        <v>0</v>
      </c>
      <c r="AD64" s="277" t="s">
        <v>431</v>
      </c>
      <c r="AE64" s="277" t="s">
        <v>431</v>
      </c>
      <c r="AF64" s="277">
        <f t="shared" si="1"/>
        <v>0</v>
      </c>
      <c r="AG64" s="277">
        <f t="shared" si="5"/>
        <v>0</v>
      </c>
    </row>
    <row r="65" spans="1:32" x14ac:dyDescent="0.25">
      <c r="A65" s="23"/>
      <c r="B65" s="24"/>
      <c r="C65" s="24"/>
      <c r="D65" s="24"/>
      <c r="E65" s="24"/>
      <c r="F65" s="24"/>
      <c r="G65" s="24"/>
      <c r="H65" s="24"/>
      <c r="I65" s="24"/>
      <c r="J65" s="24"/>
      <c r="K65" s="24"/>
      <c r="L65" s="231"/>
      <c r="M65" s="231"/>
      <c r="N65" s="231"/>
      <c r="O65" s="231"/>
      <c r="P65" s="231"/>
      <c r="Q65" s="231"/>
      <c r="R65" s="231"/>
      <c r="S65" s="231"/>
      <c r="T65" s="231"/>
      <c r="U65" s="231"/>
      <c r="V65" s="231"/>
      <c r="W65" s="231"/>
      <c r="X65" s="231"/>
      <c r="Y65" s="231"/>
      <c r="Z65" s="231"/>
      <c r="AA65" s="231"/>
      <c r="AB65" s="231"/>
      <c r="AC65" s="231"/>
      <c r="AD65" s="231"/>
      <c r="AE65" s="231"/>
      <c r="AF65" s="231"/>
    </row>
    <row r="66" spans="1:32" ht="54" customHeight="1" x14ac:dyDescent="0.25">
      <c r="A66" s="231"/>
      <c r="B66" s="414"/>
      <c r="C66" s="414"/>
      <c r="D66" s="414"/>
      <c r="E66" s="414"/>
      <c r="F66" s="414"/>
      <c r="G66" s="414"/>
      <c r="H66" s="414"/>
      <c r="I66" s="414"/>
      <c r="J66" s="269"/>
      <c r="K66" s="269"/>
      <c r="L66" s="22"/>
      <c r="M66" s="22"/>
      <c r="N66" s="22"/>
      <c r="O66" s="22"/>
      <c r="P66" s="22"/>
      <c r="Q66" s="22"/>
      <c r="R66" s="22"/>
      <c r="S66" s="22"/>
      <c r="T66" s="22"/>
      <c r="U66" s="22"/>
      <c r="V66" s="22"/>
      <c r="W66" s="22"/>
      <c r="X66" s="22"/>
      <c r="Y66" s="22"/>
      <c r="Z66" s="22"/>
      <c r="AA66" s="22"/>
      <c r="AB66" s="22"/>
      <c r="AC66" s="22"/>
      <c r="AD66" s="22"/>
      <c r="AE66" s="22"/>
      <c r="AF66" s="22"/>
    </row>
    <row r="67" spans="1:32" x14ac:dyDescent="0.25">
      <c r="A67" s="231"/>
      <c r="B67" s="231"/>
      <c r="C67" s="231"/>
      <c r="D67" s="231"/>
      <c r="E67" s="231"/>
      <c r="F67" s="231"/>
      <c r="L67" s="231"/>
      <c r="M67" s="231"/>
      <c r="N67" s="231"/>
      <c r="O67" s="231"/>
      <c r="P67" s="231"/>
      <c r="Q67" s="231"/>
      <c r="R67" s="231"/>
      <c r="S67" s="231"/>
      <c r="T67" s="231"/>
      <c r="U67" s="231"/>
      <c r="V67" s="231"/>
      <c r="W67" s="231"/>
      <c r="X67" s="231"/>
      <c r="Y67" s="231"/>
      <c r="Z67" s="231"/>
      <c r="AA67" s="231"/>
      <c r="AB67" s="231"/>
      <c r="AC67" s="231"/>
      <c r="AD67" s="231"/>
      <c r="AE67" s="231"/>
      <c r="AF67" s="231"/>
    </row>
    <row r="68" spans="1:32" ht="50.25" customHeight="1" x14ac:dyDescent="0.25">
      <c r="A68" s="231"/>
      <c r="B68" s="415"/>
      <c r="C68" s="415"/>
      <c r="D68" s="415"/>
      <c r="E68" s="415"/>
      <c r="F68" s="415"/>
      <c r="G68" s="415"/>
      <c r="H68" s="415"/>
      <c r="I68" s="415"/>
      <c r="J68" s="270"/>
      <c r="K68" s="270"/>
      <c r="L68" s="231"/>
      <c r="M68" s="231"/>
      <c r="N68" s="231"/>
      <c r="O68" s="231"/>
      <c r="P68" s="231"/>
      <c r="Q68" s="231"/>
      <c r="R68" s="231"/>
      <c r="S68" s="231"/>
      <c r="T68" s="231"/>
      <c r="U68" s="231"/>
      <c r="V68" s="231"/>
      <c r="W68" s="231"/>
      <c r="X68" s="231"/>
      <c r="Y68" s="231"/>
      <c r="Z68" s="231"/>
      <c r="AA68" s="231"/>
      <c r="AB68" s="231"/>
      <c r="AC68" s="231"/>
      <c r="AD68" s="231"/>
      <c r="AE68" s="231"/>
      <c r="AF68" s="231"/>
    </row>
    <row r="69" spans="1:32" x14ac:dyDescent="0.25">
      <c r="A69" s="231"/>
      <c r="B69" s="231"/>
      <c r="C69" s="231"/>
      <c r="D69" s="231"/>
      <c r="E69" s="231"/>
      <c r="F69" s="231"/>
      <c r="L69" s="231"/>
      <c r="M69" s="231"/>
      <c r="N69" s="231"/>
      <c r="O69" s="231"/>
      <c r="P69" s="231"/>
      <c r="Q69" s="231"/>
      <c r="R69" s="231"/>
      <c r="S69" s="231"/>
      <c r="T69" s="231"/>
      <c r="U69" s="231"/>
      <c r="V69" s="231"/>
      <c r="W69" s="231"/>
      <c r="X69" s="231"/>
      <c r="Y69" s="231"/>
      <c r="Z69" s="231"/>
      <c r="AA69" s="231"/>
      <c r="AB69" s="231"/>
      <c r="AC69" s="231"/>
      <c r="AD69" s="231"/>
      <c r="AE69" s="231"/>
      <c r="AF69" s="231"/>
    </row>
    <row r="70" spans="1:32" ht="36.75" customHeight="1" x14ac:dyDescent="0.25">
      <c r="A70" s="231"/>
      <c r="B70" s="414"/>
      <c r="C70" s="414"/>
      <c r="D70" s="414"/>
      <c r="E70" s="414"/>
      <c r="F70" s="414"/>
      <c r="G70" s="414"/>
      <c r="H70" s="414"/>
      <c r="I70" s="414"/>
      <c r="J70" s="269"/>
      <c r="K70" s="269"/>
      <c r="L70" s="231"/>
      <c r="M70" s="231"/>
      <c r="N70" s="231"/>
      <c r="O70" s="231"/>
      <c r="P70" s="231"/>
      <c r="Q70" s="231"/>
      <c r="R70" s="231"/>
      <c r="S70" s="231"/>
      <c r="T70" s="231"/>
      <c r="U70" s="231"/>
      <c r="V70" s="231"/>
      <c r="W70" s="231"/>
      <c r="X70" s="231"/>
      <c r="Y70" s="231"/>
      <c r="Z70" s="231"/>
      <c r="AA70" s="231"/>
      <c r="AB70" s="231"/>
      <c r="AC70" s="231"/>
      <c r="AD70" s="231"/>
      <c r="AE70" s="231"/>
      <c r="AF70" s="231"/>
    </row>
    <row r="71" spans="1:32" x14ac:dyDescent="0.25">
      <c r="A71" s="231"/>
      <c r="B71" s="21"/>
      <c r="C71" s="21"/>
      <c r="D71" s="21"/>
      <c r="E71" s="21"/>
      <c r="F71" s="21"/>
      <c r="L71" s="231"/>
      <c r="M71" s="231"/>
      <c r="N71" s="231"/>
      <c r="O71" s="231"/>
      <c r="P71" s="231"/>
      <c r="Q71" s="231"/>
      <c r="R71" s="231"/>
      <c r="S71" s="231"/>
      <c r="T71" s="231"/>
      <c r="U71" s="231"/>
      <c r="V71" s="231"/>
      <c r="W71" s="231"/>
      <c r="X71" s="231"/>
      <c r="Y71" s="231"/>
      <c r="Z71" s="231"/>
      <c r="AA71" s="231"/>
      <c r="AB71" s="231"/>
      <c r="AC71" s="231"/>
      <c r="AD71" s="231"/>
      <c r="AE71" s="231"/>
      <c r="AF71" s="231"/>
    </row>
    <row r="72" spans="1:32" ht="51" customHeight="1" x14ac:dyDescent="0.25">
      <c r="A72" s="231"/>
      <c r="B72" s="414"/>
      <c r="C72" s="414"/>
      <c r="D72" s="414"/>
      <c r="E72" s="414"/>
      <c r="F72" s="414"/>
      <c r="G72" s="414"/>
      <c r="H72" s="414"/>
      <c r="I72" s="414"/>
      <c r="J72" s="269"/>
      <c r="K72" s="269"/>
      <c r="L72" s="231"/>
      <c r="M72" s="231"/>
      <c r="N72" s="231"/>
      <c r="O72" s="231"/>
      <c r="P72" s="231"/>
      <c r="Q72" s="231"/>
      <c r="R72" s="231"/>
      <c r="S72" s="231"/>
      <c r="T72" s="231"/>
      <c r="U72" s="231"/>
      <c r="V72" s="231"/>
      <c r="W72" s="231"/>
      <c r="X72" s="231"/>
      <c r="Y72" s="231"/>
      <c r="Z72" s="231"/>
      <c r="AA72" s="231"/>
      <c r="AB72" s="231"/>
      <c r="AC72" s="231"/>
      <c r="AD72" s="231"/>
      <c r="AE72" s="231"/>
      <c r="AF72" s="231"/>
    </row>
    <row r="73" spans="1:32" ht="32.25" customHeight="1" x14ac:dyDescent="0.25">
      <c r="A73" s="231"/>
      <c r="B73" s="415"/>
      <c r="C73" s="415"/>
      <c r="D73" s="415"/>
      <c r="E73" s="415"/>
      <c r="F73" s="415"/>
      <c r="G73" s="415"/>
      <c r="H73" s="415"/>
      <c r="I73" s="415"/>
      <c r="J73" s="270"/>
      <c r="K73" s="270"/>
      <c r="L73" s="231"/>
      <c r="M73" s="231"/>
      <c r="N73" s="231"/>
      <c r="O73" s="231"/>
      <c r="P73" s="231"/>
      <c r="Q73" s="231"/>
      <c r="R73" s="231"/>
      <c r="S73" s="231"/>
      <c r="T73" s="231"/>
      <c r="U73" s="231"/>
      <c r="V73" s="231"/>
      <c r="W73" s="231"/>
      <c r="X73" s="231"/>
      <c r="Y73" s="231"/>
      <c r="Z73" s="231"/>
      <c r="AA73" s="231"/>
      <c r="AB73" s="231"/>
      <c r="AC73" s="231"/>
      <c r="AD73" s="231"/>
      <c r="AE73" s="231"/>
      <c r="AF73" s="231"/>
    </row>
    <row r="74" spans="1:32" ht="51.75" customHeight="1" x14ac:dyDescent="0.25">
      <c r="A74" s="231"/>
      <c r="B74" s="414"/>
      <c r="C74" s="414"/>
      <c r="D74" s="414"/>
      <c r="E74" s="414"/>
      <c r="F74" s="414"/>
      <c r="G74" s="414"/>
      <c r="H74" s="414"/>
      <c r="I74" s="414"/>
      <c r="J74" s="269"/>
      <c r="K74" s="269"/>
      <c r="L74" s="231"/>
      <c r="M74" s="231"/>
      <c r="N74" s="231"/>
      <c r="O74" s="231"/>
      <c r="P74" s="231"/>
      <c r="Q74" s="231"/>
      <c r="R74" s="231"/>
      <c r="S74" s="231"/>
      <c r="T74" s="231"/>
      <c r="U74" s="231"/>
      <c r="V74" s="231"/>
      <c r="W74" s="231"/>
      <c r="X74" s="231"/>
      <c r="Y74" s="231"/>
      <c r="Z74" s="231"/>
      <c r="AA74" s="231"/>
      <c r="AB74" s="231"/>
      <c r="AC74" s="231"/>
      <c r="AD74" s="231"/>
      <c r="AE74" s="231"/>
      <c r="AF74" s="231"/>
    </row>
    <row r="75" spans="1:32" ht="21.75" customHeight="1" x14ac:dyDescent="0.25">
      <c r="A75" s="231"/>
      <c r="B75" s="412"/>
      <c r="C75" s="412"/>
      <c r="D75" s="412"/>
      <c r="E75" s="412"/>
      <c r="F75" s="412"/>
      <c r="G75" s="412"/>
      <c r="H75" s="412"/>
      <c r="I75" s="412"/>
      <c r="J75" s="267"/>
      <c r="K75" s="267"/>
      <c r="L75" s="231"/>
      <c r="M75" s="231"/>
      <c r="N75" s="231"/>
      <c r="O75" s="231"/>
      <c r="P75" s="231"/>
      <c r="Q75" s="231"/>
      <c r="R75" s="231"/>
      <c r="S75" s="231"/>
      <c r="T75" s="231"/>
      <c r="U75" s="231"/>
      <c r="V75" s="231"/>
      <c r="W75" s="231"/>
      <c r="X75" s="231"/>
      <c r="Y75" s="231"/>
      <c r="Z75" s="231"/>
      <c r="AA75" s="231"/>
      <c r="AB75" s="231"/>
      <c r="AC75" s="231"/>
      <c r="AD75" s="231"/>
      <c r="AE75" s="231"/>
      <c r="AF75" s="231"/>
    </row>
    <row r="76" spans="1:32" ht="23.25" customHeight="1" x14ac:dyDescent="0.25">
      <c r="A76" s="231"/>
      <c r="B76" s="19"/>
      <c r="C76" s="19"/>
      <c r="D76" s="19"/>
      <c r="E76" s="19"/>
      <c r="F76" s="19"/>
      <c r="L76" s="231"/>
      <c r="M76" s="231"/>
      <c r="N76" s="231"/>
      <c r="O76" s="231"/>
      <c r="P76" s="231"/>
      <c r="Q76" s="231"/>
      <c r="R76" s="231"/>
      <c r="S76" s="231"/>
      <c r="T76" s="231"/>
      <c r="U76" s="231"/>
      <c r="V76" s="231"/>
      <c r="W76" s="231"/>
      <c r="X76" s="231"/>
      <c r="Y76" s="231"/>
      <c r="Z76" s="231"/>
      <c r="AA76" s="231"/>
      <c r="AB76" s="231"/>
      <c r="AC76" s="231"/>
      <c r="AD76" s="231"/>
      <c r="AE76" s="231"/>
      <c r="AF76" s="231"/>
    </row>
    <row r="77" spans="1:32" ht="18.75" customHeight="1" x14ac:dyDescent="0.25">
      <c r="A77" s="231"/>
      <c r="B77" s="413"/>
      <c r="C77" s="413"/>
      <c r="D77" s="413"/>
      <c r="E77" s="413"/>
      <c r="F77" s="413"/>
      <c r="G77" s="413"/>
      <c r="H77" s="413"/>
      <c r="I77" s="413"/>
      <c r="J77" s="268"/>
      <c r="K77" s="268"/>
      <c r="L77" s="231"/>
      <c r="M77" s="231"/>
      <c r="N77" s="231"/>
      <c r="O77" s="231"/>
      <c r="P77" s="231"/>
      <c r="Q77" s="231"/>
      <c r="R77" s="231"/>
      <c r="S77" s="231"/>
      <c r="T77" s="231"/>
      <c r="U77" s="231"/>
      <c r="V77" s="231"/>
      <c r="W77" s="231"/>
      <c r="X77" s="231"/>
      <c r="Y77" s="231"/>
      <c r="Z77" s="231"/>
      <c r="AA77" s="231"/>
      <c r="AB77" s="231"/>
      <c r="AC77" s="231"/>
      <c r="AD77" s="231"/>
      <c r="AE77" s="231"/>
      <c r="AF77" s="231"/>
    </row>
    <row r="78" spans="1:32" x14ac:dyDescent="0.25">
      <c r="A78" s="231"/>
      <c r="B78" s="231"/>
      <c r="C78" s="231"/>
      <c r="D78" s="231"/>
      <c r="E78" s="231"/>
      <c r="F78" s="231"/>
      <c r="L78" s="231"/>
      <c r="M78" s="231"/>
      <c r="N78" s="231"/>
      <c r="O78" s="231"/>
      <c r="P78" s="231"/>
      <c r="Q78" s="231"/>
      <c r="R78" s="231"/>
      <c r="S78" s="231"/>
      <c r="T78" s="231"/>
      <c r="U78" s="231"/>
      <c r="V78" s="231"/>
      <c r="W78" s="231"/>
      <c r="X78" s="231"/>
      <c r="Y78" s="231"/>
      <c r="Z78" s="231"/>
      <c r="AA78" s="231"/>
      <c r="AB78" s="231"/>
      <c r="AC78" s="231"/>
      <c r="AD78" s="231"/>
      <c r="AE78" s="231"/>
      <c r="AF78" s="231"/>
    </row>
    <row r="79" spans="1:32" x14ac:dyDescent="0.25">
      <c r="A79" s="231"/>
      <c r="B79" s="231"/>
      <c r="C79" s="231"/>
      <c r="D79" s="231"/>
      <c r="E79" s="231"/>
      <c r="F79" s="231"/>
      <c r="L79" s="231"/>
      <c r="M79" s="231"/>
      <c r="N79" s="231"/>
      <c r="O79" s="231"/>
      <c r="P79" s="231"/>
      <c r="Q79" s="231"/>
      <c r="R79" s="231"/>
      <c r="S79" s="231"/>
      <c r="T79" s="231"/>
      <c r="U79" s="231"/>
      <c r="V79" s="231"/>
      <c r="W79" s="231"/>
      <c r="X79" s="231"/>
      <c r="Y79" s="231"/>
      <c r="Z79" s="231"/>
      <c r="AA79" s="231"/>
      <c r="AB79" s="231"/>
      <c r="AC79" s="231"/>
      <c r="AD79" s="231"/>
      <c r="AE79" s="231"/>
      <c r="AF79" s="231"/>
    </row>
    <row r="80" spans="1:32" x14ac:dyDescent="0.25">
      <c r="G80" s="17"/>
      <c r="H80" s="17"/>
      <c r="I80" s="17"/>
      <c r="J80" s="17"/>
      <c r="K80" s="17"/>
    </row>
    <row r="81" spans="7:11" x14ac:dyDescent="0.25">
      <c r="G81" s="17"/>
      <c r="H81" s="17"/>
      <c r="I81" s="17"/>
      <c r="J81" s="17"/>
      <c r="K81" s="17"/>
    </row>
    <row r="82" spans="7:11" x14ac:dyDescent="0.25">
      <c r="G82" s="17"/>
      <c r="H82" s="17"/>
      <c r="I82" s="17"/>
      <c r="J82" s="17"/>
      <c r="K82" s="17"/>
    </row>
    <row r="83" spans="7:11" x14ac:dyDescent="0.25">
      <c r="G83" s="17"/>
      <c r="H83" s="17"/>
      <c r="I83" s="17"/>
      <c r="J83" s="17"/>
      <c r="K83" s="17"/>
    </row>
    <row r="84" spans="7:11" x14ac:dyDescent="0.25">
      <c r="G84" s="17"/>
      <c r="H84" s="17"/>
      <c r="I84" s="17"/>
      <c r="J84" s="17"/>
      <c r="K84" s="17"/>
    </row>
    <row r="85" spans="7:11" x14ac:dyDescent="0.25">
      <c r="G85" s="17"/>
      <c r="H85" s="17"/>
      <c r="I85" s="17"/>
      <c r="J85" s="17"/>
      <c r="K85" s="17"/>
    </row>
    <row r="86" spans="7:11" x14ac:dyDescent="0.25">
      <c r="G86" s="17"/>
      <c r="H86" s="17"/>
      <c r="I86" s="17"/>
      <c r="J86" s="17"/>
      <c r="K86" s="17"/>
    </row>
    <row r="87" spans="7:11" x14ac:dyDescent="0.25">
      <c r="G87" s="17"/>
      <c r="H87" s="17"/>
      <c r="I87" s="17"/>
      <c r="J87" s="17"/>
      <c r="K87" s="17"/>
    </row>
    <row r="88" spans="7:11" x14ac:dyDescent="0.25">
      <c r="G88" s="17"/>
      <c r="H88" s="17"/>
      <c r="I88" s="17"/>
      <c r="J88" s="17"/>
      <c r="K88" s="17"/>
    </row>
    <row r="89" spans="7:11" x14ac:dyDescent="0.25">
      <c r="G89" s="17"/>
      <c r="H89" s="17"/>
      <c r="I89" s="17"/>
      <c r="J89" s="17"/>
      <c r="K89" s="17"/>
    </row>
    <row r="90" spans="7:11" x14ac:dyDescent="0.25">
      <c r="G90" s="17"/>
      <c r="H90" s="17"/>
      <c r="I90" s="17"/>
      <c r="J90" s="17"/>
      <c r="K90" s="17"/>
    </row>
    <row r="91" spans="7:11" x14ac:dyDescent="0.25">
      <c r="G91" s="17"/>
      <c r="H91" s="17"/>
      <c r="I91" s="17"/>
      <c r="J91" s="17"/>
      <c r="K91" s="17"/>
    </row>
    <row r="92" spans="7:11" x14ac:dyDescent="0.25">
      <c r="G92" s="17"/>
      <c r="H92" s="17"/>
      <c r="I92" s="17"/>
      <c r="J92" s="17"/>
      <c r="K92" s="17"/>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41" priority="46" operator="greaterThan">
      <formula>0</formula>
    </cfRule>
  </conditionalFormatting>
  <conditionalFormatting sqref="C31">
    <cfRule type="cellIs" dxfId="40" priority="45" operator="greaterThan">
      <formula>0</formula>
    </cfRule>
  </conditionalFormatting>
  <conditionalFormatting sqref="C31">
    <cfRule type="cellIs" dxfId="39" priority="44" operator="greaterThan">
      <formula>0</formula>
    </cfRule>
  </conditionalFormatting>
  <conditionalFormatting sqref="C31">
    <cfRule type="cellIs" dxfId="38" priority="43" operator="greaterThan">
      <formula>0</formula>
    </cfRule>
  </conditionalFormatting>
  <conditionalFormatting sqref="X24:Y24 AB24:AC24 AF24:AF64 L24:O64 C24:C64 Q24:U24 Q25:Q64 E24:E64 J24:J64">
    <cfRule type="cellIs" dxfId="37" priority="42" operator="notEqual">
      <formula>0</formula>
    </cfRule>
  </conditionalFormatting>
  <conditionalFormatting sqref="X24:Y24 AB24:AC24">
    <cfRule type="cellIs" dxfId="36" priority="41" operator="greaterThan">
      <formula>0</formula>
    </cfRule>
  </conditionalFormatting>
  <conditionalFormatting sqref="X24:Y24 AB24:AC24">
    <cfRule type="cellIs" dxfId="35" priority="40" operator="greaterThan">
      <formula>0</formula>
    </cfRule>
  </conditionalFormatting>
  <conditionalFormatting sqref="X24:Y24 AB24:AC24">
    <cfRule type="cellIs" dxfId="34" priority="39" operator="greaterThan">
      <formula>0</formula>
    </cfRule>
  </conditionalFormatting>
  <conditionalFormatting sqref="D30">
    <cfRule type="cellIs" dxfId="33" priority="38" operator="greaterThan">
      <formula>0</formula>
    </cfRule>
  </conditionalFormatting>
  <conditionalFormatting sqref="D31">
    <cfRule type="cellIs" dxfId="32" priority="37" operator="greaterThan">
      <formula>0</formula>
    </cfRule>
  </conditionalFormatting>
  <conditionalFormatting sqref="D31">
    <cfRule type="cellIs" dxfId="31" priority="36" operator="greaterThan">
      <formula>0</formula>
    </cfRule>
  </conditionalFormatting>
  <conditionalFormatting sqref="D31">
    <cfRule type="cellIs" dxfId="30" priority="35" operator="greaterThan">
      <formula>0</formula>
    </cfRule>
  </conditionalFormatting>
  <conditionalFormatting sqref="D24:D64">
    <cfRule type="cellIs" dxfId="29" priority="34" operator="notEqual">
      <formula>0</formula>
    </cfRule>
  </conditionalFormatting>
  <conditionalFormatting sqref="R25:U64 X25:Y64 AB25:AC64">
    <cfRule type="cellIs" dxfId="28" priority="33" operator="notEqual">
      <formula>0</formula>
    </cfRule>
  </conditionalFormatting>
  <conditionalFormatting sqref="I30">
    <cfRule type="cellIs" dxfId="27" priority="31" operator="greaterThan">
      <formula>0</formula>
    </cfRule>
  </conditionalFormatting>
  <conditionalFormatting sqref="I30">
    <cfRule type="cellIs" dxfId="26" priority="30" operator="greaterThan">
      <formula>0</formula>
    </cfRule>
  </conditionalFormatting>
  <conditionalFormatting sqref="I30">
    <cfRule type="cellIs" dxfId="25" priority="29" operator="greaterThan">
      <formula>0</formula>
    </cfRule>
  </conditionalFormatting>
  <conditionalFormatting sqref="I25:I29">
    <cfRule type="cellIs" dxfId="24" priority="25" operator="greaterThan">
      <formula>0</formula>
    </cfRule>
  </conditionalFormatting>
  <conditionalFormatting sqref="I25:I29">
    <cfRule type="cellIs" dxfId="23" priority="24" operator="greaterThan">
      <formula>0</formula>
    </cfRule>
  </conditionalFormatting>
  <conditionalFormatting sqref="I25:I29">
    <cfRule type="cellIs" dxfId="22" priority="23" operator="greaterThan">
      <formula>0</formula>
    </cfRule>
  </conditionalFormatting>
  <conditionalFormatting sqref="I25:I64">
    <cfRule type="cellIs" dxfId="21" priority="22" operator="notEqual">
      <formula>0</formula>
    </cfRule>
  </conditionalFormatting>
  <conditionalFormatting sqref="I30">
    <cfRule type="cellIs" dxfId="20" priority="21" operator="greaterThan">
      <formula>0</formula>
    </cfRule>
  </conditionalFormatting>
  <conditionalFormatting sqref="I30">
    <cfRule type="cellIs" dxfId="19" priority="20" operator="greaterThan">
      <formula>0</formula>
    </cfRule>
  </conditionalFormatting>
  <conditionalFormatting sqref="I30">
    <cfRule type="cellIs" dxfId="18" priority="19" operator="greaterThan">
      <formula>0</formula>
    </cfRule>
  </conditionalFormatting>
  <conditionalFormatting sqref="F24:F64">
    <cfRule type="cellIs" dxfId="17" priority="18" operator="notEqual">
      <formula>0</formula>
    </cfRule>
  </conditionalFormatting>
  <conditionalFormatting sqref="G24:G64">
    <cfRule type="cellIs" dxfId="16" priority="17" operator="notEqual">
      <formula>0</formula>
    </cfRule>
  </conditionalFormatting>
  <conditionalFormatting sqref="H24:H64">
    <cfRule type="cellIs" dxfId="15" priority="16" operator="notEqual">
      <formula>0</formula>
    </cfRule>
  </conditionalFormatting>
  <conditionalFormatting sqref="H24:H64">
    <cfRule type="cellIs" dxfId="14" priority="15" operator="greaterThan">
      <formula>0</formula>
    </cfRule>
  </conditionalFormatting>
  <conditionalFormatting sqref="H24:H64">
    <cfRule type="cellIs" dxfId="13" priority="14" operator="greaterThan">
      <formula>0</formula>
    </cfRule>
  </conditionalFormatting>
  <conditionalFormatting sqref="H24:H64">
    <cfRule type="cellIs" dxfId="12" priority="13" operator="greaterThan">
      <formula>0</formula>
    </cfRule>
  </conditionalFormatting>
  <conditionalFormatting sqref="H24:H61">
    <cfRule type="cellIs" dxfId="11" priority="12" operator="greaterThan">
      <formula>0</formula>
    </cfRule>
  </conditionalFormatting>
  <conditionalFormatting sqref="K25:K64">
    <cfRule type="cellIs" dxfId="10" priority="10" operator="notEqual">
      <formula>0</formula>
    </cfRule>
  </conditionalFormatting>
  <conditionalFormatting sqref="P24">
    <cfRule type="cellIs" dxfId="9" priority="9" operator="greaterThan">
      <formula>0</formula>
    </cfRule>
  </conditionalFormatting>
  <conditionalFormatting sqref="P24:P64">
    <cfRule type="cellIs" dxfId="8" priority="8" operator="notEqual">
      <formula>0</formula>
    </cfRule>
  </conditionalFormatting>
  <conditionalFormatting sqref="K24">
    <cfRule type="cellIs" dxfId="7" priority="7" operator="greaterThan">
      <formula>0</formula>
    </cfRule>
  </conditionalFormatting>
  <conditionalFormatting sqref="K24">
    <cfRule type="cellIs" dxfId="6" priority="6" operator="notEqual">
      <formula>0</formula>
    </cfRule>
  </conditionalFormatting>
  <conditionalFormatting sqref="AG24:AG64">
    <cfRule type="cellIs" dxfId="5" priority="5" operator="notEqual">
      <formula>0</formula>
    </cfRule>
  </conditionalFormatting>
  <conditionalFormatting sqref="I24">
    <cfRule type="cellIs" dxfId="4" priority="2" operator="greaterThan">
      <formula>0</formula>
    </cfRule>
  </conditionalFormatting>
  <conditionalFormatting sqref="I2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P7" zoomScale="85" zoomScaleSheetLayoutView="85" workbookViewId="0">
      <selection activeCell="AD26" sqref="AD26"/>
    </sheetView>
  </sheetViews>
  <sheetFormatPr defaultColWidth="9.140625" defaultRowHeight="15" x14ac:dyDescent="0.25"/>
  <cols>
    <col min="1" max="1" width="6.140625" style="179" customWidth="1"/>
    <col min="2" max="2" width="23.140625" style="179" customWidth="1"/>
    <col min="3" max="3" width="20" style="179" bestFit="1" customWidth="1"/>
    <col min="4" max="4" width="15.140625" style="179" customWidth="1"/>
    <col min="5" max="12" width="7.7109375" style="179" customWidth="1"/>
    <col min="13" max="13" width="10.7109375" style="179" customWidth="1"/>
    <col min="14" max="14" width="61" style="179" customWidth="1"/>
    <col min="15" max="15" width="20" style="179" customWidth="1"/>
    <col min="16" max="16" width="17.28515625" style="179" customWidth="1"/>
    <col min="17" max="17" width="13.42578125" style="179" customWidth="1"/>
    <col min="18" max="18" width="17" style="179" customWidth="1"/>
    <col min="19" max="20" width="9.7109375" style="179" customWidth="1"/>
    <col min="21" max="21" width="11.42578125" style="179" customWidth="1"/>
    <col min="22" max="22" width="12.7109375" style="179" customWidth="1"/>
    <col min="23" max="23" width="36.5703125" style="179" customWidth="1"/>
    <col min="24" max="24" width="17.7109375" style="179" customWidth="1"/>
    <col min="25" max="25" width="19.42578125" style="179" customWidth="1"/>
    <col min="26" max="26" width="7.7109375" style="179" customWidth="1"/>
    <col min="27" max="27" width="17" style="179" customWidth="1"/>
    <col min="28" max="28" width="18.28515625" style="179" customWidth="1"/>
    <col min="29" max="29" width="28.5703125" style="179" customWidth="1"/>
    <col min="30" max="30" width="18.140625" style="179" customWidth="1"/>
    <col min="31" max="31" width="15.85546875" style="179" customWidth="1"/>
    <col min="32" max="32" width="11.7109375" style="179" customWidth="1"/>
    <col min="33" max="33" width="11.5703125" style="179" customWidth="1"/>
    <col min="34" max="34" width="13.140625" style="179" customWidth="1"/>
    <col min="35" max="35" width="13.28515625" style="179" customWidth="1"/>
    <col min="36" max="36" width="14" style="179" customWidth="1"/>
    <col min="37" max="37" width="16.5703125" style="179" customWidth="1"/>
    <col min="38" max="38" width="12.28515625" style="179" customWidth="1"/>
    <col min="39" max="41" width="9.7109375" style="179" customWidth="1"/>
    <col min="42" max="42" width="12.42578125" style="179" customWidth="1"/>
    <col min="43" max="43" width="12" style="179" customWidth="1"/>
    <col min="44" max="44" width="14.140625" style="179" customWidth="1"/>
    <col min="45" max="46" width="13.28515625" style="179" customWidth="1"/>
    <col min="47" max="47" width="10.7109375" style="179" customWidth="1"/>
    <col min="48" max="48" width="15.7109375" style="179" customWidth="1"/>
    <col min="49" max="16384" width="9.140625" style="179"/>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335" t="str">
        <f>'6.2. Паспорт фин осв ввод факт'!A4</f>
        <v>Год раскрытия информации: 2018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75" x14ac:dyDescent="0.3">
      <c r="AV6" s="1"/>
    </row>
    <row r="7" spans="1:48" ht="18.75" x14ac:dyDescent="0.25">
      <c r="A7" s="329" t="s">
        <v>7</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ht="15.75" x14ac:dyDescent="0.25">
      <c r="A9" s="330" t="str">
        <f>'6.2. Паспорт фин осв ввод факт'!A8</f>
        <v>Акционерное общество "Янтарьэнерго" ДЗО  ПАО "Россети"</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25" t="s">
        <v>6</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ht="15.75" x14ac:dyDescent="0.25">
      <c r="A12" s="330" t="str">
        <f>'6.2. Паспорт фин осв ввод факт'!A11</f>
        <v>F_17-1484</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25" t="s">
        <v>5</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ht="15.75" x14ac:dyDescent="0.25">
      <c r="A15" s="331" t="str">
        <f>'6.2. Паспорт фин осв ввод факт'!A14</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row>
    <row r="16" spans="1:48" ht="15.75" x14ac:dyDescent="0.25">
      <c r="A16" s="325" t="s">
        <v>4</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row>
    <row r="18" spans="1:48" ht="14.25" customHeight="1"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c r="AI18" s="368"/>
      <c r="AJ18" s="368"/>
      <c r="AK18" s="368"/>
      <c r="AL18" s="368"/>
      <c r="AM18" s="368"/>
      <c r="AN18" s="368"/>
      <c r="AO18" s="368"/>
      <c r="AP18" s="368"/>
      <c r="AQ18" s="368"/>
      <c r="AR18" s="368"/>
      <c r="AS18" s="368"/>
      <c r="AT18" s="368"/>
      <c r="AU18" s="368"/>
      <c r="AV18" s="368"/>
    </row>
    <row r="19" spans="1:4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c r="AB19" s="368"/>
      <c r="AC19" s="368"/>
      <c r="AD19" s="368"/>
      <c r="AE19" s="368"/>
      <c r="AF19" s="368"/>
      <c r="AG19" s="368"/>
      <c r="AH19" s="368"/>
      <c r="AI19" s="368"/>
      <c r="AJ19" s="368"/>
      <c r="AK19" s="368"/>
      <c r="AL19" s="368"/>
      <c r="AM19" s="368"/>
      <c r="AN19" s="368"/>
      <c r="AO19" s="368"/>
      <c r="AP19" s="368"/>
      <c r="AQ19" s="368"/>
      <c r="AR19" s="368"/>
      <c r="AS19" s="368"/>
      <c r="AT19" s="368"/>
      <c r="AU19" s="368"/>
      <c r="AV19" s="368"/>
    </row>
    <row r="20" spans="1:48" s="180" customFormat="1"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369"/>
      <c r="AP20" s="369"/>
      <c r="AQ20" s="369"/>
      <c r="AR20" s="369"/>
      <c r="AS20" s="369"/>
      <c r="AT20" s="369"/>
      <c r="AU20" s="369"/>
      <c r="AV20" s="369"/>
    </row>
    <row r="21" spans="1:48" s="180" customFormat="1" x14ac:dyDescent="0.25">
      <c r="A21" s="420" t="s">
        <v>372</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s="180" customFormat="1" ht="58.5" customHeight="1" x14ac:dyDescent="0.25">
      <c r="A22" s="421" t="s">
        <v>50</v>
      </c>
      <c r="B22" s="424" t="s">
        <v>22</v>
      </c>
      <c r="C22" s="421" t="s">
        <v>49</v>
      </c>
      <c r="D22" s="421" t="s">
        <v>48</v>
      </c>
      <c r="E22" s="427" t="s">
        <v>382</v>
      </c>
      <c r="F22" s="428"/>
      <c r="G22" s="428"/>
      <c r="H22" s="428"/>
      <c r="I22" s="428"/>
      <c r="J22" s="428"/>
      <c r="K22" s="428"/>
      <c r="L22" s="429"/>
      <c r="M22" s="421" t="s">
        <v>47</v>
      </c>
      <c r="N22" s="421" t="s">
        <v>46</v>
      </c>
      <c r="O22" s="421" t="s">
        <v>45</v>
      </c>
      <c r="P22" s="430" t="s">
        <v>209</v>
      </c>
      <c r="Q22" s="430" t="s">
        <v>44</v>
      </c>
      <c r="R22" s="430" t="s">
        <v>43</v>
      </c>
      <c r="S22" s="430" t="s">
        <v>42</v>
      </c>
      <c r="T22" s="430"/>
      <c r="U22" s="431" t="s">
        <v>41</v>
      </c>
      <c r="V22" s="431" t="s">
        <v>40</v>
      </c>
      <c r="W22" s="430" t="s">
        <v>39</v>
      </c>
      <c r="X22" s="430" t="s">
        <v>38</v>
      </c>
      <c r="Y22" s="430" t="s">
        <v>37</v>
      </c>
      <c r="Z22" s="444" t="s">
        <v>36</v>
      </c>
      <c r="AA22" s="430" t="s">
        <v>35</v>
      </c>
      <c r="AB22" s="430" t="s">
        <v>34</v>
      </c>
      <c r="AC22" s="430" t="s">
        <v>33</v>
      </c>
      <c r="AD22" s="430" t="s">
        <v>32</v>
      </c>
      <c r="AE22" s="430" t="s">
        <v>31</v>
      </c>
      <c r="AF22" s="430" t="s">
        <v>30</v>
      </c>
      <c r="AG22" s="430"/>
      <c r="AH22" s="430"/>
      <c r="AI22" s="430"/>
      <c r="AJ22" s="430"/>
      <c r="AK22" s="430"/>
      <c r="AL22" s="430" t="s">
        <v>29</v>
      </c>
      <c r="AM22" s="430"/>
      <c r="AN22" s="430"/>
      <c r="AO22" s="430"/>
      <c r="AP22" s="430" t="s">
        <v>28</v>
      </c>
      <c r="AQ22" s="430"/>
      <c r="AR22" s="430" t="s">
        <v>27</v>
      </c>
      <c r="AS22" s="430" t="s">
        <v>26</v>
      </c>
      <c r="AT22" s="430" t="s">
        <v>25</v>
      </c>
      <c r="AU22" s="430" t="s">
        <v>24</v>
      </c>
      <c r="AV22" s="434" t="s">
        <v>23</v>
      </c>
    </row>
    <row r="23" spans="1:48" s="180" customFormat="1" ht="64.5" customHeight="1" x14ac:dyDescent="0.25">
      <c r="A23" s="422"/>
      <c r="B23" s="425"/>
      <c r="C23" s="422"/>
      <c r="D23" s="422"/>
      <c r="E23" s="436" t="s">
        <v>21</v>
      </c>
      <c r="F23" s="438" t="s">
        <v>125</v>
      </c>
      <c r="G23" s="438" t="s">
        <v>124</v>
      </c>
      <c r="H23" s="438" t="s">
        <v>123</v>
      </c>
      <c r="I23" s="442" t="s">
        <v>318</v>
      </c>
      <c r="J23" s="442" t="s">
        <v>319</v>
      </c>
      <c r="K23" s="442" t="s">
        <v>320</v>
      </c>
      <c r="L23" s="438" t="s">
        <v>74</v>
      </c>
      <c r="M23" s="422"/>
      <c r="N23" s="422"/>
      <c r="O23" s="422"/>
      <c r="P23" s="430"/>
      <c r="Q23" s="430"/>
      <c r="R23" s="430"/>
      <c r="S23" s="440" t="s">
        <v>2</v>
      </c>
      <c r="T23" s="440" t="s">
        <v>9</v>
      </c>
      <c r="U23" s="431"/>
      <c r="V23" s="431"/>
      <c r="W23" s="430"/>
      <c r="X23" s="430"/>
      <c r="Y23" s="430"/>
      <c r="Z23" s="430"/>
      <c r="AA23" s="430"/>
      <c r="AB23" s="430"/>
      <c r="AC23" s="430"/>
      <c r="AD23" s="430"/>
      <c r="AE23" s="430"/>
      <c r="AF23" s="430" t="s">
        <v>20</v>
      </c>
      <c r="AG23" s="430"/>
      <c r="AH23" s="430" t="s">
        <v>19</v>
      </c>
      <c r="AI23" s="430"/>
      <c r="AJ23" s="421" t="s">
        <v>18</v>
      </c>
      <c r="AK23" s="421" t="s">
        <v>17</v>
      </c>
      <c r="AL23" s="421" t="s">
        <v>16</v>
      </c>
      <c r="AM23" s="421" t="s">
        <v>15</v>
      </c>
      <c r="AN23" s="421" t="s">
        <v>14</v>
      </c>
      <c r="AO23" s="421" t="s">
        <v>13</v>
      </c>
      <c r="AP23" s="421" t="s">
        <v>12</v>
      </c>
      <c r="AQ23" s="432" t="s">
        <v>9</v>
      </c>
      <c r="AR23" s="430"/>
      <c r="AS23" s="430"/>
      <c r="AT23" s="430"/>
      <c r="AU23" s="430"/>
      <c r="AV23" s="435"/>
    </row>
    <row r="24" spans="1:48" s="180" customFormat="1" ht="96.75" customHeight="1" x14ac:dyDescent="0.25">
      <c r="A24" s="423"/>
      <c r="B24" s="426"/>
      <c r="C24" s="423"/>
      <c r="D24" s="423"/>
      <c r="E24" s="437"/>
      <c r="F24" s="439"/>
      <c r="G24" s="439"/>
      <c r="H24" s="439"/>
      <c r="I24" s="443"/>
      <c r="J24" s="443"/>
      <c r="K24" s="443"/>
      <c r="L24" s="439"/>
      <c r="M24" s="423"/>
      <c r="N24" s="423"/>
      <c r="O24" s="423"/>
      <c r="P24" s="430"/>
      <c r="Q24" s="430"/>
      <c r="R24" s="430"/>
      <c r="S24" s="441"/>
      <c r="T24" s="441"/>
      <c r="U24" s="431"/>
      <c r="V24" s="431"/>
      <c r="W24" s="430"/>
      <c r="X24" s="430"/>
      <c r="Y24" s="430"/>
      <c r="Z24" s="430"/>
      <c r="AA24" s="430"/>
      <c r="AB24" s="430"/>
      <c r="AC24" s="430"/>
      <c r="AD24" s="430"/>
      <c r="AE24" s="430"/>
      <c r="AF24" s="181" t="s">
        <v>11</v>
      </c>
      <c r="AG24" s="181" t="s">
        <v>10</v>
      </c>
      <c r="AH24" s="182" t="s">
        <v>2</v>
      </c>
      <c r="AI24" s="182" t="s">
        <v>9</v>
      </c>
      <c r="AJ24" s="423"/>
      <c r="AK24" s="423"/>
      <c r="AL24" s="423"/>
      <c r="AM24" s="423"/>
      <c r="AN24" s="423"/>
      <c r="AO24" s="423"/>
      <c r="AP24" s="423"/>
      <c r="AQ24" s="433"/>
      <c r="AR24" s="430"/>
      <c r="AS24" s="430"/>
      <c r="AT24" s="430"/>
      <c r="AU24" s="430"/>
      <c r="AV24" s="435"/>
    </row>
    <row r="25" spans="1:48" s="184" customFormat="1" ht="11.25" x14ac:dyDescent="0.2">
      <c r="A25" s="183">
        <v>1</v>
      </c>
      <c r="B25" s="183">
        <v>2</v>
      </c>
      <c r="C25" s="183">
        <v>4</v>
      </c>
      <c r="D25" s="183">
        <v>5</v>
      </c>
      <c r="E25" s="183">
        <v>6</v>
      </c>
      <c r="F25" s="183">
        <f>E25+1</f>
        <v>7</v>
      </c>
      <c r="G25" s="183">
        <f t="shared" ref="G25:H25" si="0">F25+1</f>
        <v>8</v>
      </c>
      <c r="H25" s="183">
        <f t="shared" si="0"/>
        <v>9</v>
      </c>
      <c r="I25" s="183">
        <f t="shared" ref="I25" si="1">H25+1</f>
        <v>10</v>
      </c>
      <c r="J25" s="183">
        <f t="shared" ref="J25" si="2">I25+1</f>
        <v>11</v>
      </c>
      <c r="K25" s="183">
        <f t="shared" ref="K25" si="3">J25+1</f>
        <v>12</v>
      </c>
      <c r="L25" s="183">
        <f t="shared" ref="L25" si="4">K25+1</f>
        <v>13</v>
      </c>
      <c r="M25" s="183">
        <f t="shared" ref="M25" si="5">L25+1</f>
        <v>14</v>
      </c>
      <c r="N25" s="183">
        <f t="shared" ref="N25" si="6">M25+1</f>
        <v>15</v>
      </c>
      <c r="O25" s="183">
        <f t="shared" ref="O25" si="7">N25+1</f>
        <v>16</v>
      </c>
      <c r="P25" s="183">
        <f t="shared" ref="P25" si="8">O25+1</f>
        <v>17</v>
      </c>
      <c r="Q25" s="183">
        <f t="shared" ref="Q25" si="9">P25+1</f>
        <v>18</v>
      </c>
      <c r="R25" s="183">
        <f t="shared" ref="R25" si="10">Q25+1</f>
        <v>19</v>
      </c>
      <c r="S25" s="183">
        <f t="shared" ref="S25" si="11">R25+1</f>
        <v>20</v>
      </c>
      <c r="T25" s="183">
        <f t="shared" ref="T25" si="12">S25+1</f>
        <v>21</v>
      </c>
      <c r="U25" s="183">
        <f t="shared" ref="U25" si="13">T25+1</f>
        <v>22</v>
      </c>
      <c r="V25" s="183">
        <f t="shared" ref="V25" si="14">U25+1</f>
        <v>23</v>
      </c>
      <c r="W25" s="183">
        <f t="shared" ref="W25" si="15">V25+1</f>
        <v>24</v>
      </c>
      <c r="X25" s="183">
        <f t="shared" ref="X25" si="16">W25+1</f>
        <v>25</v>
      </c>
      <c r="Y25" s="183">
        <f t="shared" ref="Y25" si="17">X25+1</f>
        <v>26</v>
      </c>
      <c r="Z25" s="183">
        <f t="shared" ref="Z25" si="18">Y25+1</f>
        <v>27</v>
      </c>
      <c r="AA25" s="183">
        <f t="shared" ref="AA25" si="19">Z25+1</f>
        <v>28</v>
      </c>
      <c r="AB25" s="183">
        <f t="shared" ref="AB25" si="20">AA25+1</f>
        <v>29</v>
      </c>
      <c r="AC25" s="183">
        <f t="shared" ref="AC25" si="21">AB25+1</f>
        <v>30</v>
      </c>
      <c r="AD25" s="183">
        <f t="shared" ref="AD25" si="22">AC25+1</f>
        <v>31</v>
      </c>
      <c r="AE25" s="183">
        <f t="shared" ref="AE25" si="23">AD25+1</f>
        <v>32</v>
      </c>
      <c r="AF25" s="183">
        <f t="shared" ref="AF25" si="24">AE25+1</f>
        <v>33</v>
      </c>
      <c r="AG25" s="183">
        <f t="shared" ref="AG25" si="25">AF25+1</f>
        <v>34</v>
      </c>
      <c r="AH25" s="183">
        <f t="shared" ref="AH25" si="26">AG25+1</f>
        <v>35</v>
      </c>
      <c r="AI25" s="183">
        <f t="shared" ref="AI25" si="27">AH25+1</f>
        <v>36</v>
      </c>
      <c r="AJ25" s="183">
        <f t="shared" ref="AJ25" si="28">AI25+1</f>
        <v>37</v>
      </c>
      <c r="AK25" s="183">
        <f t="shared" ref="AK25" si="29">AJ25+1</f>
        <v>38</v>
      </c>
      <c r="AL25" s="183">
        <f t="shared" ref="AL25" si="30">AK25+1</f>
        <v>39</v>
      </c>
      <c r="AM25" s="183">
        <f t="shared" ref="AM25" si="31">AL25+1</f>
        <v>40</v>
      </c>
      <c r="AN25" s="183">
        <f t="shared" ref="AN25" si="32">AM25+1</f>
        <v>41</v>
      </c>
      <c r="AO25" s="183">
        <f t="shared" ref="AO25" si="33">AN25+1</f>
        <v>42</v>
      </c>
      <c r="AP25" s="183">
        <f t="shared" ref="AP25" si="34">AO25+1</f>
        <v>43</v>
      </c>
      <c r="AQ25" s="183">
        <f t="shared" ref="AQ25" si="35">AP25+1</f>
        <v>44</v>
      </c>
      <c r="AR25" s="183">
        <f t="shared" ref="AR25" si="36">AQ25+1</f>
        <v>45</v>
      </c>
      <c r="AS25" s="183">
        <f t="shared" ref="AS25" si="37">AR25+1</f>
        <v>46</v>
      </c>
      <c r="AT25" s="183">
        <f t="shared" ref="AT25" si="38">AS25+1</f>
        <v>47</v>
      </c>
      <c r="AU25" s="183">
        <f t="shared" ref="AU25" si="39">AT25+1</f>
        <v>48</v>
      </c>
      <c r="AV25" s="183">
        <f t="shared" ref="AV25" si="40">AU25+1</f>
        <v>49</v>
      </c>
    </row>
    <row r="26" spans="1:48" s="186" customFormat="1" ht="45" x14ac:dyDescent="0.25">
      <c r="A26" s="194">
        <v>1</v>
      </c>
      <c r="B26" s="185" t="s">
        <v>543</v>
      </c>
      <c r="C26" s="185" t="s">
        <v>61</v>
      </c>
      <c r="D26" s="193">
        <f>'6.1. Паспорт сетевой график'!H55</f>
        <v>43419</v>
      </c>
      <c r="E26" s="185" t="s">
        <v>265</v>
      </c>
      <c r="F26" s="185" t="s">
        <v>265</v>
      </c>
      <c r="G26" s="185">
        <v>197</v>
      </c>
      <c r="H26" s="185" t="s">
        <v>265</v>
      </c>
      <c r="I26" s="185">
        <v>0.55000000000000004</v>
      </c>
      <c r="J26" s="185" t="s">
        <v>265</v>
      </c>
      <c r="K26" s="185">
        <v>10</v>
      </c>
      <c r="L26" s="185">
        <v>7</v>
      </c>
      <c r="M26" s="185" t="s">
        <v>416</v>
      </c>
      <c r="N26" s="185" t="s">
        <v>425</v>
      </c>
      <c r="O26" s="185" t="s">
        <v>389</v>
      </c>
      <c r="P26" s="203">
        <v>41730.516000000003</v>
      </c>
      <c r="Q26" s="185" t="s">
        <v>422</v>
      </c>
      <c r="R26" s="203">
        <v>41730.516000000003</v>
      </c>
      <c r="S26" s="185" t="s">
        <v>423</v>
      </c>
      <c r="T26" s="185" t="s">
        <v>423</v>
      </c>
      <c r="U26" s="185">
        <v>6</v>
      </c>
      <c r="V26" s="185">
        <v>6</v>
      </c>
      <c r="W26" s="195" t="s">
        <v>525</v>
      </c>
      <c r="X26" s="196">
        <v>40605.940999999999</v>
      </c>
      <c r="Y26" s="195"/>
      <c r="Z26" s="195" t="s">
        <v>62</v>
      </c>
      <c r="AA26" s="196">
        <v>37579.008000000002</v>
      </c>
      <c r="AB26" s="196">
        <v>37579.008000000002</v>
      </c>
      <c r="AC26" s="195" t="s">
        <v>525</v>
      </c>
      <c r="AD26" s="196">
        <f>AB26*1.18</f>
        <v>44343.229440000003</v>
      </c>
      <c r="AE26" s="196">
        <f>AD26</f>
        <v>44343.229440000003</v>
      </c>
      <c r="AF26" s="185">
        <v>49625</v>
      </c>
      <c r="AG26" s="185" t="s">
        <v>424</v>
      </c>
      <c r="AH26" s="185" t="s">
        <v>426</v>
      </c>
      <c r="AI26" s="185" t="s">
        <v>426</v>
      </c>
      <c r="AJ26" s="185" t="s">
        <v>427</v>
      </c>
      <c r="AK26" s="197">
        <v>42565</v>
      </c>
      <c r="AL26" s="185"/>
      <c r="AM26" s="185"/>
      <c r="AN26" s="185"/>
      <c r="AO26" s="185"/>
      <c r="AP26" s="185"/>
      <c r="AQ26" s="185"/>
      <c r="AR26" s="185"/>
      <c r="AS26" s="185"/>
      <c r="AT26" s="185"/>
      <c r="AU26" s="185"/>
      <c r="AV26" s="185"/>
    </row>
    <row r="27" spans="1:48" x14ac:dyDescent="0.25">
      <c r="A27" s="198"/>
      <c r="B27" s="198"/>
      <c r="C27" s="198"/>
      <c r="D27" s="198"/>
      <c r="E27" s="198"/>
      <c r="F27" s="198"/>
      <c r="G27" s="198"/>
      <c r="H27" s="198"/>
      <c r="I27" s="198"/>
      <c r="J27" s="198"/>
      <c r="K27" s="198"/>
      <c r="L27" s="198"/>
      <c r="M27" s="198"/>
      <c r="N27" s="198"/>
      <c r="O27" s="198"/>
      <c r="P27" s="198"/>
      <c r="Q27" s="198"/>
      <c r="R27" s="198"/>
      <c r="S27" s="198"/>
      <c r="T27" s="198"/>
      <c r="U27" s="198"/>
      <c r="V27" s="198"/>
      <c r="W27" s="195" t="s">
        <v>526</v>
      </c>
      <c r="X27" s="196">
        <v>39643.991000000002</v>
      </c>
      <c r="Y27" s="195" t="s">
        <v>526</v>
      </c>
      <c r="Z27" s="195"/>
      <c r="AA27" s="196"/>
      <c r="AB27" s="198"/>
      <c r="AC27" s="198"/>
      <c r="AD27" s="198"/>
      <c r="AE27" s="198"/>
      <c r="AF27" s="198"/>
      <c r="AG27" s="198"/>
      <c r="AH27" s="198"/>
      <c r="AI27" s="198"/>
      <c r="AJ27" s="198"/>
      <c r="AK27" s="198"/>
      <c r="AL27" s="198"/>
      <c r="AM27" s="198"/>
      <c r="AN27" s="198"/>
      <c r="AO27" s="198"/>
      <c r="AP27" s="198"/>
      <c r="AQ27" s="198"/>
      <c r="AR27" s="198"/>
      <c r="AS27" s="198"/>
      <c r="AT27" s="198"/>
      <c r="AU27" s="198"/>
      <c r="AV27" s="198"/>
    </row>
    <row r="28" spans="1:48" x14ac:dyDescent="0.25">
      <c r="A28" s="198"/>
      <c r="B28" s="198"/>
      <c r="C28" s="198"/>
      <c r="D28" s="198"/>
      <c r="E28" s="198"/>
      <c r="F28" s="198"/>
      <c r="G28" s="198"/>
      <c r="H28" s="198"/>
      <c r="I28" s="198"/>
      <c r="J28" s="198"/>
      <c r="K28" s="198"/>
      <c r="L28" s="198"/>
      <c r="M28" s="198"/>
      <c r="N28" s="198"/>
      <c r="O28" s="198"/>
      <c r="P28" s="198"/>
      <c r="Q28" s="198"/>
      <c r="R28" s="198"/>
      <c r="S28" s="198"/>
      <c r="T28" s="198"/>
      <c r="U28" s="198"/>
      <c r="V28" s="198"/>
      <c r="W28" s="195" t="s">
        <v>527</v>
      </c>
      <c r="X28" s="196">
        <v>37579.292999999998</v>
      </c>
      <c r="Y28" s="195"/>
      <c r="Z28" s="195"/>
      <c r="AA28" s="196">
        <v>37579.292999999998</v>
      </c>
      <c r="AB28" s="198"/>
      <c r="AC28" s="198"/>
      <c r="AD28" s="198"/>
      <c r="AE28" s="198"/>
      <c r="AF28" s="198"/>
      <c r="AG28" s="198"/>
      <c r="AH28" s="198"/>
      <c r="AI28" s="198"/>
      <c r="AJ28" s="198"/>
      <c r="AK28" s="198"/>
      <c r="AL28" s="198"/>
      <c r="AM28" s="198"/>
      <c r="AN28" s="198"/>
      <c r="AO28" s="198"/>
      <c r="AP28" s="198"/>
      <c r="AQ28" s="198"/>
      <c r="AR28" s="198"/>
      <c r="AS28" s="198"/>
      <c r="AT28" s="198"/>
      <c r="AU28" s="198"/>
      <c r="AV28" s="198"/>
    </row>
    <row r="29" spans="1:48" x14ac:dyDescent="0.25">
      <c r="A29" s="198"/>
      <c r="B29" s="198"/>
      <c r="C29" s="198"/>
      <c r="D29" s="198"/>
      <c r="E29" s="198"/>
      <c r="F29" s="198"/>
      <c r="G29" s="198"/>
      <c r="H29" s="198"/>
      <c r="I29" s="198"/>
      <c r="J29" s="198"/>
      <c r="K29" s="198"/>
      <c r="L29" s="198"/>
      <c r="M29" s="198"/>
      <c r="N29" s="198"/>
      <c r="O29" s="198"/>
      <c r="P29" s="198"/>
      <c r="Q29" s="198"/>
      <c r="R29" s="198"/>
      <c r="S29" s="198"/>
      <c r="T29" s="198"/>
      <c r="U29" s="198"/>
      <c r="V29" s="198"/>
      <c r="W29" s="195" t="s">
        <v>528</v>
      </c>
      <c r="X29" s="196">
        <v>41529.25</v>
      </c>
      <c r="Y29" s="195"/>
      <c r="Z29" s="195"/>
      <c r="AA29" s="196">
        <v>41529.25</v>
      </c>
      <c r="AB29" s="198"/>
      <c r="AC29" s="198"/>
      <c r="AD29" s="198"/>
      <c r="AE29" s="198"/>
      <c r="AF29" s="198"/>
      <c r="AG29" s="198"/>
      <c r="AH29" s="198"/>
      <c r="AI29" s="198"/>
      <c r="AJ29" s="198"/>
      <c r="AK29" s="198"/>
      <c r="AL29" s="198"/>
      <c r="AM29" s="198"/>
      <c r="AN29" s="198"/>
      <c r="AO29" s="198"/>
      <c r="AP29" s="198"/>
      <c r="AQ29" s="198"/>
      <c r="AR29" s="198"/>
      <c r="AS29" s="198"/>
      <c r="AT29" s="198"/>
      <c r="AU29" s="198"/>
      <c r="AV29" s="198"/>
    </row>
    <row r="30" spans="1:48" ht="30" x14ac:dyDescent="0.25">
      <c r="A30" s="198"/>
      <c r="B30" s="198"/>
      <c r="C30" s="198"/>
      <c r="D30" s="198"/>
      <c r="E30" s="198"/>
      <c r="F30" s="198"/>
      <c r="G30" s="198"/>
      <c r="H30" s="198"/>
      <c r="I30" s="198"/>
      <c r="J30" s="198"/>
      <c r="K30" s="198"/>
      <c r="L30" s="198"/>
      <c r="M30" s="198"/>
      <c r="N30" s="198"/>
      <c r="O30" s="198"/>
      <c r="P30" s="198"/>
      <c r="Q30" s="198"/>
      <c r="R30" s="198"/>
      <c r="S30" s="198"/>
      <c r="T30" s="198"/>
      <c r="U30" s="198"/>
      <c r="V30" s="198"/>
      <c r="W30" s="195" t="s">
        <v>529</v>
      </c>
      <c r="X30" s="196">
        <v>41566.212</v>
      </c>
      <c r="Y30" s="195" t="s">
        <v>529</v>
      </c>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row>
    <row r="31" spans="1:48" ht="30" x14ac:dyDescent="0.25">
      <c r="A31" s="198"/>
      <c r="B31" s="198"/>
      <c r="C31" s="198"/>
      <c r="D31" s="198"/>
      <c r="E31" s="198"/>
      <c r="F31" s="198"/>
      <c r="G31" s="198"/>
      <c r="H31" s="198"/>
      <c r="I31" s="198"/>
      <c r="J31" s="198"/>
      <c r="K31" s="198"/>
      <c r="L31" s="198"/>
      <c r="M31" s="198"/>
      <c r="N31" s="198"/>
      <c r="O31" s="198"/>
      <c r="P31" s="198"/>
      <c r="Q31" s="198"/>
      <c r="R31" s="198"/>
      <c r="S31" s="198"/>
      <c r="T31" s="198"/>
      <c r="U31" s="198"/>
      <c r="V31" s="198"/>
      <c r="W31" s="195" t="s">
        <v>530</v>
      </c>
      <c r="X31" s="196">
        <v>40478.487999999998</v>
      </c>
      <c r="Y31" s="195" t="s">
        <v>530</v>
      </c>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row>
    <row r="32" spans="1:48" s="202" customFormat="1" ht="45" x14ac:dyDescent="0.25">
      <c r="A32" s="194">
        <v>2</v>
      </c>
      <c r="B32" s="185" t="s">
        <v>543</v>
      </c>
      <c r="C32" s="185" t="s">
        <v>61</v>
      </c>
      <c r="D32" s="193">
        <f>'6.1. Паспорт сетевой график'!H55</f>
        <v>43419</v>
      </c>
      <c r="E32" s="185" t="s">
        <v>265</v>
      </c>
      <c r="F32" s="185" t="s">
        <v>265</v>
      </c>
      <c r="G32" s="185">
        <v>197</v>
      </c>
      <c r="H32" s="185" t="s">
        <v>265</v>
      </c>
      <c r="I32" s="185">
        <v>0.55000000000000004</v>
      </c>
      <c r="J32" s="185" t="s">
        <v>265</v>
      </c>
      <c r="K32" s="185">
        <v>10</v>
      </c>
      <c r="L32" s="185">
        <v>7</v>
      </c>
      <c r="M32" s="201" t="s">
        <v>532</v>
      </c>
      <c r="N32" s="185" t="s">
        <v>531</v>
      </c>
      <c r="O32" s="185" t="s">
        <v>389</v>
      </c>
      <c r="P32" s="199">
        <v>1791823.15</v>
      </c>
      <c r="Q32" s="201" t="s">
        <v>533</v>
      </c>
      <c r="R32" s="199">
        <v>1791823.15</v>
      </c>
      <c r="S32" s="185" t="s">
        <v>423</v>
      </c>
      <c r="T32" s="185" t="s">
        <v>423</v>
      </c>
      <c r="U32" s="195" t="s">
        <v>57</v>
      </c>
      <c r="V32" s="200">
        <v>2</v>
      </c>
      <c r="W32" s="195" t="s">
        <v>534</v>
      </c>
      <c r="X32" s="196">
        <v>1778050</v>
      </c>
      <c r="Y32" s="201"/>
      <c r="Z32" s="195" t="s">
        <v>62</v>
      </c>
      <c r="AA32" s="196">
        <v>1778050</v>
      </c>
      <c r="AB32" s="196">
        <v>1778050</v>
      </c>
      <c r="AC32" s="195" t="s">
        <v>534</v>
      </c>
      <c r="AD32" s="196">
        <f>AB32*1.18</f>
        <v>2098099</v>
      </c>
      <c r="AE32" s="196">
        <f>AD32</f>
        <v>2098099</v>
      </c>
      <c r="AF32" s="195" t="s">
        <v>535</v>
      </c>
      <c r="AG32" s="195" t="s">
        <v>424</v>
      </c>
      <c r="AH32" s="195" t="s">
        <v>536</v>
      </c>
      <c r="AI32" s="197">
        <v>42681</v>
      </c>
      <c r="AJ32" s="195" t="s">
        <v>537</v>
      </c>
      <c r="AK32" s="197">
        <v>42709</v>
      </c>
      <c r="AL32" s="185"/>
      <c r="AM32" s="185"/>
      <c r="AN32" s="185"/>
      <c r="AO32" s="185"/>
      <c r="AP32" s="185"/>
      <c r="AQ32" s="185"/>
      <c r="AR32" s="185"/>
      <c r="AS32" s="185"/>
      <c r="AT32" s="185"/>
      <c r="AU32" s="185"/>
      <c r="AV32" s="185"/>
    </row>
    <row r="33" spans="1:48" s="202" customFormat="1" x14ac:dyDescent="0.25">
      <c r="A33" s="194"/>
      <c r="B33" s="185"/>
      <c r="C33" s="185"/>
      <c r="D33" s="193"/>
      <c r="E33" s="185"/>
      <c r="F33" s="185"/>
      <c r="G33" s="185"/>
      <c r="H33" s="185"/>
      <c r="I33" s="185"/>
      <c r="J33" s="185"/>
      <c r="K33" s="185"/>
      <c r="L33" s="185"/>
      <c r="M33" s="201"/>
      <c r="N33" s="185"/>
      <c r="O33" s="185"/>
      <c r="P33" s="199"/>
      <c r="Q33" s="201"/>
      <c r="R33" s="199"/>
      <c r="S33" s="185"/>
      <c r="T33" s="185"/>
      <c r="U33" s="195"/>
      <c r="V33" s="200"/>
      <c r="W33" s="195" t="s">
        <v>528</v>
      </c>
      <c r="X33" s="196">
        <v>1790210</v>
      </c>
      <c r="Y33" s="201"/>
      <c r="Z33" s="195"/>
      <c r="AA33" s="196">
        <v>1790210</v>
      </c>
      <c r="AB33" s="196"/>
      <c r="AC33" s="195"/>
      <c r="AD33" s="196"/>
      <c r="AE33" s="196"/>
      <c r="AF33" s="195"/>
      <c r="AG33" s="195"/>
      <c r="AH33" s="195"/>
      <c r="AI33" s="197"/>
      <c r="AJ33" s="195"/>
      <c r="AK33" s="197"/>
      <c r="AL33" s="185"/>
      <c r="AM33" s="185"/>
      <c r="AN33" s="185"/>
      <c r="AO33" s="185"/>
      <c r="AP33" s="185"/>
      <c r="AQ33" s="185"/>
      <c r="AR33" s="185"/>
      <c r="AS33" s="185"/>
      <c r="AT33" s="185"/>
      <c r="AU33" s="185"/>
      <c r="AV33" s="185"/>
    </row>
    <row r="34" spans="1:48" s="202" customFormat="1" ht="45" x14ac:dyDescent="0.25">
      <c r="A34" s="194">
        <v>3</v>
      </c>
      <c r="B34" s="185" t="s">
        <v>553</v>
      </c>
      <c r="C34" s="185" t="s">
        <v>61</v>
      </c>
      <c r="D34" s="193">
        <f>'6.1. Паспорт сетевой график'!H55</f>
        <v>43419</v>
      </c>
      <c r="E34" s="185" t="s">
        <v>265</v>
      </c>
      <c r="F34" s="185" t="s">
        <v>265</v>
      </c>
      <c r="G34" s="185">
        <v>197</v>
      </c>
      <c r="H34" s="185" t="s">
        <v>265</v>
      </c>
      <c r="I34" s="185">
        <v>0.55000000000000004</v>
      </c>
      <c r="J34" s="185" t="s">
        <v>265</v>
      </c>
      <c r="K34" s="185">
        <v>10</v>
      </c>
      <c r="L34" s="185">
        <v>7</v>
      </c>
      <c r="M34" s="201" t="s">
        <v>554</v>
      </c>
      <c r="N34" s="185" t="s">
        <v>555</v>
      </c>
      <c r="O34" s="185" t="s">
        <v>389</v>
      </c>
      <c r="P34" s="199">
        <v>41538.980000000003</v>
      </c>
      <c r="Q34" s="201" t="s">
        <v>533</v>
      </c>
      <c r="R34" s="199">
        <v>41538.980000000003</v>
      </c>
      <c r="S34" s="185" t="s">
        <v>556</v>
      </c>
      <c r="T34" s="185" t="s">
        <v>423</v>
      </c>
      <c r="U34" s="195"/>
      <c r="V34" s="200"/>
      <c r="W34" s="195"/>
      <c r="X34" s="196"/>
      <c r="Y34" s="201"/>
      <c r="Z34" s="195"/>
      <c r="AA34" s="196"/>
      <c r="AB34" s="196"/>
      <c r="AC34" s="195"/>
      <c r="AD34" s="196"/>
      <c r="AE34" s="196"/>
      <c r="AF34" s="195" t="s">
        <v>557</v>
      </c>
      <c r="AG34" s="195" t="s">
        <v>424</v>
      </c>
      <c r="AH34" s="197">
        <v>42825</v>
      </c>
      <c r="AI34" s="197">
        <v>42825</v>
      </c>
      <c r="AJ34" s="197">
        <v>42846</v>
      </c>
      <c r="AK34" s="197">
        <v>42892</v>
      </c>
      <c r="AL34" s="185"/>
      <c r="AM34" s="185"/>
      <c r="AN34" s="185"/>
      <c r="AO34" s="185"/>
      <c r="AP34" s="185"/>
      <c r="AQ34" s="185"/>
      <c r="AR34" s="185"/>
      <c r="AS34" s="185"/>
      <c r="AT34" s="185"/>
      <c r="AU34" s="185"/>
      <c r="AV34" s="185" t="s">
        <v>558</v>
      </c>
    </row>
    <row r="35" spans="1:48" s="202" customFormat="1" ht="45" x14ac:dyDescent="0.25">
      <c r="A35" s="194">
        <v>4</v>
      </c>
      <c r="B35" s="185" t="s">
        <v>553</v>
      </c>
      <c r="C35" s="185" t="s">
        <v>61</v>
      </c>
      <c r="D35" s="193">
        <f>'6.1. Паспорт сетевой график'!H55</f>
        <v>43419</v>
      </c>
      <c r="E35" s="185" t="s">
        <v>265</v>
      </c>
      <c r="F35" s="185" t="s">
        <v>265</v>
      </c>
      <c r="G35" s="185">
        <v>197</v>
      </c>
      <c r="H35" s="185" t="s">
        <v>265</v>
      </c>
      <c r="I35" s="185">
        <v>0.55000000000000004</v>
      </c>
      <c r="J35" s="185" t="s">
        <v>265</v>
      </c>
      <c r="K35" s="185">
        <v>10</v>
      </c>
      <c r="L35" s="185">
        <v>7</v>
      </c>
      <c r="M35" s="201" t="s">
        <v>559</v>
      </c>
      <c r="N35" s="185" t="s">
        <v>555</v>
      </c>
      <c r="O35" s="185" t="s">
        <v>389</v>
      </c>
      <c r="P35" s="199">
        <v>41284.620000000003</v>
      </c>
      <c r="Q35" s="201" t="s">
        <v>533</v>
      </c>
      <c r="R35" s="199">
        <v>41284.620000000003</v>
      </c>
      <c r="S35" s="185" t="s">
        <v>556</v>
      </c>
      <c r="T35" s="185" t="s">
        <v>423</v>
      </c>
      <c r="U35" s="195" t="s">
        <v>57</v>
      </c>
      <c r="V35" s="200" t="s">
        <v>57</v>
      </c>
      <c r="W35" s="195" t="s">
        <v>560</v>
      </c>
      <c r="X35" s="196">
        <v>40211.86</v>
      </c>
      <c r="Y35" s="201"/>
      <c r="Z35" s="195">
        <v>1</v>
      </c>
      <c r="AA35" s="196">
        <v>38600</v>
      </c>
      <c r="AB35" s="196">
        <v>38600</v>
      </c>
      <c r="AC35" s="195" t="s">
        <v>560</v>
      </c>
      <c r="AD35" s="196">
        <v>38600</v>
      </c>
      <c r="AE35" s="196">
        <v>38600</v>
      </c>
      <c r="AF35" s="195" t="s">
        <v>561</v>
      </c>
      <c r="AG35" s="195" t="s">
        <v>424</v>
      </c>
      <c r="AH35" s="197">
        <v>42894</v>
      </c>
      <c r="AI35" s="197">
        <v>42894</v>
      </c>
      <c r="AJ35" s="197">
        <v>42914</v>
      </c>
      <c r="AK35" s="197">
        <v>42950</v>
      </c>
      <c r="AL35" s="185"/>
      <c r="AM35" s="185"/>
      <c r="AN35" s="185"/>
      <c r="AO35" s="185"/>
      <c r="AP35" s="185"/>
      <c r="AQ35" s="185"/>
      <c r="AR35" s="185"/>
      <c r="AS35" s="185"/>
      <c r="AT35" s="185"/>
      <c r="AU35" s="185"/>
      <c r="AV35" s="185"/>
    </row>
    <row r="36" spans="1:48" s="202" customFormat="1" x14ac:dyDescent="0.25">
      <c r="A36" s="194"/>
      <c r="B36" s="185"/>
      <c r="C36" s="185"/>
      <c r="D36" s="193"/>
      <c r="E36" s="185"/>
      <c r="F36" s="185"/>
      <c r="G36" s="185"/>
      <c r="H36" s="185"/>
      <c r="I36" s="185"/>
      <c r="J36" s="185"/>
      <c r="K36" s="185"/>
      <c r="L36" s="185"/>
      <c r="M36" s="201"/>
      <c r="N36" s="185"/>
      <c r="O36" s="185"/>
      <c r="P36" s="199"/>
      <c r="Q36" s="201"/>
      <c r="R36" s="199"/>
      <c r="S36" s="185"/>
      <c r="T36" s="185"/>
      <c r="U36" s="195"/>
      <c r="V36" s="200"/>
      <c r="W36" s="195" t="s">
        <v>562</v>
      </c>
      <c r="X36" s="196">
        <v>36800</v>
      </c>
      <c r="Y36" s="201"/>
      <c r="Z36" s="195"/>
      <c r="AA36" s="196">
        <v>36200</v>
      </c>
      <c r="AB36" s="196">
        <v>36200</v>
      </c>
      <c r="AC36" s="195"/>
      <c r="AD36" s="196"/>
      <c r="AE36" s="196"/>
      <c r="AF36" s="195"/>
      <c r="AG36" s="195"/>
      <c r="AH36" s="197"/>
      <c r="AI36" s="197"/>
      <c r="AJ36" s="197"/>
      <c r="AK36" s="197"/>
      <c r="AL36" s="185"/>
      <c r="AM36" s="185"/>
      <c r="AN36" s="185"/>
      <c r="AO36" s="185"/>
      <c r="AP36" s="185"/>
      <c r="AQ36" s="185"/>
      <c r="AR36" s="185"/>
      <c r="AS36" s="185"/>
      <c r="AT36" s="185"/>
      <c r="AU36" s="185"/>
      <c r="AV36" s="185"/>
    </row>
    <row r="37" spans="1:48" s="202" customFormat="1" x14ac:dyDescent="0.25">
      <c r="A37" s="194"/>
      <c r="B37" s="185"/>
      <c r="C37" s="185"/>
      <c r="D37" s="193"/>
      <c r="E37" s="185"/>
      <c r="F37" s="185"/>
      <c r="G37" s="185"/>
      <c r="H37" s="185"/>
      <c r="I37" s="185"/>
      <c r="J37" s="185"/>
      <c r="K37" s="185"/>
      <c r="L37" s="185"/>
      <c r="M37" s="201"/>
      <c r="N37" s="185"/>
      <c r="O37" s="185"/>
      <c r="P37" s="199"/>
      <c r="Q37" s="201"/>
      <c r="R37" s="199"/>
      <c r="S37" s="185"/>
      <c r="T37" s="185"/>
      <c r="U37" s="195"/>
      <c r="V37" s="200"/>
      <c r="W37" s="195" t="s">
        <v>563</v>
      </c>
      <c r="X37" s="196">
        <v>41101.69</v>
      </c>
      <c r="Y37" s="201"/>
      <c r="Z37" s="195"/>
      <c r="AA37" s="196">
        <v>41101.69</v>
      </c>
      <c r="AB37" s="196">
        <v>41101.69</v>
      </c>
      <c r="AC37" s="195"/>
      <c r="AD37" s="196"/>
      <c r="AE37" s="196"/>
      <c r="AF37" s="195"/>
      <c r="AG37" s="195"/>
      <c r="AH37" s="197"/>
      <c r="AI37" s="197"/>
      <c r="AJ37" s="197"/>
      <c r="AK37" s="197"/>
      <c r="AL37" s="185"/>
      <c r="AM37" s="185"/>
      <c r="AN37" s="185"/>
      <c r="AO37" s="185"/>
      <c r="AP37" s="185"/>
      <c r="AQ37" s="185"/>
      <c r="AR37" s="185"/>
      <c r="AS37" s="185"/>
      <c r="AT37" s="185"/>
      <c r="AU37" s="185"/>
      <c r="AV37" s="185"/>
    </row>
    <row r="38" spans="1:48" s="202" customFormat="1" x14ac:dyDescent="0.25">
      <c r="A38" s="194"/>
      <c r="B38" s="185"/>
      <c r="C38" s="185"/>
      <c r="D38" s="193"/>
      <c r="E38" s="185"/>
      <c r="F38" s="185"/>
      <c r="G38" s="185"/>
      <c r="H38" s="185"/>
      <c r="I38" s="185"/>
      <c r="J38" s="185"/>
      <c r="K38" s="185"/>
      <c r="L38" s="185"/>
      <c r="M38" s="201"/>
      <c r="N38" s="185"/>
      <c r="O38" s="185"/>
      <c r="P38" s="199"/>
      <c r="Q38" s="201"/>
      <c r="R38" s="199"/>
      <c r="S38" s="185"/>
      <c r="T38" s="185"/>
      <c r="U38" s="195"/>
      <c r="V38" s="200"/>
      <c r="W38" s="195" t="s">
        <v>564</v>
      </c>
      <c r="X38" s="196">
        <v>40802.050000000003</v>
      </c>
      <c r="Y38" s="201" t="s">
        <v>564</v>
      </c>
      <c r="Z38" s="195"/>
      <c r="AA38" s="196"/>
      <c r="AB38" s="196"/>
      <c r="AC38" s="195"/>
      <c r="AD38" s="196"/>
      <c r="AE38" s="196"/>
      <c r="AF38" s="195"/>
      <c r="AG38" s="195"/>
      <c r="AH38" s="197"/>
      <c r="AI38" s="197"/>
      <c r="AJ38" s="197"/>
      <c r="AK38" s="197"/>
      <c r="AL38" s="185"/>
      <c r="AM38" s="185"/>
      <c r="AN38" s="185"/>
      <c r="AO38" s="185"/>
      <c r="AP38" s="185"/>
      <c r="AQ38" s="185"/>
      <c r="AR38" s="185"/>
      <c r="AS38" s="185"/>
      <c r="AT38" s="185"/>
      <c r="AU38" s="185"/>
      <c r="AV38" s="185"/>
    </row>
    <row r="39" spans="1:48" s="202" customFormat="1" ht="45" x14ac:dyDescent="0.25">
      <c r="A39" s="194"/>
      <c r="B39" s="185"/>
      <c r="C39" s="185"/>
      <c r="D39" s="193"/>
      <c r="E39" s="185"/>
      <c r="F39" s="185"/>
      <c r="G39" s="185"/>
      <c r="H39" s="185"/>
      <c r="I39" s="185"/>
      <c r="J39" s="185"/>
      <c r="K39" s="185"/>
      <c r="L39" s="185"/>
      <c r="M39" s="201"/>
      <c r="N39" s="185"/>
      <c r="O39" s="185"/>
      <c r="P39" s="199"/>
      <c r="Q39" s="201"/>
      <c r="R39" s="199"/>
      <c r="S39" s="185"/>
      <c r="T39" s="185"/>
      <c r="U39" s="195"/>
      <c r="V39" s="200"/>
      <c r="W39" s="195" t="s">
        <v>565</v>
      </c>
      <c r="X39" s="196">
        <v>33510</v>
      </c>
      <c r="Y39" s="185" t="s">
        <v>565</v>
      </c>
      <c r="Z39" s="195"/>
      <c r="AA39" s="196"/>
      <c r="AB39" s="196"/>
      <c r="AC39" s="195"/>
      <c r="AD39" s="196"/>
      <c r="AE39" s="196"/>
      <c r="AF39" s="195"/>
      <c r="AG39" s="195"/>
      <c r="AH39" s="197"/>
      <c r="AI39" s="197"/>
      <c r="AJ39" s="197"/>
      <c r="AK39" s="197"/>
      <c r="AL39" s="185"/>
      <c r="AM39" s="185"/>
      <c r="AN39" s="185"/>
      <c r="AO39" s="185"/>
      <c r="AP39" s="185"/>
      <c r="AQ39" s="185"/>
      <c r="AR39" s="185"/>
      <c r="AS39" s="185"/>
      <c r="AT39" s="185"/>
      <c r="AU39" s="185"/>
      <c r="AV39" s="185"/>
    </row>
    <row r="40" spans="1:48" s="202" customFormat="1" ht="75" x14ac:dyDescent="0.25">
      <c r="A40" s="194">
        <v>5</v>
      </c>
      <c r="B40" s="185" t="s">
        <v>553</v>
      </c>
      <c r="C40" s="185" t="s">
        <v>61</v>
      </c>
      <c r="D40" s="193">
        <f>'6.1. Паспорт сетевой график'!H55</f>
        <v>43419</v>
      </c>
      <c r="E40" s="185" t="s">
        <v>265</v>
      </c>
      <c r="F40" s="185" t="s">
        <v>265</v>
      </c>
      <c r="G40" s="185">
        <v>197</v>
      </c>
      <c r="H40" s="185" t="s">
        <v>265</v>
      </c>
      <c r="I40" s="185">
        <v>0.55000000000000004</v>
      </c>
      <c r="J40" s="185" t="s">
        <v>265</v>
      </c>
      <c r="K40" s="185">
        <v>10</v>
      </c>
      <c r="L40" s="185">
        <v>7</v>
      </c>
      <c r="M40" s="201" t="s">
        <v>559</v>
      </c>
      <c r="N40" s="185" t="s">
        <v>566</v>
      </c>
      <c r="O40" s="185" t="s">
        <v>389</v>
      </c>
      <c r="P40" s="199">
        <v>788.04</v>
      </c>
      <c r="Q40" s="201" t="s">
        <v>533</v>
      </c>
      <c r="R40" s="199">
        <v>788.04</v>
      </c>
      <c r="S40" s="185" t="s">
        <v>556</v>
      </c>
      <c r="T40" s="185" t="s">
        <v>567</v>
      </c>
      <c r="U40" s="195"/>
      <c r="V40" s="200"/>
      <c r="W40" s="195" t="s">
        <v>568</v>
      </c>
      <c r="X40" s="196">
        <v>0</v>
      </c>
      <c r="Y40" s="201"/>
      <c r="Z40" s="195"/>
      <c r="AA40" s="196"/>
      <c r="AB40" s="196"/>
      <c r="AC40" s="195" t="s">
        <v>568</v>
      </c>
      <c r="AD40" s="196">
        <v>788.04</v>
      </c>
      <c r="AE40" s="196"/>
      <c r="AF40" s="195" t="s">
        <v>569</v>
      </c>
      <c r="AG40" s="195" t="s">
        <v>570</v>
      </c>
      <c r="AH40" s="197">
        <v>42948</v>
      </c>
      <c r="AI40" s="197">
        <v>42948</v>
      </c>
      <c r="AJ40" s="197">
        <v>42948</v>
      </c>
      <c r="AK40" s="197">
        <v>42948</v>
      </c>
      <c r="AL40" s="185"/>
      <c r="AM40" s="185"/>
      <c r="AN40" s="185"/>
      <c r="AO40" s="185"/>
      <c r="AP40" s="185"/>
      <c r="AQ40" s="185"/>
      <c r="AR40" s="185"/>
      <c r="AS40" s="185"/>
      <c r="AT40" s="185"/>
      <c r="AU40" s="185"/>
      <c r="AV40" s="185"/>
    </row>
    <row r="41" spans="1:48" s="202" customFormat="1" ht="75" x14ac:dyDescent="0.25">
      <c r="A41" s="194">
        <v>6</v>
      </c>
      <c r="B41" s="185" t="s">
        <v>553</v>
      </c>
      <c r="C41" s="185" t="s">
        <v>61</v>
      </c>
      <c r="D41" s="193">
        <f>'6.1. Паспорт сетевой график'!H55</f>
        <v>43419</v>
      </c>
      <c r="E41" s="185" t="s">
        <v>265</v>
      </c>
      <c r="F41" s="185" t="s">
        <v>265</v>
      </c>
      <c r="G41" s="185">
        <v>197</v>
      </c>
      <c r="H41" s="185" t="s">
        <v>265</v>
      </c>
      <c r="I41" s="185">
        <v>0.55000000000000004</v>
      </c>
      <c r="J41" s="185" t="s">
        <v>265</v>
      </c>
      <c r="K41" s="185">
        <v>10</v>
      </c>
      <c r="L41" s="185">
        <v>7</v>
      </c>
      <c r="M41" s="201" t="s">
        <v>559</v>
      </c>
      <c r="N41" s="185" t="s">
        <v>571</v>
      </c>
      <c r="O41" s="185" t="s">
        <v>389</v>
      </c>
      <c r="P41" s="199">
        <v>20</v>
      </c>
      <c r="Q41" s="201" t="s">
        <v>533</v>
      </c>
      <c r="R41" s="199">
        <v>20</v>
      </c>
      <c r="S41" s="185" t="s">
        <v>556</v>
      </c>
      <c r="T41" s="185" t="s">
        <v>567</v>
      </c>
      <c r="U41" s="195"/>
      <c r="V41" s="200"/>
      <c r="W41" s="195" t="s">
        <v>568</v>
      </c>
      <c r="X41" s="196">
        <v>0</v>
      </c>
      <c r="Y41" s="201"/>
      <c r="Z41" s="195"/>
      <c r="AA41" s="196"/>
      <c r="AB41" s="196"/>
      <c r="AC41" s="195" t="s">
        <v>568</v>
      </c>
      <c r="AD41" s="196">
        <v>20</v>
      </c>
      <c r="AE41" s="196"/>
      <c r="AF41" s="195" t="s">
        <v>572</v>
      </c>
      <c r="AG41" s="195" t="s">
        <v>570</v>
      </c>
      <c r="AH41" s="197">
        <v>42948</v>
      </c>
      <c r="AI41" s="197">
        <v>42948</v>
      </c>
      <c r="AJ41" s="197">
        <v>42948</v>
      </c>
      <c r="AK41" s="197">
        <v>42948</v>
      </c>
      <c r="AL41" s="185"/>
      <c r="AM41" s="185"/>
      <c r="AN41" s="185"/>
      <c r="AO41" s="185"/>
      <c r="AP41" s="185"/>
      <c r="AQ41" s="185"/>
      <c r="AR41" s="185"/>
      <c r="AS41" s="185"/>
      <c r="AT41" s="185"/>
      <c r="AU41" s="185"/>
      <c r="AV41" s="18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87"/>
  <sheetViews>
    <sheetView view="pageBreakPreview" topLeftCell="A20" zoomScale="90" zoomScaleNormal="90" zoomScaleSheetLayoutView="90" workbookViewId="0">
      <selection activeCell="B33" sqref="B33"/>
    </sheetView>
  </sheetViews>
  <sheetFormatPr defaultRowHeight="15.75" x14ac:dyDescent="0.25"/>
  <cols>
    <col min="1" max="2" width="66.140625" style="39" customWidth="1"/>
    <col min="3" max="4" width="8.85546875" style="18" hidden="1" customWidth="1"/>
    <col min="5" max="256" width="8.85546875" style="18"/>
    <col min="257" max="258" width="66.140625" style="18" customWidth="1"/>
    <col min="259" max="512" width="8.85546875" style="18"/>
    <col min="513" max="514" width="66.140625" style="18" customWidth="1"/>
    <col min="515" max="768" width="8.85546875" style="18"/>
    <col min="769" max="770" width="66.140625" style="18" customWidth="1"/>
    <col min="771" max="1024" width="8.85546875" style="18"/>
    <col min="1025" max="1026" width="66.140625" style="18" customWidth="1"/>
    <col min="1027" max="1280" width="8.85546875" style="18"/>
    <col min="1281" max="1282" width="66.140625" style="18" customWidth="1"/>
    <col min="1283" max="1536" width="8.85546875" style="18"/>
    <col min="1537" max="1538" width="66.140625" style="18" customWidth="1"/>
    <col min="1539" max="1792" width="8.85546875" style="18"/>
    <col min="1793" max="1794" width="66.140625" style="18" customWidth="1"/>
    <col min="1795" max="2048" width="8.85546875" style="18"/>
    <col min="2049" max="2050" width="66.140625" style="18" customWidth="1"/>
    <col min="2051" max="2304" width="8.85546875" style="18"/>
    <col min="2305" max="2306" width="66.140625" style="18" customWidth="1"/>
    <col min="2307" max="2560" width="8.85546875" style="18"/>
    <col min="2561" max="2562" width="66.140625" style="18" customWidth="1"/>
    <col min="2563" max="2816" width="8.85546875" style="18"/>
    <col min="2817" max="2818" width="66.140625" style="18" customWidth="1"/>
    <col min="2819" max="3072" width="8.85546875" style="18"/>
    <col min="3073" max="3074" width="66.140625" style="18" customWidth="1"/>
    <col min="3075" max="3328" width="8.85546875" style="18"/>
    <col min="3329" max="3330" width="66.140625" style="18" customWidth="1"/>
    <col min="3331" max="3584" width="8.85546875" style="18"/>
    <col min="3585" max="3586" width="66.140625" style="18" customWidth="1"/>
    <col min="3587" max="3840" width="8.85546875" style="18"/>
    <col min="3841" max="3842" width="66.140625" style="18" customWidth="1"/>
    <col min="3843" max="4096" width="8.85546875" style="18"/>
    <col min="4097" max="4098" width="66.140625" style="18" customWidth="1"/>
    <col min="4099" max="4352" width="8.85546875" style="18"/>
    <col min="4353" max="4354" width="66.140625" style="18" customWidth="1"/>
    <col min="4355" max="4608" width="8.85546875" style="18"/>
    <col min="4609" max="4610" width="66.140625" style="18" customWidth="1"/>
    <col min="4611" max="4864" width="8.85546875" style="18"/>
    <col min="4865" max="4866" width="66.140625" style="18" customWidth="1"/>
    <col min="4867" max="5120" width="8.85546875" style="18"/>
    <col min="5121" max="5122" width="66.140625" style="18" customWidth="1"/>
    <col min="5123" max="5376" width="8.85546875" style="18"/>
    <col min="5377" max="5378" width="66.140625" style="18" customWidth="1"/>
    <col min="5379" max="5632" width="8.85546875" style="18"/>
    <col min="5633" max="5634" width="66.140625" style="18" customWidth="1"/>
    <col min="5635" max="5888" width="8.85546875" style="18"/>
    <col min="5889" max="5890" width="66.140625" style="18" customWidth="1"/>
    <col min="5891" max="6144" width="8.85546875" style="18"/>
    <col min="6145" max="6146" width="66.140625" style="18" customWidth="1"/>
    <col min="6147" max="6400" width="8.85546875" style="18"/>
    <col min="6401" max="6402" width="66.140625" style="18" customWidth="1"/>
    <col min="6403" max="6656" width="8.85546875" style="18"/>
    <col min="6657" max="6658" width="66.140625" style="18" customWidth="1"/>
    <col min="6659" max="6912" width="8.85546875" style="18"/>
    <col min="6913" max="6914" width="66.140625" style="18" customWidth="1"/>
    <col min="6915" max="7168" width="8.85546875" style="18"/>
    <col min="7169" max="7170" width="66.140625" style="18" customWidth="1"/>
    <col min="7171" max="7424" width="8.85546875" style="18"/>
    <col min="7425" max="7426" width="66.140625" style="18" customWidth="1"/>
    <col min="7427" max="7680" width="8.85546875" style="18"/>
    <col min="7681" max="7682" width="66.140625" style="18" customWidth="1"/>
    <col min="7683" max="7936" width="8.85546875" style="18"/>
    <col min="7937" max="7938" width="66.140625" style="18" customWidth="1"/>
    <col min="7939" max="8192" width="8.85546875" style="18"/>
    <col min="8193" max="8194" width="66.140625" style="18" customWidth="1"/>
    <col min="8195" max="8448" width="8.85546875" style="18"/>
    <col min="8449" max="8450" width="66.140625" style="18" customWidth="1"/>
    <col min="8451" max="8704" width="8.85546875" style="18"/>
    <col min="8705" max="8706" width="66.140625" style="18" customWidth="1"/>
    <col min="8707" max="8960" width="8.85546875" style="18"/>
    <col min="8961" max="8962" width="66.140625" style="18" customWidth="1"/>
    <col min="8963" max="9216" width="8.85546875" style="18"/>
    <col min="9217" max="9218" width="66.140625" style="18" customWidth="1"/>
    <col min="9219" max="9472" width="8.85546875" style="18"/>
    <col min="9473" max="9474" width="66.140625" style="18" customWidth="1"/>
    <col min="9475" max="9728" width="8.85546875" style="18"/>
    <col min="9729" max="9730" width="66.140625" style="18" customWidth="1"/>
    <col min="9731" max="9984" width="8.85546875" style="18"/>
    <col min="9985" max="9986" width="66.140625" style="18" customWidth="1"/>
    <col min="9987" max="10240" width="8.85546875" style="18"/>
    <col min="10241" max="10242" width="66.140625" style="18" customWidth="1"/>
    <col min="10243" max="10496" width="8.85546875" style="18"/>
    <col min="10497" max="10498" width="66.140625" style="18" customWidth="1"/>
    <col min="10499" max="10752" width="8.85546875" style="18"/>
    <col min="10753" max="10754" width="66.140625" style="18" customWidth="1"/>
    <col min="10755" max="11008" width="8.85546875" style="18"/>
    <col min="11009" max="11010" width="66.140625" style="18" customWidth="1"/>
    <col min="11011" max="11264" width="8.85546875" style="18"/>
    <col min="11265" max="11266" width="66.140625" style="18" customWidth="1"/>
    <col min="11267" max="11520" width="8.85546875" style="18"/>
    <col min="11521" max="11522" width="66.140625" style="18" customWidth="1"/>
    <col min="11523" max="11776" width="8.85546875" style="18"/>
    <col min="11777" max="11778" width="66.140625" style="18" customWidth="1"/>
    <col min="11779" max="12032" width="8.85546875" style="18"/>
    <col min="12033" max="12034" width="66.140625" style="18" customWidth="1"/>
    <col min="12035" max="12288" width="8.85546875" style="18"/>
    <col min="12289" max="12290" width="66.140625" style="18" customWidth="1"/>
    <col min="12291" max="12544" width="8.85546875" style="18"/>
    <col min="12545" max="12546" width="66.140625" style="18" customWidth="1"/>
    <col min="12547" max="12800" width="8.85546875" style="18"/>
    <col min="12801" max="12802" width="66.140625" style="18" customWidth="1"/>
    <col min="12803" max="13056" width="8.85546875" style="18"/>
    <col min="13057" max="13058" width="66.140625" style="18" customWidth="1"/>
    <col min="13059" max="13312" width="8.85546875" style="18"/>
    <col min="13313" max="13314" width="66.140625" style="18" customWidth="1"/>
    <col min="13315" max="13568" width="8.85546875" style="18"/>
    <col min="13569" max="13570" width="66.140625" style="18" customWidth="1"/>
    <col min="13571" max="13824" width="8.85546875" style="18"/>
    <col min="13825" max="13826" width="66.140625" style="18" customWidth="1"/>
    <col min="13827" max="14080" width="8.85546875" style="18"/>
    <col min="14081" max="14082" width="66.140625" style="18" customWidth="1"/>
    <col min="14083" max="14336" width="8.85546875" style="18"/>
    <col min="14337" max="14338" width="66.140625" style="18" customWidth="1"/>
    <col min="14339" max="14592" width="8.85546875" style="18"/>
    <col min="14593" max="14594" width="66.140625" style="18" customWidth="1"/>
    <col min="14595" max="14848" width="8.85546875" style="18"/>
    <col min="14849" max="14850" width="66.140625" style="18" customWidth="1"/>
    <col min="14851" max="15104" width="8.85546875" style="18"/>
    <col min="15105" max="15106" width="66.140625" style="18" customWidth="1"/>
    <col min="15107" max="15360" width="8.85546875" style="18"/>
    <col min="15361" max="15362" width="66.140625" style="18" customWidth="1"/>
    <col min="15363" max="15616" width="8.85546875" style="18"/>
    <col min="15617" max="15618" width="66.140625" style="18" customWidth="1"/>
    <col min="15619" max="15872" width="8.85546875" style="18"/>
    <col min="15873" max="15874" width="66.140625" style="18" customWidth="1"/>
    <col min="15875" max="16128" width="8.85546875" style="18"/>
    <col min="16129" max="16130" width="66.140625" style="18" customWidth="1"/>
    <col min="16131" max="16384" width="8.85546875" style="18"/>
  </cols>
  <sheetData>
    <row r="1" spans="1:8" ht="18.75" x14ac:dyDescent="0.25">
      <c r="B1" s="4" t="s">
        <v>66</v>
      </c>
    </row>
    <row r="2" spans="1:8" ht="18.75" x14ac:dyDescent="0.3">
      <c r="B2" s="1" t="s">
        <v>8</v>
      </c>
    </row>
    <row r="3" spans="1:8" ht="18.75" x14ac:dyDescent="0.3">
      <c r="B3" s="1" t="s">
        <v>388</v>
      </c>
    </row>
    <row r="4" spans="1:8" x14ac:dyDescent="0.25">
      <c r="B4" s="5"/>
    </row>
    <row r="5" spans="1:8" ht="18.75" x14ac:dyDescent="0.3">
      <c r="A5" s="445" t="str">
        <f>'2. паспорт  ТП'!A4:S4</f>
        <v>Год раскрытия информации: 2018 год</v>
      </c>
      <c r="B5" s="445"/>
      <c r="C5" s="33"/>
      <c r="D5" s="33"/>
      <c r="E5" s="33"/>
      <c r="F5" s="33"/>
      <c r="G5" s="33"/>
      <c r="H5" s="33"/>
    </row>
    <row r="6" spans="1:8" ht="18.75" x14ac:dyDescent="0.3">
      <c r="A6" s="100"/>
      <c r="B6" s="100"/>
      <c r="C6" s="100"/>
      <c r="D6" s="100"/>
      <c r="E6" s="100"/>
      <c r="F6" s="100"/>
      <c r="G6" s="100"/>
      <c r="H6" s="100"/>
    </row>
    <row r="7" spans="1:8" ht="18.75" x14ac:dyDescent="0.25">
      <c r="A7" s="329" t="s">
        <v>7</v>
      </c>
      <c r="B7" s="329"/>
      <c r="C7" s="104"/>
      <c r="D7" s="104"/>
      <c r="E7" s="104"/>
      <c r="F7" s="104"/>
      <c r="G7" s="104"/>
      <c r="H7" s="104"/>
    </row>
    <row r="8" spans="1:8" ht="18.75" x14ac:dyDescent="0.25">
      <c r="A8" s="104"/>
      <c r="B8" s="104"/>
      <c r="C8" s="104"/>
      <c r="D8" s="104"/>
      <c r="E8" s="104"/>
      <c r="F8" s="104"/>
      <c r="G8" s="104"/>
      <c r="H8" s="104"/>
    </row>
    <row r="9" spans="1:8" x14ac:dyDescent="0.25">
      <c r="A9" s="330" t="str">
        <f>'1. паспорт местоположение'!A9:C9</f>
        <v>Акционерное общество "Янтарьэнерго" ДЗО  ПАО "Россети"</v>
      </c>
      <c r="B9" s="330"/>
      <c r="C9" s="106"/>
      <c r="D9" s="106"/>
      <c r="E9" s="106"/>
      <c r="F9" s="106"/>
      <c r="G9" s="106"/>
      <c r="H9" s="106"/>
    </row>
    <row r="10" spans="1:8" x14ac:dyDescent="0.25">
      <c r="A10" s="325" t="s">
        <v>6</v>
      </c>
      <c r="B10" s="325"/>
      <c r="C10" s="107"/>
      <c r="D10" s="107"/>
      <c r="E10" s="107"/>
      <c r="F10" s="107"/>
      <c r="G10" s="107"/>
      <c r="H10" s="107"/>
    </row>
    <row r="11" spans="1:8" ht="18.75" x14ac:dyDescent="0.25">
      <c r="A11" s="104"/>
      <c r="B11" s="104"/>
      <c r="C11" s="104"/>
      <c r="D11" s="104"/>
      <c r="E11" s="104"/>
      <c r="F11" s="104"/>
      <c r="G11" s="104"/>
      <c r="H11" s="104"/>
    </row>
    <row r="12" spans="1:8" ht="30.75" customHeight="1" x14ac:dyDescent="0.25">
      <c r="A12" s="330" t="str">
        <f>'1. паспорт местоположение'!A12:C12</f>
        <v>F_17-1484</v>
      </c>
      <c r="B12" s="330"/>
      <c r="C12" s="106"/>
      <c r="D12" s="106"/>
      <c r="E12" s="106"/>
      <c r="F12" s="106"/>
      <c r="G12" s="106"/>
      <c r="H12" s="106"/>
    </row>
    <row r="13" spans="1:8" x14ac:dyDescent="0.25">
      <c r="A13" s="325" t="s">
        <v>5</v>
      </c>
      <c r="B13" s="325"/>
      <c r="C13" s="107"/>
      <c r="D13" s="107"/>
      <c r="E13" s="107"/>
      <c r="F13" s="107"/>
      <c r="G13" s="107"/>
      <c r="H13" s="107"/>
    </row>
    <row r="14" spans="1:8" ht="18.75" x14ac:dyDescent="0.25">
      <c r="A14" s="139"/>
      <c r="B14" s="139"/>
      <c r="C14" s="139"/>
      <c r="D14" s="139"/>
      <c r="E14" s="139"/>
      <c r="F14" s="139"/>
      <c r="G14" s="139"/>
      <c r="H14" s="139"/>
    </row>
    <row r="15" spans="1:8" ht="127.5" customHeight="1" x14ac:dyDescent="0.25">
      <c r="A15" s="331" t="str">
        <f>'1. паспорт местоположение'!A15:C15</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B15" s="331"/>
      <c r="C15" s="106"/>
      <c r="D15" s="106"/>
      <c r="E15" s="106"/>
      <c r="F15" s="106"/>
      <c r="G15" s="106"/>
      <c r="H15" s="106"/>
    </row>
    <row r="16" spans="1:8" x14ac:dyDescent="0.25">
      <c r="A16" s="325" t="s">
        <v>4</v>
      </c>
      <c r="B16" s="325"/>
      <c r="C16" s="107"/>
      <c r="D16" s="107"/>
      <c r="E16" s="107"/>
      <c r="F16" s="107"/>
      <c r="G16" s="107"/>
      <c r="H16" s="107"/>
    </row>
    <row r="17" spans="1:2" x14ac:dyDescent="0.25">
      <c r="B17" s="40"/>
    </row>
    <row r="18" spans="1:2" ht="33.75" customHeight="1" x14ac:dyDescent="0.25">
      <c r="A18" s="446" t="s">
        <v>373</v>
      </c>
      <c r="B18" s="447"/>
    </row>
    <row r="19" spans="1:2" x14ac:dyDescent="0.25">
      <c r="B19" s="5"/>
    </row>
    <row r="20" spans="1:2" ht="16.5" thickBot="1" x14ac:dyDescent="0.3">
      <c r="B20" s="41"/>
    </row>
    <row r="21" spans="1:2" ht="165.75" thickBot="1" x14ac:dyDescent="0.3">
      <c r="A21" s="42" t="s">
        <v>272</v>
      </c>
      <c r="B21" s="74" t="str">
        <f>A15</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row>
    <row r="22" spans="1:2" ht="27" customHeight="1" thickBot="1" x14ac:dyDescent="0.3">
      <c r="A22" s="42" t="s">
        <v>273</v>
      </c>
      <c r="B22" s="75" t="str">
        <f>'1. паспорт местоположение'!C27</f>
        <v>Светловский городской округ,
Балтийский муниципальный район, 
Янтарный городской округ</v>
      </c>
    </row>
    <row r="23" spans="1:2" ht="16.5" thickBot="1" x14ac:dyDescent="0.3">
      <c r="A23" s="42" t="s">
        <v>257</v>
      </c>
      <c r="B23" s="86" t="s">
        <v>454</v>
      </c>
    </row>
    <row r="24" spans="1:2" ht="16.5" thickBot="1" x14ac:dyDescent="0.3">
      <c r="A24" s="42" t="s">
        <v>274</v>
      </c>
      <c r="B24" s="87" t="s">
        <v>605</v>
      </c>
    </row>
    <row r="25" spans="1:2" ht="16.5" thickBot="1" x14ac:dyDescent="0.3">
      <c r="A25" s="43" t="s">
        <v>275</v>
      </c>
      <c r="B25" s="88">
        <v>2018</v>
      </c>
    </row>
    <row r="26" spans="1:2" ht="16.5" thickBot="1" x14ac:dyDescent="0.3">
      <c r="A26" s="44" t="s">
        <v>276</v>
      </c>
      <c r="B26" s="89" t="s">
        <v>415</v>
      </c>
    </row>
    <row r="27" spans="1:2" ht="29.25" thickBot="1" x14ac:dyDescent="0.3">
      <c r="A27" s="50" t="s">
        <v>573</v>
      </c>
      <c r="B27" s="252">
        <v>894.96517847896473</v>
      </c>
    </row>
    <row r="28" spans="1:2" ht="16.5" thickBot="1" x14ac:dyDescent="0.3">
      <c r="A28" s="46" t="s">
        <v>277</v>
      </c>
      <c r="B28" s="248" t="s">
        <v>604</v>
      </c>
    </row>
    <row r="29" spans="1:2" ht="29.25" thickBot="1" x14ac:dyDescent="0.3">
      <c r="A29" s="51" t="s">
        <v>278</v>
      </c>
      <c r="B29" s="89"/>
    </row>
    <row r="30" spans="1:2" ht="29.25" thickBot="1" x14ac:dyDescent="0.3">
      <c r="A30" s="51" t="s">
        <v>279</v>
      </c>
      <c r="B30" s="76">
        <f>B32+B53+B110</f>
        <v>1006.1454792</v>
      </c>
    </row>
    <row r="31" spans="1:2" ht="16.5" thickBot="1" x14ac:dyDescent="0.3">
      <c r="A31" s="46" t="s">
        <v>280</v>
      </c>
      <c r="B31" s="76"/>
    </row>
    <row r="32" spans="1:2" ht="29.25" thickBot="1" x14ac:dyDescent="0.3">
      <c r="A32" s="51" t="s">
        <v>281</v>
      </c>
      <c r="B32" s="249">
        <f xml:space="preserve"> SUMIF(C33:C150, 10,B33:B150)</f>
        <v>986.44746739999994</v>
      </c>
    </row>
    <row r="33" spans="1:3" s="187" customFormat="1" ht="30.75" thickBot="1" x14ac:dyDescent="0.3">
      <c r="A33" s="259" t="s">
        <v>620</v>
      </c>
      <c r="B33" s="260">
        <f>835.97243*1.18</f>
        <v>986.44746739999994</v>
      </c>
      <c r="C33" s="187">
        <v>10</v>
      </c>
    </row>
    <row r="34" spans="1:3" ht="16.5" thickBot="1" x14ac:dyDescent="0.3">
      <c r="A34" s="46" t="s">
        <v>283</v>
      </c>
      <c r="B34" s="79">
        <f>B33/$B$27</f>
        <v>1.1022188249564231</v>
      </c>
    </row>
    <row r="35" spans="1:3" ht="16.5" thickBot="1" x14ac:dyDescent="0.3">
      <c r="A35" s="46" t="s">
        <v>284</v>
      </c>
      <c r="B35" s="249">
        <v>0</v>
      </c>
      <c r="C35" s="18">
        <v>1</v>
      </c>
    </row>
    <row r="36" spans="1:3" ht="16.5" thickBot="1" x14ac:dyDescent="0.3">
      <c r="A36" s="46" t="s">
        <v>285</v>
      </c>
      <c r="B36" s="249">
        <v>0</v>
      </c>
      <c r="C36" s="18">
        <v>2</v>
      </c>
    </row>
    <row r="37" spans="1:3" s="187" customFormat="1" ht="16.5" thickBot="1" x14ac:dyDescent="0.3">
      <c r="A37" s="77" t="s">
        <v>282</v>
      </c>
      <c r="B37" s="78"/>
      <c r="C37" s="187">
        <v>10</v>
      </c>
    </row>
    <row r="38" spans="1:3" ht="16.5" thickBot="1" x14ac:dyDescent="0.3">
      <c r="A38" s="46" t="s">
        <v>283</v>
      </c>
      <c r="B38" s="79">
        <f>B37/$B$27</f>
        <v>0</v>
      </c>
    </row>
    <row r="39" spans="1:3" ht="16.5" thickBot="1" x14ac:dyDescent="0.3">
      <c r="A39" s="46" t="s">
        <v>284</v>
      </c>
      <c r="B39" s="76"/>
      <c r="C39" s="18">
        <v>1</v>
      </c>
    </row>
    <row r="40" spans="1:3" ht="16.5" thickBot="1" x14ac:dyDescent="0.3">
      <c r="A40" s="46" t="s">
        <v>285</v>
      </c>
      <c r="B40" s="76"/>
      <c r="C40" s="18">
        <v>2</v>
      </c>
    </row>
    <row r="41" spans="1:3" ht="16.5" thickBot="1" x14ac:dyDescent="0.3">
      <c r="A41" s="77" t="s">
        <v>282</v>
      </c>
      <c r="B41" s="78"/>
      <c r="C41" s="187">
        <v>10</v>
      </c>
    </row>
    <row r="42" spans="1:3" ht="16.5" thickBot="1" x14ac:dyDescent="0.3">
      <c r="A42" s="46" t="s">
        <v>283</v>
      </c>
      <c r="B42" s="79">
        <f>B41/$B$27</f>
        <v>0</v>
      </c>
    </row>
    <row r="43" spans="1:3" ht="16.5" thickBot="1" x14ac:dyDescent="0.3">
      <c r="A43" s="46" t="s">
        <v>284</v>
      </c>
      <c r="B43" s="76"/>
      <c r="C43" s="18">
        <v>1</v>
      </c>
    </row>
    <row r="44" spans="1:3" ht="16.5" thickBot="1" x14ac:dyDescent="0.3">
      <c r="A44" s="46" t="s">
        <v>285</v>
      </c>
      <c r="B44" s="76"/>
      <c r="C44" s="18">
        <v>2</v>
      </c>
    </row>
    <row r="45" spans="1:3" ht="16.5" thickBot="1" x14ac:dyDescent="0.3">
      <c r="A45" s="77" t="s">
        <v>282</v>
      </c>
      <c r="B45" s="78"/>
      <c r="C45" s="187">
        <v>10</v>
      </c>
    </row>
    <row r="46" spans="1:3" ht="16.5" thickBot="1" x14ac:dyDescent="0.3">
      <c r="A46" s="46" t="s">
        <v>283</v>
      </c>
      <c r="B46" s="79">
        <f>B45/$B$27</f>
        <v>0</v>
      </c>
    </row>
    <row r="47" spans="1:3" ht="16.5" thickBot="1" x14ac:dyDescent="0.3">
      <c r="A47" s="46" t="s">
        <v>284</v>
      </c>
      <c r="B47" s="76"/>
      <c r="C47" s="18">
        <v>1</v>
      </c>
    </row>
    <row r="48" spans="1:3" ht="16.5" thickBot="1" x14ac:dyDescent="0.3">
      <c r="A48" s="46" t="s">
        <v>285</v>
      </c>
      <c r="B48" s="76"/>
      <c r="C48" s="18">
        <v>2</v>
      </c>
    </row>
    <row r="49" spans="1:3" ht="16.5" thickBot="1" x14ac:dyDescent="0.3">
      <c r="A49" s="77" t="s">
        <v>282</v>
      </c>
      <c r="B49" s="78"/>
      <c r="C49" s="187">
        <v>10</v>
      </c>
    </row>
    <row r="50" spans="1:3" ht="16.5" thickBot="1" x14ac:dyDescent="0.3">
      <c r="A50" s="46" t="s">
        <v>283</v>
      </c>
      <c r="B50" s="79">
        <f>B49/$B$27</f>
        <v>0</v>
      </c>
    </row>
    <row r="51" spans="1:3" ht="16.5" thickBot="1" x14ac:dyDescent="0.3">
      <c r="A51" s="46" t="s">
        <v>284</v>
      </c>
      <c r="B51" s="76"/>
      <c r="C51" s="18">
        <v>1</v>
      </c>
    </row>
    <row r="52" spans="1:3" ht="16.5" thickBot="1" x14ac:dyDescent="0.3">
      <c r="A52" s="46" t="s">
        <v>285</v>
      </c>
      <c r="B52" s="76"/>
      <c r="C52" s="18">
        <v>2</v>
      </c>
    </row>
    <row r="53" spans="1:3" ht="29.25" thickBot="1" x14ac:dyDescent="0.3">
      <c r="A53" s="51" t="s">
        <v>286</v>
      </c>
      <c r="B53" s="249">
        <f xml:space="preserve"> SUMIF(C54:C150, 20,B54:B150)</f>
        <v>0</v>
      </c>
    </row>
    <row r="54" spans="1:3" s="187" customFormat="1" ht="16.5" thickBot="1" x14ac:dyDescent="0.3">
      <c r="A54" s="77" t="s">
        <v>282</v>
      </c>
      <c r="B54" s="78"/>
      <c r="C54" s="187">
        <v>20</v>
      </c>
    </row>
    <row r="55" spans="1:3" ht="16.5" thickBot="1" x14ac:dyDescent="0.3">
      <c r="A55" s="46" t="s">
        <v>283</v>
      </c>
      <c r="B55" s="79">
        <f>B54/$B$27</f>
        <v>0</v>
      </c>
    </row>
    <row r="56" spans="1:3" ht="16.5" thickBot="1" x14ac:dyDescent="0.3">
      <c r="A56" s="46" t="s">
        <v>284</v>
      </c>
      <c r="B56" s="76"/>
      <c r="C56" s="18">
        <v>1</v>
      </c>
    </row>
    <row r="57" spans="1:3" ht="16.5" thickBot="1" x14ac:dyDescent="0.3">
      <c r="A57" s="46" t="s">
        <v>285</v>
      </c>
      <c r="B57" s="76"/>
      <c r="C57" s="18">
        <v>2</v>
      </c>
    </row>
    <row r="58" spans="1:3" s="187" customFormat="1" ht="16.5" thickBot="1" x14ac:dyDescent="0.3">
      <c r="A58" s="77" t="s">
        <v>282</v>
      </c>
      <c r="B58" s="78"/>
      <c r="C58" s="187">
        <v>20</v>
      </c>
    </row>
    <row r="59" spans="1:3" ht="16.5" thickBot="1" x14ac:dyDescent="0.3">
      <c r="A59" s="46" t="s">
        <v>283</v>
      </c>
      <c r="B59" s="79">
        <f>B58/$B$27</f>
        <v>0</v>
      </c>
    </row>
    <row r="60" spans="1:3" ht="16.5" thickBot="1" x14ac:dyDescent="0.3">
      <c r="A60" s="46" t="s">
        <v>284</v>
      </c>
      <c r="B60" s="76"/>
      <c r="C60" s="18">
        <v>1</v>
      </c>
    </row>
    <row r="61" spans="1:3" ht="16.5" thickBot="1" x14ac:dyDescent="0.3">
      <c r="A61" s="46" t="s">
        <v>285</v>
      </c>
      <c r="B61" s="76"/>
      <c r="C61" s="18">
        <v>2</v>
      </c>
    </row>
    <row r="62" spans="1:3" s="187" customFormat="1" ht="16.5" thickBot="1" x14ac:dyDescent="0.3">
      <c r="A62" s="77" t="s">
        <v>282</v>
      </c>
      <c r="B62" s="78"/>
      <c r="C62" s="187">
        <v>20</v>
      </c>
    </row>
    <row r="63" spans="1:3" ht="16.5" thickBot="1" x14ac:dyDescent="0.3">
      <c r="A63" s="46" t="s">
        <v>283</v>
      </c>
      <c r="B63" s="79">
        <f>B62/$B$27</f>
        <v>0</v>
      </c>
    </row>
    <row r="64" spans="1:3" ht="16.5" thickBot="1" x14ac:dyDescent="0.3">
      <c r="A64" s="46" t="s">
        <v>284</v>
      </c>
      <c r="B64" s="76"/>
      <c r="C64" s="18">
        <v>1</v>
      </c>
    </row>
    <row r="65" spans="1:3" ht="16.5" thickBot="1" x14ac:dyDescent="0.3">
      <c r="A65" s="46" t="s">
        <v>285</v>
      </c>
      <c r="B65" s="76"/>
      <c r="C65" s="18">
        <v>2</v>
      </c>
    </row>
    <row r="66" spans="1:3" s="187" customFormat="1" ht="16.5" thickBot="1" x14ac:dyDescent="0.3">
      <c r="A66" s="77" t="s">
        <v>282</v>
      </c>
      <c r="B66" s="78"/>
      <c r="C66" s="187">
        <v>20</v>
      </c>
    </row>
    <row r="67" spans="1:3" ht="16.5" thickBot="1" x14ac:dyDescent="0.3">
      <c r="A67" s="46" t="s">
        <v>283</v>
      </c>
      <c r="B67" s="79">
        <f>B66/$B$27</f>
        <v>0</v>
      </c>
    </row>
    <row r="68" spans="1:3" ht="16.5" thickBot="1" x14ac:dyDescent="0.3">
      <c r="A68" s="46" t="s">
        <v>284</v>
      </c>
      <c r="B68" s="76"/>
      <c r="C68" s="18">
        <v>1</v>
      </c>
    </row>
    <row r="69" spans="1:3" ht="16.5" thickBot="1" x14ac:dyDescent="0.3">
      <c r="A69" s="46" t="s">
        <v>285</v>
      </c>
      <c r="B69" s="76"/>
      <c r="C69" s="18">
        <v>2</v>
      </c>
    </row>
    <row r="70" spans="1:3" s="187" customFormat="1" ht="16.5" thickBot="1" x14ac:dyDescent="0.3">
      <c r="A70" s="77" t="s">
        <v>282</v>
      </c>
      <c r="B70" s="78"/>
      <c r="C70" s="187">
        <v>20</v>
      </c>
    </row>
    <row r="71" spans="1:3" ht="16.5" thickBot="1" x14ac:dyDescent="0.3">
      <c r="A71" s="46" t="s">
        <v>283</v>
      </c>
      <c r="B71" s="79">
        <f>B70/$B$27</f>
        <v>0</v>
      </c>
    </row>
    <row r="72" spans="1:3" ht="16.5" thickBot="1" x14ac:dyDescent="0.3">
      <c r="A72" s="46" t="s">
        <v>284</v>
      </c>
      <c r="B72" s="76"/>
      <c r="C72" s="18">
        <v>1</v>
      </c>
    </row>
    <row r="73" spans="1:3" ht="16.5" thickBot="1" x14ac:dyDescent="0.3">
      <c r="A73" s="46" t="s">
        <v>285</v>
      </c>
      <c r="B73" s="76"/>
      <c r="C73" s="18">
        <v>2</v>
      </c>
    </row>
    <row r="74" spans="1:3" s="187" customFormat="1" ht="16.5" thickBot="1" x14ac:dyDescent="0.3">
      <c r="A74" s="77" t="s">
        <v>282</v>
      </c>
      <c r="B74" s="78"/>
      <c r="C74" s="187">
        <v>20</v>
      </c>
    </row>
    <row r="75" spans="1:3" ht="16.5" thickBot="1" x14ac:dyDescent="0.3">
      <c r="A75" s="46" t="s">
        <v>283</v>
      </c>
      <c r="B75" s="79">
        <f>B74/$B$27</f>
        <v>0</v>
      </c>
    </row>
    <row r="76" spans="1:3" ht="16.5" thickBot="1" x14ac:dyDescent="0.3">
      <c r="A76" s="46" t="s">
        <v>284</v>
      </c>
      <c r="B76" s="76"/>
      <c r="C76" s="18">
        <v>1</v>
      </c>
    </row>
    <row r="77" spans="1:3" ht="16.5" thickBot="1" x14ac:dyDescent="0.3">
      <c r="A77" s="46" t="s">
        <v>285</v>
      </c>
      <c r="B77" s="76"/>
      <c r="C77" s="18">
        <v>2</v>
      </c>
    </row>
    <row r="78" spans="1:3" s="187" customFormat="1" ht="16.5" thickBot="1" x14ac:dyDescent="0.3">
      <c r="A78" s="77" t="s">
        <v>282</v>
      </c>
      <c r="B78" s="78"/>
      <c r="C78" s="187">
        <v>20</v>
      </c>
    </row>
    <row r="79" spans="1:3" ht="16.5" thickBot="1" x14ac:dyDescent="0.3">
      <c r="A79" s="46" t="s">
        <v>283</v>
      </c>
      <c r="B79" s="79">
        <f>B78/$B$27</f>
        <v>0</v>
      </c>
    </row>
    <row r="80" spans="1:3" ht="16.5" thickBot="1" x14ac:dyDescent="0.3">
      <c r="A80" s="46" t="s">
        <v>284</v>
      </c>
      <c r="B80" s="76"/>
      <c r="C80" s="18">
        <v>1</v>
      </c>
    </row>
    <row r="81" spans="1:3" ht="16.5" thickBot="1" x14ac:dyDescent="0.3">
      <c r="A81" s="46" t="s">
        <v>285</v>
      </c>
      <c r="B81" s="76"/>
      <c r="C81" s="18">
        <v>2</v>
      </c>
    </row>
    <row r="82" spans="1:3" s="187" customFormat="1" ht="16.5" thickBot="1" x14ac:dyDescent="0.3">
      <c r="A82" s="77" t="s">
        <v>282</v>
      </c>
      <c r="B82" s="78"/>
      <c r="C82" s="187">
        <v>20</v>
      </c>
    </row>
    <row r="83" spans="1:3" ht="16.5" thickBot="1" x14ac:dyDescent="0.3">
      <c r="A83" s="46" t="s">
        <v>283</v>
      </c>
      <c r="B83" s="79">
        <f>B82/$B$27</f>
        <v>0</v>
      </c>
    </row>
    <row r="84" spans="1:3" ht="16.5" thickBot="1" x14ac:dyDescent="0.3">
      <c r="A84" s="46" t="s">
        <v>284</v>
      </c>
      <c r="B84" s="76"/>
      <c r="C84" s="18">
        <v>1</v>
      </c>
    </row>
    <row r="85" spans="1:3" ht="16.5" thickBot="1" x14ac:dyDescent="0.3">
      <c r="A85" s="46" t="s">
        <v>285</v>
      </c>
      <c r="B85" s="76"/>
      <c r="C85" s="18">
        <v>2</v>
      </c>
    </row>
    <row r="86" spans="1:3" s="187" customFormat="1" ht="16.5" thickBot="1" x14ac:dyDescent="0.3">
      <c r="A86" s="77" t="s">
        <v>282</v>
      </c>
      <c r="B86" s="78"/>
      <c r="C86" s="187">
        <v>20</v>
      </c>
    </row>
    <row r="87" spans="1:3" ht="16.5" thickBot="1" x14ac:dyDescent="0.3">
      <c r="A87" s="46" t="s">
        <v>283</v>
      </c>
      <c r="B87" s="79">
        <f>B86/$B$27</f>
        <v>0</v>
      </c>
    </row>
    <row r="88" spans="1:3" ht="16.5" thickBot="1" x14ac:dyDescent="0.3">
      <c r="A88" s="46" t="s">
        <v>284</v>
      </c>
      <c r="B88" s="76"/>
      <c r="C88" s="18">
        <v>1</v>
      </c>
    </row>
    <row r="89" spans="1:3" ht="16.5" thickBot="1" x14ac:dyDescent="0.3">
      <c r="A89" s="46" t="s">
        <v>285</v>
      </c>
      <c r="B89" s="76"/>
      <c r="C89" s="18">
        <v>2</v>
      </c>
    </row>
    <row r="90" spans="1:3" s="187" customFormat="1" ht="16.5" thickBot="1" x14ac:dyDescent="0.3">
      <c r="A90" s="77" t="s">
        <v>282</v>
      </c>
      <c r="B90" s="78"/>
      <c r="C90" s="187">
        <v>20</v>
      </c>
    </row>
    <row r="91" spans="1:3" ht="16.5" thickBot="1" x14ac:dyDescent="0.3">
      <c r="A91" s="46" t="s">
        <v>283</v>
      </c>
      <c r="B91" s="79">
        <f>B90/$B$27</f>
        <v>0</v>
      </c>
    </row>
    <row r="92" spans="1:3" ht="16.5" thickBot="1" x14ac:dyDescent="0.3">
      <c r="A92" s="46" t="s">
        <v>284</v>
      </c>
      <c r="B92" s="76"/>
      <c r="C92" s="18">
        <v>1</v>
      </c>
    </row>
    <row r="93" spans="1:3" ht="16.5" thickBot="1" x14ac:dyDescent="0.3">
      <c r="A93" s="46" t="s">
        <v>285</v>
      </c>
      <c r="B93" s="76"/>
      <c r="C93" s="18">
        <v>2</v>
      </c>
    </row>
    <row r="94" spans="1:3" s="187" customFormat="1" ht="16.5" thickBot="1" x14ac:dyDescent="0.3">
      <c r="A94" s="77" t="s">
        <v>282</v>
      </c>
      <c r="B94" s="78"/>
      <c r="C94" s="187">
        <v>20</v>
      </c>
    </row>
    <row r="95" spans="1:3" ht="16.5" thickBot="1" x14ac:dyDescent="0.3">
      <c r="A95" s="46" t="s">
        <v>283</v>
      </c>
      <c r="B95" s="79">
        <f>B94/$B$27</f>
        <v>0</v>
      </c>
    </row>
    <row r="96" spans="1:3" ht="16.5" thickBot="1" x14ac:dyDescent="0.3">
      <c r="A96" s="46" t="s">
        <v>284</v>
      </c>
      <c r="B96" s="76"/>
      <c r="C96" s="18">
        <v>1</v>
      </c>
    </row>
    <row r="97" spans="1:3" ht="16.5" thickBot="1" x14ac:dyDescent="0.3">
      <c r="A97" s="46" t="s">
        <v>285</v>
      </c>
      <c r="B97" s="76"/>
      <c r="C97" s="18">
        <v>2</v>
      </c>
    </row>
    <row r="98" spans="1:3" s="187" customFormat="1" ht="16.5" thickBot="1" x14ac:dyDescent="0.3">
      <c r="A98" s="77" t="s">
        <v>282</v>
      </c>
      <c r="B98" s="78"/>
      <c r="C98" s="187">
        <v>20</v>
      </c>
    </row>
    <row r="99" spans="1:3" ht="16.5" thickBot="1" x14ac:dyDescent="0.3">
      <c r="A99" s="46" t="s">
        <v>283</v>
      </c>
      <c r="B99" s="79">
        <f>B98/$B$27</f>
        <v>0</v>
      </c>
    </row>
    <row r="100" spans="1:3" ht="16.5" thickBot="1" x14ac:dyDescent="0.3">
      <c r="A100" s="46" t="s">
        <v>284</v>
      </c>
      <c r="B100" s="76"/>
      <c r="C100" s="18">
        <v>1</v>
      </c>
    </row>
    <row r="101" spans="1:3" ht="16.5" thickBot="1" x14ac:dyDescent="0.3">
      <c r="A101" s="46" t="s">
        <v>285</v>
      </c>
      <c r="B101" s="76"/>
      <c r="C101" s="18">
        <v>2</v>
      </c>
    </row>
    <row r="102" spans="1:3" s="187" customFormat="1" ht="16.5" thickBot="1" x14ac:dyDescent="0.3">
      <c r="A102" s="77" t="s">
        <v>282</v>
      </c>
      <c r="B102" s="78"/>
      <c r="C102" s="187">
        <v>20</v>
      </c>
    </row>
    <row r="103" spans="1:3" ht="16.5" thickBot="1" x14ac:dyDescent="0.3">
      <c r="A103" s="46" t="s">
        <v>283</v>
      </c>
      <c r="B103" s="79">
        <f>B102/$B$27</f>
        <v>0</v>
      </c>
    </row>
    <row r="104" spans="1:3" ht="16.5" thickBot="1" x14ac:dyDescent="0.3">
      <c r="A104" s="46" t="s">
        <v>284</v>
      </c>
      <c r="B104" s="76"/>
      <c r="C104" s="18">
        <v>1</v>
      </c>
    </row>
    <row r="105" spans="1:3" ht="16.5" thickBot="1" x14ac:dyDescent="0.3">
      <c r="A105" s="46" t="s">
        <v>285</v>
      </c>
      <c r="B105" s="76"/>
      <c r="C105" s="18">
        <v>2</v>
      </c>
    </row>
    <row r="106" spans="1:3" s="187" customFormat="1" ht="16.5" thickBot="1" x14ac:dyDescent="0.3">
      <c r="A106" s="77" t="s">
        <v>282</v>
      </c>
      <c r="B106" s="78"/>
      <c r="C106" s="187">
        <v>20</v>
      </c>
    </row>
    <row r="107" spans="1:3" ht="16.5" thickBot="1" x14ac:dyDescent="0.3">
      <c r="A107" s="46" t="s">
        <v>283</v>
      </c>
      <c r="B107" s="79">
        <f>B106/$B$27</f>
        <v>0</v>
      </c>
    </row>
    <row r="108" spans="1:3" ht="16.5" thickBot="1" x14ac:dyDescent="0.3">
      <c r="A108" s="46" t="s">
        <v>284</v>
      </c>
      <c r="B108" s="76"/>
      <c r="C108" s="18">
        <v>1</v>
      </c>
    </row>
    <row r="109" spans="1:3" ht="16.5" thickBot="1" x14ac:dyDescent="0.3">
      <c r="A109" s="46" t="s">
        <v>285</v>
      </c>
      <c r="B109" s="76"/>
      <c r="C109" s="18">
        <v>2</v>
      </c>
    </row>
    <row r="110" spans="1:3" ht="29.25" thickBot="1" x14ac:dyDescent="0.3">
      <c r="A110" s="51" t="s">
        <v>287</v>
      </c>
      <c r="B110" s="249">
        <f xml:space="preserve"> SUMIF(C111:C150, 30,B111:B150)</f>
        <v>19.698011800000003</v>
      </c>
    </row>
    <row r="111" spans="1:3" s="187" customFormat="1" ht="30.75" thickBot="1" x14ac:dyDescent="0.3">
      <c r="A111" s="259" t="s">
        <v>455</v>
      </c>
      <c r="B111" s="260">
        <v>19.068000000000001</v>
      </c>
      <c r="C111" s="187">
        <v>30</v>
      </c>
    </row>
    <row r="112" spans="1:3" ht="16.5" thickBot="1" x14ac:dyDescent="0.3">
      <c r="A112" s="46" t="s">
        <v>283</v>
      </c>
      <c r="B112" s="79">
        <f>B111/$B$27</f>
        <v>2.1305856874126613E-2</v>
      </c>
    </row>
    <row r="113" spans="1:3" ht="16.5" thickBot="1" x14ac:dyDescent="0.3">
      <c r="A113" s="46" t="s">
        <v>284</v>
      </c>
      <c r="B113" s="249">
        <v>13.302968829999999</v>
      </c>
      <c r="C113" s="18">
        <v>1</v>
      </c>
    </row>
    <row r="114" spans="1:3" ht="16.5" thickBot="1" x14ac:dyDescent="0.3">
      <c r="A114" s="46" t="s">
        <v>285</v>
      </c>
      <c r="B114" s="249">
        <v>0</v>
      </c>
      <c r="C114" s="18">
        <v>2</v>
      </c>
    </row>
    <row r="115" spans="1:3" s="187" customFormat="1" ht="30.75" thickBot="1" x14ac:dyDescent="0.3">
      <c r="A115" s="259" t="s">
        <v>456</v>
      </c>
      <c r="B115" s="260">
        <v>0.219</v>
      </c>
      <c r="C115" s="187">
        <v>30</v>
      </c>
    </row>
    <row r="116" spans="1:3" ht="16.5" thickBot="1" x14ac:dyDescent="0.3">
      <c r="A116" s="46" t="s">
        <v>283</v>
      </c>
      <c r="B116" s="79">
        <f>B115/$B$27</f>
        <v>2.4470225799421688E-4</v>
      </c>
    </row>
    <row r="117" spans="1:3" ht="16.5" thickBot="1" x14ac:dyDescent="0.3">
      <c r="A117" s="46" t="s">
        <v>284</v>
      </c>
      <c r="B117" s="249">
        <v>0.50814400000000004</v>
      </c>
      <c r="C117" s="18">
        <v>1</v>
      </c>
    </row>
    <row r="118" spans="1:3" ht="16.5" thickBot="1" x14ac:dyDescent="0.3">
      <c r="A118" s="46" t="s">
        <v>285</v>
      </c>
      <c r="B118" s="249">
        <v>0</v>
      </c>
      <c r="C118" s="18">
        <v>2</v>
      </c>
    </row>
    <row r="119" spans="1:3" s="187" customFormat="1" ht="30.75" thickBot="1" x14ac:dyDescent="0.3">
      <c r="A119" s="259" t="s">
        <v>457</v>
      </c>
      <c r="B119" s="260">
        <v>1.0148000000000001E-2</v>
      </c>
      <c r="C119" s="187">
        <v>30</v>
      </c>
    </row>
    <row r="120" spans="1:3" ht="16.5" thickBot="1" x14ac:dyDescent="0.3">
      <c r="A120" s="46" t="s">
        <v>283</v>
      </c>
      <c r="B120" s="79">
        <f>B119/$B$27</f>
        <v>1.1338988648974033E-5</v>
      </c>
    </row>
    <row r="121" spans="1:3" ht="16.5" thickBot="1" x14ac:dyDescent="0.3">
      <c r="A121" s="46" t="s">
        <v>284</v>
      </c>
      <c r="B121" s="249">
        <v>2.3600000000000003E-2</v>
      </c>
      <c r="C121" s="18">
        <v>1</v>
      </c>
    </row>
    <row r="122" spans="1:3" ht="16.5" thickBot="1" x14ac:dyDescent="0.3">
      <c r="A122" s="46" t="s">
        <v>285</v>
      </c>
      <c r="B122" s="249">
        <v>0</v>
      </c>
      <c r="C122" s="18">
        <v>2</v>
      </c>
    </row>
    <row r="123" spans="1:3" s="187" customFormat="1" ht="30.75" thickBot="1" x14ac:dyDescent="0.3">
      <c r="A123" s="259" t="s">
        <v>548</v>
      </c>
      <c r="B123" s="260">
        <v>0.39984900000000001</v>
      </c>
      <c r="C123" s="187">
        <v>30</v>
      </c>
    </row>
    <row r="124" spans="1:3" ht="16.5" thickBot="1" x14ac:dyDescent="0.3">
      <c r="A124" s="46" t="s">
        <v>283</v>
      </c>
      <c r="B124" s="79">
        <f>B123/$B$27</f>
        <v>4.4677604181155082E-4</v>
      </c>
    </row>
    <row r="125" spans="1:3" ht="16.5" thickBot="1" x14ac:dyDescent="0.3">
      <c r="A125" s="46" t="s">
        <v>284</v>
      </c>
      <c r="B125" s="249">
        <v>0</v>
      </c>
      <c r="C125" s="18">
        <v>1</v>
      </c>
    </row>
    <row r="126" spans="1:3" ht="16.5" thickBot="1" x14ac:dyDescent="0.3">
      <c r="A126" s="46" t="s">
        <v>285</v>
      </c>
      <c r="B126" s="249">
        <v>0</v>
      </c>
      <c r="C126" s="18">
        <v>2</v>
      </c>
    </row>
    <row r="127" spans="1:3" s="187" customFormat="1" ht="30.75" thickBot="1" x14ac:dyDescent="0.3">
      <c r="A127" s="259" t="s">
        <v>549</v>
      </c>
      <c r="B127" s="260">
        <v>1.0147999999999999E-3</v>
      </c>
      <c r="C127" s="187">
        <v>30</v>
      </c>
    </row>
    <row r="128" spans="1:3" ht="16.5" thickBot="1" x14ac:dyDescent="0.3">
      <c r="A128" s="46" t="s">
        <v>283</v>
      </c>
      <c r="B128" s="79">
        <f>B127/$B$27</f>
        <v>1.1338988648974032E-6</v>
      </c>
    </row>
    <row r="129" spans="1:3" ht="16.5" thickBot="1" x14ac:dyDescent="0.3">
      <c r="A129" s="46" t="s">
        <v>284</v>
      </c>
      <c r="B129" s="249">
        <v>0</v>
      </c>
      <c r="C129" s="18">
        <v>1</v>
      </c>
    </row>
    <row r="130" spans="1:3" ht="16.5" thickBot="1" x14ac:dyDescent="0.3">
      <c r="A130" s="46" t="s">
        <v>285</v>
      </c>
      <c r="B130" s="249">
        <v>0</v>
      </c>
      <c r="C130" s="18">
        <v>2</v>
      </c>
    </row>
    <row r="131" spans="1:3" s="187" customFormat="1" ht="16.5" thickBot="1" x14ac:dyDescent="0.3">
      <c r="A131" s="77" t="s">
        <v>282</v>
      </c>
      <c r="B131" s="78"/>
      <c r="C131" s="187">
        <v>30</v>
      </c>
    </row>
    <row r="132" spans="1:3" ht="16.5" thickBot="1" x14ac:dyDescent="0.3">
      <c r="A132" s="46" t="s">
        <v>283</v>
      </c>
      <c r="B132" s="79">
        <f>B131/$B$27</f>
        <v>0</v>
      </c>
    </row>
    <row r="133" spans="1:3" ht="16.5" thickBot="1" x14ac:dyDescent="0.3">
      <c r="A133" s="46" t="s">
        <v>284</v>
      </c>
      <c r="B133" s="76"/>
      <c r="C133" s="18">
        <v>1</v>
      </c>
    </row>
    <row r="134" spans="1:3" ht="16.5" thickBot="1" x14ac:dyDescent="0.3">
      <c r="A134" s="46" t="s">
        <v>285</v>
      </c>
      <c r="B134" s="76"/>
      <c r="C134" s="18">
        <v>2</v>
      </c>
    </row>
    <row r="135" spans="1:3" s="187" customFormat="1" ht="16.5" thickBot="1" x14ac:dyDescent="0.3">
      <c r="A135" s="77" t="s">
        <v>282</v>
      </c>
      <c r="B135" s="78"/>
      <c r="C135" s="187">
        <v>30</v>
      </c>
    </row>
    <row r="136" spans="1:3" ht="16.5" thickBot="1" x14ac:dyDescent="0.3">
      <c r="A136" s="46" t="s">
        <v>283</v>
      </c>
      <c r="B136" s="79">
        <f>B135/$B$27</f>
        <v>0</v>
      </c>
    </row>
    <row r="137" spans="1:3" ht="16.5" thickBot="1" x14ac:dyDescent="0.3">
      <c r="A137" s="46" t="s">
        <v>284</v>
      </c>
      <c r="B137" s="76"/>
      <c r="C137" s="18">
        <v>1</v>
      </c>
    </row>
    <row r="138" spans="1:3" ht="16.5" thickBot="1" x14ac:dyDescent="0.3">
      <c r="A138" s="46" t="s">
        <v>285</v>
      </c>
      <c r="B138" s="76"/>
      <c r="C138" s="18">
        <v>2</v>
      </c>
    </row>
    <row r="139" spans="1:3" s="187" customFormat="1" ht="16.5" thickBot="1" x14ac:dyDescent="0.3">
      <c r="A139" s="77" t="s">
        <v>282</v>
      </c>
      <c r="B139" s="78"/>
      <c r="C139" s="187">
        <v>30</v>
      </c>
    </row>
    <row r="140" spans="1:3" ht="16.5" thickBot="1" x14ac:dyDescent="0.3">
      <c r="A140" s="46" t="s">
        <v>283</v>
      </c>
      <c r="B140" s="79">
        <f>B139/$B$27</f>
        <v>0</v>
      </c>
    </row>
    <row r="141" spans="1:3" ht="16.5" thickBot="1" x14ac:dyDescent="0.3">
      <c r="A141" s="46" t="s">
        <v>284</v>
      </c>
      <c r="B141" s="76"/>
      <c r="C141" s="18">
        <v>1</v>
      </c>
    </row>
    <row r="142" spans="1:3" ht="16.5" thickBot="1" x14ac:dyDescent="0.3">
      <c r="A142" s="46" t="s">
        <v>285</v>
      </c>
      <c r="B142" s="76"/>
      <c r="C142" s="18">
        <v>2</v>
      </c>
    </row>
    <row r="143" spans="1:3" s="187" customFormat="1" ht="16.5" thickBot="1" x14ac:dyDescent="0.3">
      <c r="A143" s="77" t="s">
        <v>282</v>
      </c>
      <c r="B143" s="78"/>
      <c r="C143" s="187">
        <v>30</v>
      </c>
    </row>
    <row r="144" spans="1:3" ht="16.5" thickBot="1" x14ac:dyDescent="0.3">
      <c r="A144" s="46" t="s">
        <v>283</v>
      </c>
      <c r="B144" s="79">
        <f>B143/$B$27</f>
        <v>0</v>
      </c>
    </row>
    <row r="145" spans="1:3" ht="16.5" thickBot="1" x14ac:dyDescent="0.3">
      <c r="A145" s="46" t="s">
        <v>284</v>
      </c>
      <c r="B145" s="76"/>
      <c r="C145" s="18">
        <v>1</v>
      </c>
    </row>
    <row r="146" spans="1:3" ht="16.5" thickBot="1" x14ac:dyDescent="0.3">
      <c r="A146" s="46" t="s">
        <v>285</v>
      </c>
      <c r="B146" s="76"/>
      <c r="C146" s="18">
        <v>2</v>
      </c>
    </row>
    <row r="147" spans="1:3" s="187" customFormat="1" ht="16.5" thickBot="1" x14ac:dyDescent="0.3">
      <c r="A147" s="77" t="s">
        <v>282</v>
      </c>
      <c r="B147" s="78"/>
      <c r="C147" s="187">
        <v>30</v>
      </c>
    </row>
    <row r="148" spans="1:3" ht="16.5" thickBot="1" x14ac:dyDescent="0.3">
      <c r="A148" s="46" t="s">
        <v>283</v>
      </c>
      <c r="B148" s="79">
        <f>B147/$B$27</f>
        <v>0</v>
      </c>
    </row>
    <row r="149" spans="1:3" ht="16.5" thickBot="1" x14ac:dyDescent="0.3">
      <c r="A149" s="46" t="s">
        <v>284</v>
      </c>
      <c r="B149" s="76"/>
      <c r="C149" s="18">
        <v>1</v>
      </c>
    </row>
    <row r="150" spans="1:3" ht="16.5" thickBot="1" x14ac:dyDescent="0.3">
      <c r="A150" s="46" t="s">
        <v>285</v>
      </c>
      <c r="B150" s="76"/>
      <c r="C150" s="18">
        <v>2</v>
      </c>
    </row>
    <row r="151" spans="1:3" ht="29.25" thickBot="1" x14ac:dyDescent="0.3">
      <c r="A151" s="45" t="s">
        <v>288</v>
      </c>
      <c r="B151" s="80"/>
    </row>
    <row r="152" spans="1:3" ht="16.5" thickBot="1" x14ac:dyDescent="0.3">
      <c r="A152" s="47" t="s">
        <v>280</v>
      </c>
      <c r="B152" s="80"/>
    </row>
    <row r="153" spans="1:3" ht="16.5" thickBot="1" x14ac:dyDescent="0.3">
      <c r="A153" s="47" t="s">
        <v>289</v>
      </c>
      <c r="B153" s="80"/>
    </row>
    <row r="154" spans="1:3" ht="16.5" thickBot="1" x14ac:dyDescent="0.3">
      <c r="A154" s="47" t="s">
        <v>290</v>
      </c>
      <c r="B154" s="80"/>
    </row>
    <row r="155" spans="1:3" ht="16.5" thickBot="1" x14ac:dyDescent="0.3">
      <c r="A155" s="47" t="s">
        <v>291</v>
      </c>
      <c r="B155" s="80"/>
    </row>
    <row r="156" spans="1:3" ht="16.5" thickBot="1" x14ac:dyDescent="0.3">
      <c r="A156" s="43" t="s">
        <v>292</v>
      </c>
      <c r="B156" s="81">
        <f>B157/$B$27</f>
        <v>1.5458381133345033E-2</v>
      </c>
    </row>
    <row r="157" spans="1:3" ht="16.5" thickBot="1" x14ac:dyDescent="0.3">
      <c r="A157" s="43" t="s">
        <v>293</v>
      </c>
      <c r="B157" s="251">
        <f xml:space="preserve"> SUMIF(C33:C150, 1,B33:B150)</f>
        <v>13.834712829999999</v>
      </c>
    </row>
    <row r="158" spans="1:3" ht="16.5" thickBot="1" x14ac:dyDescent="0.3">
      <c r="A158" s="43" t="s">
        <v>294</v>
      </c>
      <c r="B158" s="81">
        <f>B159/$B$27</f>
        <v>0</v>
      </c>
    </row>
    <row r="159" spans="1:3" ht="16.5" thickBot="1" x14ac:dyDescent="0.3">
      <c r="A159" s="44" t="s">
        <v>295</v>
      </c>
      <c r="B159" s="251">
        <f xml:space="preserve"> SUMIF(C33:C150, 2,B33:B150)</f>
        <v>0</v>
      </c>
    </row>
    <row r="160" spans="1:3" ht="15.75" customHeight="1" x14ac:dyDescent="0.25">
      <c r="A160" s="45" t="s">
        <v>296</v>
      </c>
      <c r="B160" s="47" t="s">
        <v>450</v>
      </c>
    </row>
    <row r="161" spans="1:2" x14ac:dyDescent="0.25">
      <c r="A161" s="48" t="s">
        <v>297</v>
      </c>
      <c r="B161" s="48" t="s">
        <v>389</v>
      </c>
    </row>
    <row r="162" spans="1:2" x14ac:dyDescent="0.25">
      <c r="A162" s="48" t="s">
        <v>298</v>
      </c>
      <c r="B162" s="48" t="s">
        <v>552</v>
      </c>
    </row>
    <row r="163" spans="1:2" x14ac:dyDescent="0.25">
      <c r="A163" s="48" t="s">
        <v>299</v>
      </c>
      <c r="B163" s="48"/>
    </row>
    <row r="164" spans="1:2" x14ac:dyDescent="0.25">
      <c r="A164" s="48" t="s">
        <v>300</v>
      </c>
      <c r="B164" s="48" t="s">
        <v>551</v>
      </c>
    </row>
    <row r="165" spans="1:2" ht="16.5" thickBot="1" x14ac:dyDescent="0.3">
      <c r="A165" s="49" t="s">
        <v>301</v>
      </c>
      <c r="B165" s="49"/>
    </row>
    <row r="166" spans="1:2" ht="30.75" thickBot="1" x14ac:dyDescent="0.3">
      <c r="A166" s="47" t="s">
        <v>302</v>
      </c>
      <c r="B166" s="82"/>
    </row>
    <row r="167" spans="1:2" ht="29.25" thickBot="1" x14ac:dyDescent="0.3">
      <c r="A167" s="43" t="s">
        <v>303</v>
      </c>
      <c r="B167" s="82"/>
    </row>
    <row r="168" spans="1:2" ht="16.5" thickBot="1" x14ac:dyDescent="0.3">
      <c r="A168" s="47" t="s">
        <v>280</v>
      </c>
      <c r="B168" s="83"/>
    </row>
    <row r="169" spans="1:2" ht="16.5" thickBot="1" x14ac:dyDescent="0.3">
      <c r="A169" s="47" t="s">
        <v>304</v>
      </c>
      <c r="B169" s="82"/>
    </row>
    <row r="170" spans="1:2" ht="16.5" thickBot="1" x14ac:dyDescent="0.3">
      <c r="A170" s="47" t="s">
        <v>305</v>
      </c>
      <c r="B170" s="83"/>
    </row>
    <row r="171" spans="1:2" ht="30.75" thickBot="1" x14ac:dyDescent="0.3">
      <c r="A171" s="52" t="s">
        <v>306</v>
      </c>
      <c r="B171" s="99" t="s">
        <v>451</v>
      </c>
    </row>
    <row r="172" spans="1:2" ht="16.5" thickBot="1" x14ac:dyDescent="0.3">
      <c r="A172" s="43" t="s">
        <v>307</v>
      </c>
      <c r="B172" s="84"/>
    </row>
    <row r="173" spans="1:2" ht="16.5" thickBot="1" x14ac:dyDescent="0.3">
      <c r="A173" s="48" t="s">
        <v>308</v>
      </c>
      <c r="B173" s="85"/>
    </row>
    <row r="174" spans="1:2" ht="16.5" thickBot="1" x14ac:dyDescent="0.3">
      <c r="A174" s="48" t="s">
        <v>309</v>
      </c>
      <c r="B174" s="85"/>
    </row>
    <row r="175" spans="1:2" ht="16.5" thickBot="1" x14ac:dyDescent="0.3">
      <c r="A175" s="48" t="s">
        <v>310</v>
      </c>
      <c r="B175" s="85"/>
    </row>
    <row r="176" spans="1:2" ht="45.75" thickBot="1" x14ac:dyDescent="0.3">
      <c r="A176" s="53" t="s">
        <v>311</v>
      </c>
      <c r="B176" s="83" t="s">
        <v>452</v>
      </c>
    </row>
    <row r="177" spans="1:2" ht="28.5" customHeight="1" x14ac:dyDescent="0.25">
      <c r="A177" s="45" t="s">
        <v>312</v>
      </c>
      <c r="B177" s="448" t="s">
        <v>453</v>
      </c>
    </row>
    <row r="178" spans="1:2" x14ac:dyDescent="0.25">
      <c r="A178" s="48" t="s">
        <v>313</v>
      </c>
      <c r="B178" s="449"/>
    </row>
    <row r="179" spans="1:2" x14ac:dyDescent="0.25">
      <c r="A179" s="48" t="s">
        <v>314</v>
      </c>
      <c r="B179" s="449"/>
    </row>
    <row r="180" spans="1:2" x14ac:dyDescent="0.25">
      <c r="A180" s="48" t="s">
        <v>315</v>
      </c>
      <c r="B180" s="449"/>
    </row>
    <row r="181" spans="1:2" x14ac:dyDescent="0.25">
      <c r="A181" s="48" t="s">
        <v>316</v>
      </c>
      <c r="B181" s="449"/>
    </row>
    <row r="182" spans="1:2" ht="16.5" thickBot="1" x14ac:dyDescent="0.3">
      <c r="A182" s="54" t="s">
        <v>317</v>
      </c>
      <c r="B182" s="450"/>
    </row>
    <row r="185" spans="1:2" x14ac:dyDescent="0.25">
      <c r="A185" s="55"/>
      <c r="B185" s="56"/>
    </row>
    <row r="186" spans="1:2" x14ac:dyDescent="0.25">
      <c r="B186" s="57"/>
    </row>
    <row r="187" spans="1:2" x14ac:dyDescent="0.25">
      <c r="B187" s="58"/>
    </row>
  </sheetData>
  <mergeCells count="10">
    <mergeCell ref="A15:B15"/>
    <mergeCell ref="A16:B16"/>
    <mergeCell ref="A18:B18"/>
    <mergeCell ref="B177:B18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3" sqref="E33"/>
    </sheetView>
  </sheetViews>
  <sheetFormatPr defaultColWidth="9.140625" defaultRowHeight="15" x14ac:dyDescent="0.25"/>
  <cols>
    <col min="1" max="1" width="7.42578125" style="101" customWidth="1"/>
    <col min="2" max="2" width="35.85546875" style="101" customWidth="1"/>
    <col min="3" max="3" width="31.140625" style="101" customWidth="1"/>
    <col min="4" max="4" width="25" style="101" customWidth="1"/>
    <col min="5" max="5" width="50" style="101" customWidth="1"/>
    <col min="6" max="6" width="57" style="101" customWidth="1"/>
    <col min="7" max="7" width="57.5703125" style="101" customWidth="1"/>
    <col min="8" max="10" width="20.5703125" style="101" customWidth="1"/>
    <col min="11" max="11" width="16" style="101" customWidth="1"/>
    <col min="12" max="12" width="20.5703125" style="101" customWidth="1"/>
    <col min="13" max="13" width="21.28515625" style="101" customWidth="1"/>
    <col min="14" max="14" width="23.85546875" style="101" customWidth="1"/>
    <col min="15" max="15" width="17.85546875" style="101" customWidth="1"/>
    <col min="16" max="16" width="23.85546875" style="101" customWidth="1"/>
    <col min="17" max="17" width="58" style="101" customWidth="1"/>
    <col min="18" max="18" width="27" style="101" customWidth="1"/>
    <col min="19" max="19" width="43" style="101" customWidth="1"/>
    <col min="20" max="16384" width="9.140625" style="10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35" t="str">
        <f>CONCATENATE('1. паспорт местоположение'!A5:B5,'1. паспорт местоположение'!C5)</f>
        <v>Год раскрытия информации: 2018 год</v>
      </c>
      <c r="B4" s="335"/>
      <c r="C4" s="335"/>
      <c r="D4" s="335"/>
      <c r="E4" s="335"/>
      <c r="F4" s="335"/>
      <c r="G4" s="335"/>
      <c r="H4" s="335"/>
      <c r="I4" s="335"/>
      <c r="J4" s="335"/>
      <c r="K4" s="335"/>
      <c r="L4" s="335"/>
      <c r="M4" s="335"/>
      <c r="N4" s="335"/>
      <c r="O4" s="335"/>
      <c r="P4" s="335"/>
      <c r="Q4" s="335"/>
      <c r="R4" s="335"/>
      <c r="S4" s="335"/>
    </row>
    <row r="5" spans="1:28" s="2" customFormat="1" ht="15.75" x14ac:dyDescent="0.2">
      <c r="A5" s="103"/>
    </row>
    <row r="6" spans="1:28" s="2" customFormat="1" ht="18.75" x14ac:dyDescent="0.2">
      <c r="A6" s="329" t="s">
        <v>7</v>
      </c>
      <c r="B6" s="329"/>
      <c r="C6" s="329"/>
      <c r="D6" s="329"/>
      <c r="E6" s="329"/>
      <c r="F6" s="329"/>
      <c r="G6" s="329"/>
      <c r="H6" s="329"/>
      <c r="I6" s="329"/>
      <c r="J6" s="329"/>
      <c r="K6" s="329"/>
      <c r="L6" s="329"/>
      <c r="M6" s="329"/>
      <c r="N6" s="329"/>
      <c r="O6" s="329"/>
      <c r="P6" s="329"/>
      <c r="Q6" s="329"/>
      <c r="R6" s="329"/>
      <c r="S6" s="329"/>
      <c r="T6" s="104"/>
      <c r="U6" s="104"/>
      <c r="V6" s="104"/>
      <c r="W6" s="104"/>
      <c r="X6" s="104"/>
      <c r="Y6" s="104"/>
      <c r="Z6" s="104"/>
      <c r="AA6" s="104"/>
      <c r="AB6" s="104"/>
    </row>
    <row r="7" spans="1:28" s="2" customFormat="1" ht="18.75" x14ac:dyDescent="0.2">
      <c r="A7" s="329"/>
      <c r="B7" s="329"/>
      <c r="C7" s="329"/>
      <c r="D7" s="329"/>
      <c r="E7" s="329"/>
      <c r="F7" s="329"/>
      <c r="G7" s="329"/>
      <c r="H7" s="329"/>
      <c r="I7" s="329"/>
      <c r="J7" s="329"/>
      <c r="K7" s="329"/>
      <c r="L7" s="329"/>
      <c r="M7" s="329"/>
      <c r="N7" s="329"/>
      <c r="O7" s="329"/>
      <c r="P7" s="329"/>
      <c r="Q7" s="329"/>
      <c r="R7" s="329"/>
      <c r="S7" s="329"/>
      <c r="T7" s="104"/>
      <c r="U7" s="104"/>
      <c r="V7" s="104"/>
      <c r="W7" s="104"/>
      <c r="X7" s="104"/>
      <c r="Y7" s="104"/>
      <c r="Z7" s="104"/>
      <c r="AA7" s="104"/>
      <c r="AB7" s="104"/>
    </row>
    <row r="8" spans="1:28" s="2" customFormat="1" ht="18.75" x14ac:dyDescent="0.2">
      <c r="A8" s="330" t="str">
        <f>'1. паспорт местоположение'!A9:C9</f>
        <v>Акционерное общество "Янтарьэнерго" ДЗО  ПАО "Россети"</v>
      </c>
      <c r="B8" s="330"/>
      <c r="C8" s="330"/>
      <c r="D8" s="330"/>
      <c r="E8" s="330"/>
      <c r="F8" s="330"/>
      <c r="G8" s="330"/>
      <c r="H8" s="330"/>
      <c r="I8" s="330"/>
      <c r="J8" s="330"/>
      <c r="K8" s="330"/>
      <c r="L8" s="330"/>
      <c r="M8" s="330"/>
      <c r="N8" s="330"/>
      <c r="O8" s="330"/>
      <c r="P8" s="330"/>
      <c r="Q8" s="330"/>
      <c r="R8" s="330"/>
      <c r="S8" s="330"/>
      <c r="T8" s="104"/>
      <c r="U8" s="104"/>
      <c r="V8" s="104"/>
      <c r="W8" s="104"/>
      <c r="X8" s="104"/>
      <c r="Y8" s="104"/>
      <c r="Z8" s="104"/>
      <c r="AA8" s="104"/>
      <c r="AB8" s="104"/>
    </row>
    <row r="9" spans="1:28" s="2" customFormat="1" ht="18.75" x14ac:dyDescent="0.2">
      <c r="A9" s="325" t="s">
        <v>6</v>
      </c>
      <c r="B9" s="325"/>
      <c r="C9" s="325"/>
      <c r="D9" s="325"/>
      <c r="E9" s="325"/>
      <c r="F9" s="325"/>
      <c r="G9" s="325"/>
      <c r="H9" s="325"/>
      <c r="I9" s="325"/>
      <c r="J9" s="325"/>
      <c r="K9" s="325"/>
      <c r="L9" s="325"/>
      <c r="M9" s="325"/>
      <c r="N9" s="325"/>
      <c r="O9" s="325"/>
      <c r="P9" s="325"/>
      <c r="Q9" s="325"/>
      <c r="R9" s="325"/>
      <c r="S9" s="325"/>
      <c r="T9" s="104"/>
      <c r="U9" s="104"/>
      <c r="V9" s="104"/>
      <c r="W9" s="104"/>
      <c r="X9" s="104"/>
      <c r="Y9" s="104"/>
      <c r="Z9" s="104"/>
      <c r="AA9" s="104"/>
      <c r="AB9" s="104"/>
    </row>
    <row r="10" spans="1:28" s="2" customFormat="1" ht="18.75" x14ac:dyDescent="0.2">
      <c r="A10" s="329"/>
      <c r="B10" s="329"/>
      <c r="C10" s="329"/>
      <c r="D10" s="329"/>
      <c r="E10" s="329"/>
      <c r="F10" s="329"/>
      <c r="G10" s="329"/>
      <c r="H10" s="329"/>
      <c r="I10" s="329"/>
      <c r="J10" s="329"/>
      <c r="K10" s="329"/>
      <c r="L10" s="329"/>
      <c r="M10" s="329"/>
      <c r="N10" s="329"/>
      <c r="O10" s="329"/>
      <c r="P10" s="329"/>
      <c r="Q10" s="329"/>
      <c r="R10" s="329"/>
      <c r="S10" s="329"/>
      <c r="T10" s="104"/>
      <c r="U10" s="104"/>
      <c r="V10" s="104"/>
      <c r="W10" s="104"/>
      <c r="X10" s="104"/>
      <c r="Y10" s="104"/>
      <c r="Z10" s="104"/>
      <c r="AA10" s="104"/>
      <c r="AB10" s="104"/>
    </row>
    <row r="11" spans="1:28" s="2" customFormat="1" ht="18.75" x14ac:dyDescent="0.2">
      <c r="A11" s="330" t="str">
        <f>'1. паспорт местоположение'!A12:C12</f>
        <v>F_17-1484</v>
      </c>
      <c r="B11" s="330"/>
      <c r="C11" s="330"/>
      <c r="D11" s="330"/>
      <c r="E11" s="330"/>
      <c r="F11" s="330"/>
      <c r="G11" s="330"/>
      <c r="H11" s="330"/>
      <c r="I11" s="330"/>
      <c r="J11" s="330"/>
      <c r="K11" s="330"/>
      <c r="L11" s="330"/>
      <c r="M11" s="330"/>
      <c r="N11" s="330"/>
      <c r="O11" s="330"/>
      <c r="P11" s="330"/>
      <c r="Q11" s="330"/>
      <c r="R11" s="330"/>
      <c r="S11" s="330"/>
      <c r="T11" s="104"/>
      <c r="U11" s="104"/>
      <c r="V11" s="104"/>
      <c r="W11" s="104"/>
      <c r="X11" s="104"/>
      <c r="Y11" s="104"/>
      <c r="Z11" s="104"/>
      <c r="AA11" s="104"/>
      <c r="AB11" s="104"/>
    </row>
    <row r="12" spans="1:28" s="2" customFormat="1" ht="18.75" x14ac:dyDescent="0.2">
      <c r="A12" s="325" t="s">
        <v>5</v>
      </c>
      <c r="B12" s="325"/>
      <c r="C12" s="325"/>
      <c r="D12" s="325"/>
      <c r="E12" s="325"/>
      <c r="F12" s="325"/>
      <c r="G12" s="325"/>
      <c r="H12" s="325"/>
      <c r="I12" s="325"/>
      <c r="J12" s="325"/>
      <c r="K12" s="325"/>
      <c r="L12" s="325"/>
      <c r="M12" s="325"/>
      <c r="N12" s="325"/>
      <c r="O12" s="325"/>
      <c r="P12" s="325"/>
      <c r="Q12" s="325"/>
      <c r="R12" s="325"/>
      <c r="S12" s="325"/>
      <c r="T12" s="104"/>
      <c r="U12" s="104"/>
      <c r="V12" s="104"/>
      <c r="W12" s="104"/>
      <c r="X12" s="104"/>
      <c r="Y12" s="104"/>
      <c r="Z12" s="104"/>
      <c r="AA12" s="104"/>
      <c r="AB12" s="104"/>
    </row>
    <row r="13" spans="1:28" s="109"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108"/>
      <c r="U13" s="108"/>
      <c r="V13" s="108"/>
      <c r="W13" s="108"/>
      <c r="X13" s="108"/>
      <c r="Y13" s="108"/>
      <c r="Z13" s="108"/>
      <c r="AA13" s="108"/>
      <c r="AB13" s="108"/>
    </row>
    <row r="14" spans="1:28" s="110" customFormat="1" ht="15.75" x14ac:dyDescent="0.2">
      <c r="A14" s="331" t="str">
        <f>'1. паспорт местоположение'!A15:C15</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B14" s="331"/>
      <c r="C14" s="331"/>
      <c r="D14" s="331"/>
      <c r="E14" s="331"/>
      <c r="F14" s="331"/>
      <c r="G14" s="331"/>
      <c r="H14" s="331"/>
      <c r="I14" s="331"/>
      <c r="J14" s="331"/>
      <c r="K14" s="331"/>
      <c r="L14" s="331"/>
      <c r="M14" s="331"/>
      <c r="N14" s="331"/>
      <c r="O14" s="331"/>
      <c r="P14" s="331"/>
      <c r="Q14" s="331"/>
      <c r="R14" s="331"/>
      <c r="S14" s="331"/>
      <c r="T14" s="106"/>
      <c r="U14" s="106"/>
      <c r="V14" s="106"/>
      <c r="W14" s="106"/>
      <c r="X14" s="106"/>
      <c r="Y14" s="106"/>
      <c r="Z14" s="106"/>
      <c r="AA14" s="106"/>
      <c r="AB14" s="106"/>
    </row>
    <row r="15" spans="1:28" s="110" customFormat="1" ht="15" customHeight="1" x14ac:dyDescent="0.2">
      <c r="A15" s="325" t="s">
        <v>4</v>
      </c>
      <c r="B15" s="325"/>
      <c r="C15" s="325"/>
      <c r="D15" s="325"/>
      <c r="E15" s="325"/>
      <c r="F15" s="325"/>
      <c r="G15" s="325"/>
      <c r="H15" s="325"/>
      <c r="I15" s="325"/>
      <c r="J15" s="325"/>
      <c r="K15" s="325"/>
      <c r="L15" s="325"/>
      <c r="M15" s="325"/>
      <c r="N15" s="325"/>
      <c r="O15" s="325"/>
      <c r="P15" s="325"/>
      <c r="Q15" s="325"/>
      <c r="R15" s="325"/>
      <c r="S15" s="325"/>
      <c r="T15" s="107"/>
      <c r="U15" s="107"/>
      <c r="V15" s="107"/>
      <c r="W15" s="107"/>
      <c r="X15" s="107"/>
      <c r="Y15" s="107"/>
      <c r="Z15" s="107"/>
      <c r="AA15" s="107"/>
      <c r="AB15" s="107"/>
    </row>
    <row r="16" spans="1:28" s="110"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111"/>
      <c r="U16" s="111"/>
      <c r="V16" s="111"/>
      <c r="W16" s="111"/>
      <c r="X16" s="111"/>
      <c r="Y16" s="111"/>
    </row>
    <row r="17" spans="1:28" s="110" customFormat="1" ht="45.75" customHeight="1" x14ac:dyDescent="0.2">
      <c r="A17" s="326" t="s">
        <v>348</v>
      </c>
      <c r="B17" s="326"/>
      <c r="C17" s="326"/>
      <c r="D17" s="326"/>
      <c r="E17" s="326"/>
      <c r="F17" s="326"/>
      <c r="G17" s="326"/>
      <c r="H17" s="326"/>
      <c r="I17" s="326"/>
      <c r="J17" s="326"/>
      <c r="K17" s="326"/>
      <c r="L17" s="326"/>
      <c r="M17" s="326"/>
      <c r="N17" s="326"/>
      <c r="O17" s="326"/>
      <c r="P17" s="326"/>
      <c r="Q17" s="326"/>
      <c r="R17" s="326"/>
      <c r="S17" s="326"/>
      <c r="T17" s="112"/>
      <c r="U17" s="112"/>
      <c r="V17" s="112"/>
      <c r="W17" s="112"/>
      <c r="X17" s="112"/>
      <c r="Y17" s="112"/>
      <c r="Z17" s="112"/>
      <c r="AA17" s="112"/>
      <c r="AB17" s="112"/>
    </row>
    <row r="18" spans="1:28" s="110"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111"/>
      <c r="U18" s="111"/>
      <c r="V18" s="111"/>
      <c r="W18" s="111"/>
      <c r="X18" s="111"/>
      <c r="Y18" s="111"/>
    </row>
    <row r="19" spans="1:28" s="110" customFormat="1" ht="54" customHeight="1" x14ac:dyDescent="0.2">
      <c r="A19" s="336" t="s">
        <v>3</v>
      </c>
      <c r="B19" s="336" t="s">
        <v>94</v>
      </c>
      <c r="C19" s="337" t="s">
        <v>271</v>
      </c>
      <c r="D19" s="336" t="s">
        <v>270</v>
      </c>
      <c r="E19" s="336" t="s">
        <v>93</v>
      </c>
      <c r="F19" s="336" t="s">
        <v>92</v>
      </c>
      <c r="G19" s="336" t="s">
        <v>266</v>
      </c>
      <c r="H19" s="336" t="s">
        <v>91</v>
      </c>
      <c r="I19" s="336" t="s">
        <v>90</v>
      </c>
      <c r="J19" s="336" t="s">
        <v>89</v>
      </c>
      <c r="K19" s="336" t="s">
        <v>88</v>
      </c>
      <c r="L19" s="336" t="s">
        <v>87</v>
      </c>
      <c r="M19" s="336" t="s">
        <v>86</v>
      </c>
      <c r="N19" s="336" t="s">
        <v>85</v>
      </c>
      <c r="O19" s="336" t="s">
        <v>84</v>
      </c>
      <c r="P19" s="336" t="s">
        <v>83</v>
      </c>
      <c r="Q19" s="336" t="s">
        <v>269</v>
      </c>
      <c r="R19" s="336"/>
      <c r="S19" s="339" t="s">
        <v>342</v>
      </c>
      <c r="T19" s="111"/>
      <c r="U19" s="111"/>
      <c r="V19" s="111"/>
      <c r="W19" s="111"/>
      <c r="X19" s="111"/>
      <c r="Y19" s="111"/>
    </row>
    <row r="20" spans="1:28" s="110" customFormat="1" ht="180.75" customHeight="1" x14ac:dyDescent="0.2">
      <c r="A20" s="336"/>
      <c r="B20" s="336"/>
      <c r="C20" s="338"/>
      <c r="D20" s="336"/>
      <c r="E20" s="336"/>
      <c r="F20" s="336"/>
      <c r="G20" s="336"/>
      <c r="H20" s="336"/>
      <c r="I20" s="336"/>
      <c r="J20" s="336"/>
      <c r="K20" s="336"/>
      <c r="L20" s="336"/>
      <c r="M20" s="336"/>
      <c r="N20" s="336"/>
      <c r="O20" s="336"/>
      <c r="P20" s="336"/>
      <c r="Q20" s="129" t="s">
        <v>267</v>
      </c>
      <c r="R20" s="130" t="s">
        <v>268</v>
      </c>
      <c r="S20" s="339"/>
      <c r="T20" s="117"/>
      <c r="U20" s="117"/>
      <c r="V20" s="117"/>
      <c r="W20" s="117"/>
      <c r="X20" s="117"/>
      <c r="Y20" s="117"/>
      <c r="Z20" s="118"/>
      <c r="AA20" s="118"/>
      <c r="AB20" s="118"/>
    </row>
    <row r="21" spans="1:28" s="110" customFormat="1" ht="18.75" x14ac:dyDescent="0.2">
      <c r="A21" s="129">
        <v>1</v>
      </c>
      <c r="B21" s="131">
        <v>2</v>
      </c>
      <c r="C21" s="129">
        <v>3</v>
      </c>
      <c r="D21" s="131">
        <v>4</v>
      </c>
      <c r="E21" s="129">
        <v>5</v>
      </c>
      <c r="F21" s="131">
        <v>6</v>
      </c>
      <c r="G21" s="129">
        <v>7</v>
      </c>
      <c r="H21" s="131">
        <v>8</v>
      </c>
      <c r="I21" s="129">
        <v>9</v>
      </c>
      <c r="J21" s="131">
        <v>10</v>
      </c>
      <c r="K21" s="129">
        <v>11</v>
      </c>
      <c r="L21" s="131">
        <v>12</v>
      </c>
      <c r="M21" s="129">
        <v>13</v>
      </c>
      <c r="N21" s="131">
        <v>14</v>
      </c>
      <c r="O21" s="129">
        <v>15</v>
      </c>
      <c r="P21" s="131">
        <v>16</v>
      </c>
      <c r="Q21" s="129">
        <v>17</v>
      </c>
      <c r="R21" s="131">
        <v>18</v>
      </c>
      <c r="S21" s="129">
        <v>19</v>
      </c>
      <c r="T21" s="117"/>
      <c r="U21" s="117"/>
      <c r="V21" s="117"/>
      <c r="W21" s="117"/>
      <c r="X21" s="117"/>
      <c r="Y21" s="117"/>
      <c r="Z21" s="118"/>
      <c r="AA21" s="118"/>
      <c r="AB21" s="118"/>
    </row>
    <row r="22" spans="1:28" s="110" customFormat="1" ht="32.25" customHeight="1" x14ac:dyDescent="0.2">
      <c r="A22" s="129" t="s">
        <v>265</v>
      </c>
      <c r="B22" s="129" t="s">
        <v>265</v>
      </c>
      <c r="C22" s="129" t="s">
        <v>265</v>
      </c>
      <c r="D22" s="129" t="s">
        <v>265</v>
      </c>
      <c r="E22" s="129" t="s">
        <v>265</v>
      </c>
      <c r="F22" s="129" t="s">
        <v>265</v>
      </c>
      <c r="G22" s="129" t="s">
        <v>265</v>
      </c>
      <c r="H22" s="129" t="s">
        <v>265</v>
      </c>
      <c r="I22" s="129" t="s">
        <v>265</v>
      </c>
      <c r="J22" s="129" t="s">
        <v>265</v>
      </c>
      <c r="K22" s="129" t="s">
        <v>265</v>
      </c>
      <c r="L22" s="129" t="s">
        <v>265</v>
      </c>
      <c r="M22" s="129" t="s">
        <v>265</v>
      </c>
      <c r="N22" s="129" t="s">
        <v>265</v>
      </c>
      <c r="O22" s="129" t="s">
        <v>265</v>
      </c>
      <c r="P22" s="129" t="s">
        <v>265</v>
      </c>
      <c r="Q22" s="129" t="s">
        <v>265</v>
      </c>
      <c r="R22" s="129" t="s">
        <v>265</v>
      </c>
      <c r="S22" s="129" t="s">
        <v>265</v>
      </c>
      <c r="T22" s="117"/>
      <c r="U22" s="117"/>
      <c r="V22" s="117"/>
      <c r="W22" s="117"/>
      <c r="X22" s="117"/>
      <c r="Y22" s="117"/>
      <c r="Z22" s="118"/>
      <c r="AA22" s="118"/>
      <c r="AB22" s="118"/>
    </row>
    <row r="23" spans="1:28" s="110" customFormat="1" ht="18.75" x14ac:dyDescent="0.2">
      <c r="A23" s="129"/>
      <c r="B23" s="131"/>
      <c r="C23" s="131"/>
      <c r="D23" s="131"/>
      <c r="E23" s="131"/>
      <c r="F23" s="131"/>
      <c r="G23" s="131"/>
      <c r="H23" s="3"/>
      <c r="I23" s="3"/>
      <c r="J23" s="3"/>
      <c r="K23" s="3"/>
      <c r="L23" s="3"/>
      <c r="M23" s="3"/>
      <c r="N23" s="3"/>
      <c r="O23" s="3"/>
      <c r="P23" s="3"/>
      <c r="Q23" s="3"/>
      <c r="R23" s="132"/>
      <c r="S23" s="132"/>
      <c r="T23" s="117"/>
      <c r="U23" s="117"/>
      <c r="V23" s="117"/>
      <c r="W23" s="117"/>
      <c r="X23" s="118"/>
      <c r="Y23" s="118"/>
      <c r="Z23" s="118"/>
      <c r="AA23" s="118"/>
      <c r="AB23" s="118"/>
    </row>
    <row r="24" spans="1:28" s="110" customFormat="1" ht="18.75" x14ac:dyDescent="0.2">
      <c r="A24" s="129"/>
      <c r="B24" s="131"/>
      <c r="C24" s="131"/>
      <c r="D24" s="131"/>
      <c r="E24" s="131"/>
      <c r="F24" s="131"/>
      <c r="G24" s="131"/>
      <c r="H24" s="3"/>
      <c r="I24" s="3"/>
      <c r="J24" s="3"/>
      <c r="K24" s="3"/>
      <c r="L24" s="3"/>
      <c r="M24" s="3"/>
      <c r="N24" s="3"/>
      <c r="O24" s="3"/>
      <c r="P24" s="3"/>
      <c r="Q24" s="3"/>
      <c r="R24" s="132"/>
      <c r="S24" s="132"/>
      <c r="T24" s="117"/>
      <c r="U24" s="117"/>
      <c r="V24" s="117"/>
      <c r="W24" s="117"/>
      <c r="X24" s="118"/>
      <c r="Y24" s="118"/>
      <c r="Z24" s="118"/>
      <c r="AA24" s="118"/>
      <c r="AB24" s="118"/>
    </row>
    <row r="25" spans="1:28" s="110" customFormat="1" ht="18.75" x14ac:dyDescent="0.2">
      <c r="A25" s="133"/>
      <c r="B25" s="131"/>
      <c r="C25" s="131"/>
      <c r="D25" s="131"/>
      <c r="E25" s="131"/>
      <c r="F25" s="131"/>
      <c r="G25" s="131"/>
      <c r="H25" s="3"/>
      <c r="I25" s="3"/>
      <c r="J25" s="3"/>
      <c r="K25" s="3"/>
      <c r="L25" s="3"/>
      <c r="M25" s="3"/>
      <c r="N25" s="3"/>
      <c r="O25" s="3"/>
      <c r="P25" s="3"/>
      <c r="Q25" s="3"/>
      <c r="R25" s="132"/>
      <c r="S25" s="132"/>
      <c r="T25" s="117"/>
      <c r="U25" s="117"/>
      <c r="V25" s="117"/>
      <c r="W25" s="117"/>
      <c r="X25" s="118"/>
      <c r="Y25" s="118"/>
      <c r="Z25" s="118"/>
      <c r="AA25" s="118"/>
      <c r="AB25" s="118"/>
    </row>
    <row r="26" spans="1:28" s="110" customFormat="1" ht="18.75" x14ac:dyDescent="0.2">
      <c r="A26" s="133"/>
      <c r="B26" s="131"/>
      <c r="C26" s="131"/>
      <c r="D26" s="131"/>
      <c r="E26" s="131"/>
      <c r="F26" s="131"/>
      <c r="G26" s="131"/>
      <c r="H26" s="3"/>
      <c r="I26" s="3"/>
      <c r="J26" s="3"/>
      <c r="K26" s="3"/>
      <c r="L26" s="3"/>
      <c r="M26" s="3"/>
      <c r="N26" s="3"/>
      <c r="O26" s="3"/>
      <c r="P26" s="3"/>
      <c r="Q26" s="3"/>
      <c r="R26" s="132"/>
      <c r="S26" s="132"/>
      <c r="T26" s="117"/>
      <c r="U26" s="117"/>
      <c r="V26" s="117"/>
      <c r="W26" s="117"/>
      <c r="X26" s="118"/>
      <c r="Y26" s="118"/>
      <c r="Z26" s="118"/>
      <c r="AA26" s="118"/>
      <c r="AB26" s="118"/>
    </row>
    <row r="27" spans="1:28" s="110" customFormat="1" ht="18.75" x14ac:dyDescent="0.2">
      <c r="A27" s="133"/>
      <c r="B27" s="131"/>
      <c r="C27" s="131"/>
      <c r="D27" s="131"/>
      <c r="E27" s="131"/>
      <c r="F27" s="131"/>
      <c r="G27" s="131"/>
      <c r="H27" s="3"/>
      <c r="I27" s="3"/>
      <c r="J27" s="3"/>
      <c r="K27" s="3"/>
      <c r="L27" s="3"/>
      <c r="M27" s="3"/>
      <c r="N27" s="3"/>
      <c r="O27" s="3"/>
      <c r="P27" s="3"/>
      <c r="Q27" s="3"/>
      <c r="R27" s="132"/>
      <c r="S27" s="132"/>
      <c r="T27" s="117"/>
      <c r="U27" s="117"/>
      <c r="V27" s="117"/>
      <c r="W27" s="117"/>
      <c r="X27" s="118"/>
      <c r="Y27" s="118"/>
      <c r="Z27" s="118"/>
      <c r="AA27" s="118"/>
      <c r="AB27" s="118"/>
    </row>
    <row r="28" spans="1:28" s="110" customFormat="1" ht="18.75" x14ac:dyDescent="0.2">
      <c r="A28" s="3" t="s">
        <v>0</v>
      </c>
      <c r="B28" s="3"/>
      <c r="C28" s="3"/>
      <c r="D28" s="3"/>
      <c r="E28" s="3"/>
      <c r="F28" s="3"/>
      <c r="G28" s="3"/>
      <c r="H28" s="3" t="s">
        <v>0</v>
      </c>
      <c r="I28" s="3"/>
      <c r="J28" s="3"/>
      <c r="K28" s="3"/>
      <c r="L28" s="3"/>
      <c r="M28" s="3" t="s">
        <v>0</v>
      </c>
      <c r="N28" s="3" t="s">
        <v>0</v>
      </c>
      <c r="O28" s="3" t="s">
        <v>0</v>
      </c>
      <c r="P28" s="3" t="s">
        <v>0</v>
      </c>
      <c r="Q28" s="3" t="s">
        <v>0</v>
      </c>
      <c r="R28" s="132"/>
      <c r="S28" s="132"/>
      <c r="T28" s="117"/>
      <c r="U28" s="117"/>
      <c r="V28" s="117"/>
      <c r="W28" s="117"/>
      <c r="X28" s="118"/>
      <c r="Y28" s="118"/>
      <c r="Z28" s="118"/>
      <c r="AA28" s="118"/>
      <c r="AB28" s="118"/>
    </row>
    <row r="29" spans="1:28" ht="20.25" customHeight="1" x14ac:dyDescent="0.25">
      <c r="A29" s="134"/>
      <c r="B29" s="131"/>
      <c r="C29" s="131"/>
      <c r="D29" s="131"/>
      <c r="E29" s="134"/>
      <c r="F29" s="134"/>
      <c r="G29" s="134"/>
      <c r="H29" s="134"/>
      <c r="I29" s="134"/>
      <c r="J29" s="134"/>
      <c r="K29" s="134"/>
      <c r="L29" s="134"/>
      <c r="M29" s="134"/>
      <c r="N29" s="134"/>
      <c r="O29" s="134"/>
      <c r="P29" s="134"/>
      <c r="Q29" s="135"/>
      <c r="R29" s="136"/>
      <c r="S29" s="136"/>
      <c r="T29" s="128"/>
      <c r="U29" s="128"/>
      <c r="V29" s="128"/>
      <c r="W29" s="128"/>
      <c r="X29" s="128"/>
      <c r="Y29" s="128"/>
      <c r="Z29" s="128"/>
      <c r="AA29" s="128"/>
      <c r="AB29" s="128"/>
    </row>
    <row r="30" spans="1:28" x14ac:dyDescent="0.25">
      <c r="A30" s="128"/>
      <c r="B30" s="128"/>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row>
    <row r="31" spans="1:28" x14ac:dyDescent="0.25">
      <c r="A31" s="128"/>
      <c r="B31" s="128"/>
      <c r="C31" s="128"/>
      <c r="D31" s="128"/>
      <c r="E31" s="128"/>
      <c r="F31" s="128"/>
      <c r="G31" s="128"/>
      <c r="H31" s="128"/>
      <c r="I31" s="128"/>
      <c r="J31" s="128"/>
      <c r="K31" s="128"/>
      <c r="L31" s="128"/>
      <c r="M31" s="128"/>
      <c r="N31" s="128"/>
      <c r="O31" s="128"/>
      <c r="P31" s="128"/>
      <c r="Q31" s="128"/>
      <c r="R31" s="128"/>
      <c r="S31" s="128"/>
      <c r="T31" s="128"/>
      <c r="U31" s="128"/>
      <c r="V31" s="128"/>
      <c r="W31" s="128"/>
      <c r="X31" s="128"/>
      <c r="Y31" s="128"/>
      <c r="Z31" s="128"/>
      <c r="AA31" s="128"/>
      <c r="AB31" s="128"/>
    </row>
    <row r="32" spans="1:28" x14ac:dyDescent="0.25">
      <c r="A32" s="128"/>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28"/>
    </row>
    <row r="33" spans="1:28" x14ac:dyDescent="0.25">
      <c r="A33" s="128"/>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row>
    <row r="34" spans="1:28" x14ac:dyDescent="0.25">
      <c r="A34" s="128"/>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c r="AA34" s="128"/>
      <c r="AB34" s="128"/>
    </row>
    <row r="35" spans="1:28" x14ac:dyDescent="0.25">
      <c r="A35" s="128"/>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row>
    <row r="36" spans="1:28" x14ac:dyDescent="0.25">
      <c r="A36" s="128"/>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row>
    <row r="37" spans="1:28" x14ac:dyDescent="0.25">
      <c r="A37" s="128"/>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row>
    <row r="38" spans="1:28" x14ac:dyDescent="0.25">
      <c r="A38" s="128"/>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row>
    <row r="39" spans="1:28" x14ac:dyDescent="0.25">
      <c r="A39" s="128"/>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row>
    <row r="40" spans="1:28"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row>
    <row r="41" spans="1:28" x14ac:dyDescent="0.25">
      <c r="A41" s="128"/>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row>
    <row r="42" spans="1:28" x14ac:dyDescent="0.25">
      <c r="A42" s="128"/>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row>
    <row r="43" spans="1:28" x14ac:dyDescent="0.25">
      <c r="A43" s="128"/>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row>
    <row r="44" spans="1:28" x14ac:dyDescent="0.25">
      <c r="A44" s="128"/>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row>
    <row r="45" spans="1:28" x14ac:dyDescent="0.2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row>
    <row r="46" spans="1:28"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row>
    <row r="47" spans="1:28" x14ac:dyDescent="0.2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row>
    <row r="48" spans="1:28" x14ac:dyDescent="0.2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row>
    <row r="49" spans="1:28" x14ac:dyDescent="0.25">
      <c r="A49" s="128"/>
      <c r="B49" s="128"/>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row>
    <row r="50" spans="1:28" x14ac:dyDescent="0.25">
      <c r="A50" s="128"/>
      <c r="B50" s="128"/>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row>
    <row r="51" spans="1:28" x14ac:dyDescent="0.25">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row>
    <row r="52" spans="1:28"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row>
    <row r="53" spans="1:28"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row>
    <row r="54" spans="1:28"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c r="AA54" s="128"/>
      <c r="AB54" s="128"/>
    </row>
    <row r="55" spans="1:28"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28"/>
    </row>
    <row r="56" spans="1:28"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row>
    <row r="57" spans="1:28"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row>
    <row r="58" spans="1:28"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c r="AA58" s="128"/>
      <c r="AB58" s="128"/>
    </row>
    <row r="59" spans="1:28"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row>
    <row r="60" spans="1:28"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28"/>
      <c r="AA60" s="128"/>
      <c r="AB60" s="128"/>
    </row>
    <row r="61" spans="1:28"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c r="AA61" s="128"/>
      <c r="AB61" s="128"/>
    </row>
    <row r="62" spans="1:28"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row>
    <row r="63" spans="1:28"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c r="AA63" s="128"/>
      <c r="AB63" s="128"/>
    </row>
    <row r="64" spans="1:28"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28"/>
      <c r="AA64" s="128"/>
      <c r="AB64" s="128"/>
    </row>
    <row r="65" spans="1:28"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row>
    <row r="66" spans="1:28"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8"/>
      <c r="AB66" s="128"/>
    </row>
    <row r="67" spans="1:28"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c r="AA67" s="128"/>
      <c r="AB67" s="128"/>
    </row>
    <row r="68" spans="1:28"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row>
    <row r="69" spans="1:28"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28"/>
      <c r="AA69" s="128"/>
      <c r="AB69" s="128"/>
    </row>
    <row r="70" spans="1:28"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c r="W70" s="128"/>
      <c r="X70" s="128"/>
      <c r="Y70" s="128"/>
      <c r="Z70" s="128"/>
      <c r="AA70" s="128"/>
      <c r="AB70" s="128"/>
    </row>
    <row r="71" spans="1:28"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c r="W71" s="128"/>
      <c r="X71" s="128"/>
      <c r="Y71" s="128"/>
      <c r="Z71" s="128"/>
      <c r="AA71" s="128"/>
      <c r="AB71" s="128"/>
    </row>
    <row r="72" spans="1:28"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8"/>
      <c r="AA72" s="128"/>
      <c r="AB72" s="128"/>
    </row>
    <row r="73" spans="1:28"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row>
    <row r="74" spans="1:28"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row>
    <row r="75" spans="1:28"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row>
    <row r="76" spans="1:28"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c r="AA76" s="128"/>
      <c r="AB76" s="128"/>
    </row>
    <row r="77" spans="1:28"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8"/>
      <c r="AA77" s="128"/>
      <c r="AB77" s="128"/>
    </row>
    <row r="78" spans="1:28"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row>
    <row r="79" spans="1:28"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8"/>
      <c r="AA79" s="128"/>
      <c r="AB79" s="128"/>
    </row>
    <row r="80" spans="1:28"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8"/>
      <c r="AA80" s="128"/>
      <c r="AB80" s="128"/>
    </row>
    <row r="81" spans="1:28"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8"/>
      <c r="AA81" s="128"/>
      <c r="AB81" s="128"/>
    </row>
    <row r="82" spans="1:28"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c r="AA82" s="128"/>
      <c r="AB82" s="128"/>
    </row>
    <row r="83" spans="1:28"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28"/>
      <c r="AA83" s="128"/>
      <c r="AB83" s="128"/>
    </row>
    <row r="84" spans="1:28"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28"/>
      <c r="AA84" s="128"/>
      <c r="AB84" s="128"/>
    </row>
    <row r="85" spans="1:28"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8"/>
      <c r="AA85" s="128"/>
      <c r="AB85" s="128"/>
    </row>
    <row r="86" spans="1:28"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row>
    <row r="87" spans="1:28"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row>
    <row r="88" spans="1:28"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row>
    <row r="89" spans="1:28"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row>
    <row r="90" spans="1:28"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row>
    <row r="91" spans="1:28"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row>
    <row r="92" spans="1:28"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row>
    <row r="93" spans="1:28"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row>
    <row r="94" spans="1:28"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row>
    <row r="95" spans="1:28"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row>
    <row r="96" spans="1:28"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row>
    <row r="97" spans="1:28"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c r="AA97" s="128"/>
      <c r="AB97" s="128"/>
    </row>
    <row r="98" spans="1:28"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8"/>
      <c r="AA98" s="128"/>
      <c r="AB98" s="128"/>
    </row>
    <row r="99" spans="1:28"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28"/>
      <c r="AA99" s="128"/>
      <c r="AB99" s="128"/>
    </row>
    <row r="100" spans="1:28"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c r="AA100" s="128"/>
      <c r="AB100" s="128"/>
    </row>
    <row r="101" spans="1:28"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c r="AA101" s="128"/>
      <c r="AB101" s="128"/>
    </row>
    <row r="102" spans="1:28"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c r="AA102" s="128"/>
      <c r="AB102" s="128"/>
    </row>
    <row r="103" spans="1:28"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c r="AA103" s="128"/>
      <c r="AB103" s="128"/>
    </row>
    <row r="104" spans="1:28"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8"/>
      <c r="AA104" s="128"/>
      <c r="AB104" s="128"/>
    </row>
    <row r="105" spans="1:28"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28"/>
      <c r="AA105" s="128"/>
      <c r="AB105" s="128"/>
    </row>
    <row r="106" spans="1:28"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28"/>
      <c r="AA106" s="128"/>
      <c r="AB106" s="128"/>
    </row>
    <row r="107" spans="1:28"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8"/>
      <c r="AA107" s="128"/>
      <c r="AB107" s="128"/>
    </row>
    <row r="108" spans="1:28"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8"/>
      <c r="AA108" s="128"/>
      <c r="AB108" s="128"/>
    </row>
    <row r="109" spans="1:28"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8"/>
      <c r="AA109" s="128"/>
      <c r="AB109" s="128"/>
    </row>
    <row r="110" spans="1:28"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c r="AA110" s="128"/>
      <c r="AB110" s="128"/>
    </row>
    <row r="111" spans="1:28"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28"/>
      <c r="AA111" s="128"/>
      <c r="AB111" s="128"/>
    </row>
    <row r="112" spans="1:28"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28"/>
      <c r="AA112" s="128"/>
      <c r="AB112" s="128"/>
    </row>
    <row r="113" spans="1:28"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28"/>
      <c r="AA113" s="128"/>
      <c r="AB113" s="128"/>
    </row>
    <row r="114" spans="1:28"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8"/>
      <c r="AA114" s="128"/>
      <c r="AB114" s="128"/>
    </row>
    <row r="115" spans="1:28"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8"/>
      <c r="AA115" s="128"/>
      <c r="AB115" s="128"/>
    </row>
    <row r="116" spans="1:28"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28"/>
      <c r="AA116" s="128"/>
      <c r="AB116" s="128"/>
    </row>
    <row r="117" spans="1:28"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28"/>
      <c r="AA117" s="128"/>
      <c r="AB117" s="128"/>
    </row>
    <row r="118" spans="1:28"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28"/>
      <c r="AA118" s="128"/>
      <c r="AB118" s="128"/>
    </row>
    <row r="119" spans="1:28"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28"/>
      <c r="Z119" s="128"/>
      <c r="AA119" s="128"/>
      <c r="AB119" s="128"/>
    </row>
    <row r="120" spans="1:28"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28"/>
      <c r="AA120" s="128"/>
      <c r="AB120" s="128"/>
    </row>
    <row r="121" spans="1:28"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28"/>
      <c r="AA121" s="128"/>
      <c r="AB121" s="128"/>
    </row>
    <row r="122" spans="1:28"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28"/>
      <c r="AA122" s="128"/>
      <c r="AB122" s="128"/>
    </row>
    <row r="123" spans="1:28"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c r="AA123" s="128"/>
      <c r="AB123" s="128"/>
    </row>
    <row r="124" spans="1:28"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c r="AA124" s="128"/>
      <c r="AB124" s="128"/>
    </row>
    <row r="125" spans="1:28"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28"/>
      <c r="AA125" s="128"/>
      <c r="AB125" s="128"/>
    </row>
    <row r="126" spans="1:28"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8"/>
      <c r="AA126" s="128"/>
      <c r="AB126" s="128"/>
    </row>
    <row r="127" spans="1:28"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c r="AA127" s="128"/>
      <c r="AB127" s="128"/>
    </row>
    <row r="128" spans="1:28"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8"/>
      <c r="AA128" s="128"/>
      <c r="AB128" s="128"/>
    </row>
    <row r="129" spans="1:28"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c r="AA129" s="128"/>
      <c r="AB129" s="128"/>
    </row>
    <row r="130" spans="1:28"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8"/>
      <c r="AA130" s="128"/>
      <c r="AB130" s="128"/>
    </row>
    <row r="131" spans="1:28"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8"/>
      <c r="AA131" s="128"/>
      <c r="AB131" s="128"/>
    </row>
    <row r="132" spans="1:28"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8"/>
      <c r="AA132" s="128"/>
      <c r="AB132" s="128"/>
    </row>
    <row r="133" spans="1:28"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c r="AA133" s="128"/>
      <c r="AB133" s="128"/>
    </row>
    <row r="134" spans="1:28"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c r="AA134" s="128"/>
      <c r="AB134" s="128"/>
    </row>
    <row r="135" spans="1:28"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28"/>
      <c r="AA135" s="128"/>
      <c r="AB135" s="128"/>
    </row>
    <row r="136" spans="1:28"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8"/>
      <c r="AA136" s="128"/>
      <c r="AB136" s="128"/>
    </row>
    <row r="137" spans="1:28"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28"/>
      <c r="AA137" s="128"/>
      <c r="AB137" s="128"/>
    </row>
    <row r="138" spans="1:28"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28"/>
      <c r="AA138" s="128"/>
      <c r="AB138" s="128"/>
    </row>
    <row r="139" spans="1:28"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28"/>
      <c r="AA139" s="128"/>
      <c r="AB139" s="128"/>
    </row>
    <row r="140" spans="1:28"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28"/>
      <c r="AA140" s="128"/>
      <c r="AB140" s="128"/>
    </row>
    <row r="141" spans="1:28"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28"/>
      <c r="AA141" s="128"/>
      <c r="AB141" s="128"/>
    </row>
    <row r="142" spans="1:28"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c r="AA142" s="128"/>
      <c r="AB142" s="128"/>
    </row>
    <row r="143" spans="1:28"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c r="AA143" s="128"/>
      <c r="AB143" s="128"/>
    </row>
    <row r="144" spans="1:28"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28"/>
      <c r="AA144" s="128"/>
      <c r="AB144" s="128"/>
    </row>
    <row r="145" spans="1:28"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8"/>
      <c r="AA145" s="128"/>
      <c r="AB145" s="128"/>
    </row>
    <row r="146" spans="1:28"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8"/>
      <c r="AA146" s="128"/>
      <c r="AB146" s="128"/>
    </row>
    <row r="147" spans="1:28"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8"/>
      <c r="AA147" s="128"/>
      <c r="AB147" s="128"/>
    </row>
    <row r="148" spans="1:28"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c r="AA148" s="128"/>
      <c r="AB148" s="128"/>
    </row>
    <row r="149" spans="1:28"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8"/>
      <c r="AA149" s="128"/>
      <c r="AB149" s="128"/>
    </row>
    <row r="150" spans="1:28"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c r="AA150" s="128"/>
      <c r="AB150" s="128"/>
    </row>
    <row r="151" spans="1:28"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8"/>
      <c r="AA151" s="128"/>
      <c r="AB151" s="128"/>
    </row>
    <row r="152" spans="1:28"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c r="AA152" s="128"/>
      <c r="AB152" s="128"/>
    </row>
    <row r="153" spans="1:28"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8"/>
      <c r="AA153" s="128"/>
      <c r="AB153" s="128"/>
    </row>
    <row r="154" spans="1:28"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c r="AA154" s="128"/>
      <c r="AB154" s="128"/>
    </row>
    <row r="155" spans="1:28"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8"/>
      <c r="AA155" s="128"/>
      <c r="AB155" s="128"/>
    </row>
    <row r="156" spans="1:28"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row>
    <row r="157" spans="1:28"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28"/>
      <c r="AA157" s="128"/>
      <c r="AB157" s="128"/>
    </row>
    <row r="158" spans="1:28"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28"/>
      <c r="AA158" s="128"/>
      <c r="AB158" s="128"/>
    </row>
    <row r="159" spans="1:28"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28"/>
      <c r="AA159" s="128"/>
      <c r="AB159" s="128"/>
    </row>
    <row r="160" spans="1:28"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28"/>
      <c r="AA160" s="128"/>
      <c r="AB160" s="128"/>
    </row>
    <row r="161" spans="1:28"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28"/>
      <c r="AA161" s="128"/>
      <c r="AB161" s="128"/>
    </row>
    <row r="162" spans="1:28"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28"/>
      <c r="AA162" s="128"/>
      <c r="AB162" s="128"/>
    </row>
    <row r="163" spans="1:28"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28"/>
      <c r="AA163" s="128"/>
      <c r="AB163" s="128"/>
    </row>
    <row r="164" spans="1:28"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28"/>
      <c r="AA164" s="128"/>
      <c r="AB164" s="128"/>
    </row>
    <row r="165" spans="1:28"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28"/>
      <c r="AA165" s="128"/>
      <c r="AB165" s="128"/>
    </row>
    <row r="166" spans="1:28"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8"/>
      <c r="AA166" s="128"/>
      <c r="AB166" s="128"/>
    </row>
    <row r="167" spans="1:28"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28"/>
      <c r="AA167" s="128"/>
      <c r="AB167" s="128"/>
    </row>
    <row r="168" spans="1:28"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row>
    <row r="169" spans="1:28"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28"/>
      <c r="AA169" s="128"/>
      <c r="AB169" s="128"/>
    </row>
    <row r="170" spans="1:28"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28"/>
      <c r="AA170" s="128"/>
      <c r="AB170" s="128"/>
    </row>
    <row r="171" spans="1:28"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28"/>
      <c r="AA171" s="128"/>
      <c r="AB171" s="128"/>
    </row>
    <row r="172" spans="1:28"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28"/>
      <c r="AA172" s="128"/>
      <c r="AB172" s="128"/>
    </row>
    <row r="173" spans="1:28"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8"/>
      <c r="AA173" s="128"/>
      <c r="AB173" s="128"/>
    </row>
    <row r="174" spans="1:28"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28"/>
      <c r="AA174" s="128"/>
      <c r="AB174" s="128"/>
    </row>
    <row r="175" spans="1:28"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28"/>
      <c r="AA175" s="128"/>
      <c r="AB175" s="128"/>
    </row>
    <row r="176" spans="1:28"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28"/>
      <c r="AA176" s="128"/>
      <c r="AB176" s="128"/>
    </row>
    <row r="177" spans="1:28"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28"/>
      <c r="AA177" s="128"/>
      <c r="AB177" s="128"/>
    </row>
    <row r="178" spans="1:28"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28"/>
      <c r="AA178" s="128"/>
      <c r="AB178" s="128"/>
    </row>
    <row r="179" spans="1:28"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8"/>
      <c r="AA179" s="128"/>
      <c r="AB179" s="128"/>
    </row>
    <row r="180" spans="1:28"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28"/>
      <c r="AA180" s="128"/>
      <c r="AB180" s="128"/>
    </row>
    <row r="181" spans="1:28"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28"/>
      <c r="AA181" s="128"/>
      <c r="AB181" s="128"/>
    </row>
    <row r="182" spans="1:28"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28"/>
      <c r="AA182" s="128"/>
      <c r="AB182" s="128"/>
    </row>
    <row r="183" spans="1:28"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28"/>
      <c r="AA183" s="128"/>
      <c r="AB183" s="128"/>
    </row>
    <row r="184" spans="1:28"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28"/>
      <c r="AA184" s="128"/>
      <c r="AB184" s="128"/>
    </row>
    <row r="185" spans="1:28"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28"/>
      <c r="AA185" s="128"/>
      <c r="AB185" s="128"/>
    </row>
    <row r="186" spans="1:28"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28"/>
      <c r="AA186" s="128"/>
      <c r="AB186" s="128"/>
    </row>
    <row r="187" spans="1:28"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28"/>
      <c r="AA187" s="128"/>
      <c r="AB187" s="128"/>
    </row>
    <row r="188" spans="1:28"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28"/>
      <c r="AA188" s="128"/>
      <c r="AB188" s="128"/>
    </row>
    <row r="189" spans="1:28"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28"/>
      <c r="AA189" s="128"/>
      <c r="AB189" s="128"/>
    </row>
    <row r="190" spans="1:28"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8"/>
      <c r="AA190" s="128"/>
      <c r="AB190" s="128"/>
    </row>
    <row r="191" spans="1:28"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28"/>
      <c r="AA191" s="128"/>
      <c r="AB191" s="128"/>
    </row>
    <row r="192" spans="1:28"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28"/>
      <c r="AA192" s="128"/>
      <c r="AB192" s="128"/>
    </row>
    <row r="193" spans="1:28"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28"/>
      <c r="AA193" s="128"/>
      <c r="AB193" s="128"/>
    </row>
    <row r="194" spans="1:28"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28"/>
      <c r="AA194" s="128"/>
      <c r="AB194" s="128"/>
    </row>
    <row r="195" spans="1:28"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28"/>
      <c r="AA195" s="128"/>
      <c r="AB195" s="128"/>
    </row>
    <row r="196" spans="1:28"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28"/>
      <c r="AA196" s="128"/>
      <c r="AB196" s="128"/>
    </row>
    <row r="197" spans="1:28"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28"/>
      <c r="AA197" s="128"/>
      <c r="AB197" s="128"/>
    </row>
    <row r="198" spans="1:28"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28"/>
      <c r="AA198" s="128"/>
      <c r="AB198" s="128"/>
    </row>
    <row r="199" spans="1:28"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28"/>
      <c r="AA199" s="128"/>
      <c r="AB199" s="128"/>
    </row>
    <row r="200" spans="1:28"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28"/>
      <c r="AA200" s="128"/>
      <c r="AB200" s="128"/>
    </row>
    <row r="201" spans="1:28"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28"/>
      <c r="AA201" s="128"/>
      <c r="AB201" s="128"/>
    </row>
    <row r="202" spans="1:28"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c r="AA202" s="128"/>
      <c r="AB202" s="128"/>
    </row>
    <row r="203" spans="1:28"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c r="AA203" s="128"/>
      <c r="AB203" s="128"/>
    </row>
    <row r="204" spans="1:28"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c r="AA204" s="128"/>
      <c r="AB204" s="128"/>
    </row>
    <row r="205" spans="1:28"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8"/>
      <c r="AA205" s="128"/>
      <c r="AB205" s="128"/>
    </row>
    <row r="206" spans="1:28"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28"/>
      <c r="AA206" s="128"/>
      <c r="AB206" s="128"/>
    </row>
    <row r="207" spans="1:28"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28"/>
      <c r="AA207" s="128"/>
      <c r="AB207" s="128"/>
    </row>
    <row r="208" spans="1:28"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28"/>
      <c r="AA208" s="128"/>
      <c r="AB208" s="128"/>
    </row>
    <row r="209" spans="1:28"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28"/>
      <c r="AA209" s="128"/>
      <c r="AB209" s="128"/>
    </row>
    <row r="210" spans="1:28"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c r="W210" s="128"/>
      <c r="X210" s="128"/>
      <c r="Y210" s="128"/>
      <c r="Z210" s="128"/>
      <c r="AA210" s="128"/>
      <c r="AB210" s="128"/>
    </row>
    <row r="211" spans="1:28"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c r="W211" s="128"/>
      <c r="X211" s="128"/>
      <c r="Y211" s="128"/>
      <c r="Z211" s="128"/>
      <c r="AA211" s="128"/>
      <c r="AB211" s="128"/>
    </row>
    <row r="212" spans="1:28"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8"/>
      <c r="AA212" s="128"/>
      <c r="AB212" s="128"/>
    </row>
    <row r="213" spans="1:28"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28"/>
      <c r="AA213" s="128"/>
      <c r="AB213" s="128"/>
    </row>
    <row r="214" spans="1:28"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28"/>
      <c r="AA214" s="128"/>
      <c r="AB214" s="128"/>
    </row>
    <row r="215" spans="1:28"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28"/>
      <c r="AA215" s="128"/>
      <c r="AB215" s="128"/>
    </row>
    <row r="216" spans="1:28"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8"/>
      <c r="AA216" s="128"/>
      <c r="AB216" s="128"/>
    </row>
    <row r="217" spans="1:28"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8"/>
      <c r="AA217" s="128"/>
      <c r="AB217" s="128"/>
    </row>
    <row r="218" spans="1:28"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8"/>
      <c r="AA218" s="128"/>
      <c r="AB218" s="128"/>
    </row>
    <row r="219" spans="1:28"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8"/>
      <c r="AA219" s="128"/>
      <c r="AB219" s="128"/>
    </row>
    <row r="220" spans="1:28"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8"/>
      <c r="AA220" s="128"/>
      <c r="AB220" s="128"/>
    </row>
    <row r="221" spans="1:28"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28"/>
      <c r="AA221" s="128"/>
      <c r="AB221" s="128"/>
    </row>
    <row r="222" spans="1:28"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8"/>
      <c r="AA222" s="128"/>
      <c r="AB222" s="128"/>
    </row>
    <row r="223" spans="1:28"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8"/>
      <c r="AA223" s="128"/>
      <c r="AB223" s="128"/>
    </row>
    <row r="224" spans="1:28"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8"/>
      <c r="AA224" s="128"/>
      <c r="AB224" s="128"/>
    </row>
    <row r="225" spans="1:28"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8"/>
      <c r="AA225" s="128"/>
      <c r="AB225" s="128"/>
    </row>
    <row r="226" spans="1:28"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8"/>
      <c r="AA226" s="128"/>
      <c r="AB226" s="128"/>
    </row>
    <row r="227" spans="1:28"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c r="W227" s="128"/>
      <c r="X227" s="128"/>
      <c r="Y227" s="128"/>
      <c r="Z227" s="128"/>
      <c r="AA227" s="128"/>
      <c r="AB227" s="128"/>
    </row>
    <row r="228" spans="1:28"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c r="W228" s="128"/>
      <c r="X228" s="128"/>
      <c r="Y228" s="128"/>
      <c r="Z228" s="128"/>
      <c r="AA228" s="128"/>
      <c r="AB228" s="128"/>
    </row>
    <row r="229" spans="1:28"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c r="W229" s="128"/>
      <c r="X229" s="128"/>
      <c r="Y229" s="128"/>
      <c r="Z229" s="128"/>
      <c r="AA229" s="128"/>
      <c r="AB229" s="128"/>
    </row>
    <row r="230" spans="1:28"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c r="W230" s="128"/>
      <c r="X230" s="128"/>
      <c r="Y230" s="128"/>
      <c r="Z230" s="128"/>
      <c r="AA230" s="128"/>
      <c r="AB230" s="128"/>
    </row>
    <row r="231" spans="1:28"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c r="W231" s="128"/>
      <c r="X231" s="128"/>
      <c r="Y231" s="128"/>
      <c r="Z231" s="128"/>
      <c r="AA231" s="128"/>
      <c r="AB231" s="128"/>
    </row>
    <row r="232" spans="1:28"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8"/>
      <c r="AA232" s="128"/>
      <c r="AB232" s="128"/>
    </row>
    <row r="233" spans="1:28"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c r="W233" s="128"/>
      <c r="X233" s="128"/>
      <c r="Y233" s="128"/>
      <c r="Z233" s="128"/>
      <c r="AA233" s="128"/>
      <c r="AB233" s="128"/>
    </row>
    <row r="234" spans="1:28"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c r="W234" s="128"/>
      <c r="X234" s="128"/>
      <c r="Y234" s="128"/>
      <c r="Z234" s="128"/>
      <c r="AA234" s="128"/>
      <c r="AB234" s="128"/>
    </row>
    <row r="235" spans="1:28"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c r="W235" s="128"/>
      <c r="X235" s="128"/>
      <c r="Y235" s="128"/>
      <c r="Z235" s="128"/>
      <c r="AA235" s="128"/>
      <c r="AB235" s="128"/>
    </row>
    <row r="236" spans="1:28"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c r="W236" s="128"/>
      <c r="X236" s="128"/>
      <c r="Y236" s="128"/>
      <c r="Z236" s="128"/>
      <c r="AA236" s="128"/>
      <c r="AB236" s="128"/>
    </row>
    <row r="237" spans="1:28"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c r="W237" s="128"/>
      <c r="X237" s="128"/>
      <c r="Y237" s="128"/>
      <c r="Z237" s="128"/>
      <c r="AA237" s="128"/>
      <c r="AB237" s="128"/>
    </row>
    <row r="238" spans="1:28"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28"/>
      <c r="AA238" s="128"/>
      <c r="AB238" s="128"/>
    </row>
    <row r="239" spans="1:28"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c r="W239" s="128"/>
      <c r="X239" s="128"/>
      <c r="Y239" s="128"/>
      <c r="Z239" s="128"/>
      <c r="AA239" s="128"/>
      <c r="AB239" s="128"/>
    </row>
    <row r="240" spans="1:28"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c r="W240" s="128"/>
      <c r="X240" s="128"/>
      <c r="Y240" s="128"/>
      <c r="Z240" s="128"/>
      <c r="AA240" s="128"/>
      <c r="AB240" s="128"/>
    </row>
    <row r="241" spans="1:28"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c r="W241" s="128"/>
      <c r="X241" s="128"/>
      <c r="Y241" s="128"/>
      <c r="Z241" s="128"/>
      <c r="AA241" s="128"/>
      <c r="AB241" s="128"/>
    </row>
    <row r="242" spans="1:28"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8"/>
      <c r="AA242" s="128"/>
      <c r="AB242" s="128"/>
    </row>
    <row r="243" spans="1:28"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8"/>
      <c r="AA243" s="128"/>
      <c r="AB243" s="128"/>
    </row>
    <row r="244" spans="1:28"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c r="W244" s="128"/>
      <c r="X244" s="128"/>
      <c r="Y244" s="128"/>
      <c r="Z244" s="128"/>
      <c r="AA244" s="128"/>
      <c r="AB244" s="128"/>
    </row>
    <row r="245" spans="1:28"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c r="W245" s="128"/>
      <c r="X245" s="128"/>
      <c r="Y245" s="128"/>
      <c r="Z245" s="128"/>
      <c r="AA245" s="128"/>
      <c r="AB245" s="128"/>
    </row>
    <row r="246" spans="1:28"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c r="W246" s="128"/>
      <c r="X246" s="128"/>
      <c r="Y246" s="128"/>
      <c r="Z246" s="128"/>
      <c r="AA246" s="128"/>
      <c r="AB246" s="128"/>
    </row>
    <row r="247" spans="1:28"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c r="W247" s="128"/>
      <c r="X247" s="128"/>
      <c r="Y247" s="128"/>
      <c r="Z247" s="128"/>
      <c r="AA247" s="128"/>
      <c r="AB247" s="128"/>
    </row>
    <row r="248" spans="1:28"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c r="W248" s="128"/>
      <c r="X248" s="128"/>
      <c r="Y248" s="128"/>
      <c r="Z248" s="128"/>
      <c r="AA248" s="128"/>
      <c r="AB248" s="128"/>
    </row>
    <row r="249" spans="1:28"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c r="W249" s="128"/>
      <c r="X249" s="128"/>
      <c r="Y249" s="128"/>
      <c r="Z249" s="128"/>
      <c r="AA249" s="128"/>
      <c r="AB249" s="128"/>
    </row>
    <row r="250" spans="1:28"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c r="W250" s="128"/>
      <c r="X250" s="128"/>
      <c r="Y250" s="128"/>
      <c r="Z250" s="128"/>
      <c r="AA250" s="128"/>
      <c r="AB250" s="128"/>
    </row>
    <row r="251" spans="1:28"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c r="W251" s="128"/>
      <c r="X251" s="128"/>
      <c r="Y251" s="128"/>
      <c r="Z251" s="128"/>
      <c r="AA251" s="128"/>
      <c r="AB251" s="128"/>
    </row>
    <row r="252" spans="1:28"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c r="W252" s="128"/>
      <c r="X252" s="128"/>
      <c r="Y252" s="128"/>
      <c r="Z252" s="128"/>
      <c r="AA252" s="128"/>
      <c r="AB252" s="128"/>
    </row>
    <row r="253" spans="1:28"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c r="W253" s="128"/>
      <c r="X253" s="128"/>
      <c r="Y253" s="128"/>
      <c r="Z253" s="128"/>
      <c r="AA253" s="128"/>
      <c r="AB253" s="128"/>
    </row>
    <row r="254" spans="1:28"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c r="W254" s="128"/>
      <c r="X254" s="128"/>
      <c r="Y254" s="128"/>
      <c r="Z254" s="128"/>
      <c r="AA254" s="128"/>
      <c r="AB254" s="128"/>
    </row>
    <row r="255" spans="1:28"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c r="W255" s="128"/>
      <c r="X255" s="128"/>
      <c r="Y255" s="128"/>
      <c r="Z255" s="128"/>
      <c r="AA255" s="128"/>
      <c r="AB255" s="128"/>
    </row>
    <row r="256" spans="1:28"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8"/>
      <c r="Z256" s="128"/>
      <c r="AA256" s="128"/>
      <c r="AB256" s="128"/>
    </row>
    <row r="257" spans="1:28"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c r="W257" s="128"/>
      <c r="X257" s="128"/>
      <c r="Y257" s="128"/>
      <c r="Z257" s="128"/>
      <c r="AA257" s="128"/>
      <c r="AB257" s="128"/>
    </row>
    <row r="258" spans="1:28"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c r="W258" s="128"/>
      <c r="X258" s="128"/>
      <c r="Y258" s="128"/>
      <c r="Z258" s="128"/>
      <c r="AA258" s="128"/>
      <c r="AB258" s="128"/>
    </row>
    <row r="259" spans="1:28"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8"/>
      <c r="Z259" s="128"/>
      <c r="AA259" s="128"/>
      <c r="AB259" s="128"/>
    </row>
    <row r="260" spans="1:28"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c r="W260" s="128"/>
      <c r="X260" s="128"/>
      <c r="Y260" s="128"/>
      <c r="Z260" s="128"/>
      <c r="AA260" s="128"/>
      <c r="AB260" s="128"/>
    </row>
    <row r="261" spans="1:28"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c r="W261" s="128"/>
      <c r="X261" s="128"/>
      <c r="Y261" s="128"/>
      <c r="Z261" s="128"/>
      <c r="AA261" s="128"/>
      <c r="AB261" s="128"/>
    </row>
    <row r="262" spans="1:28"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c r="W262" s="128"/>
      <c r="X262" s="128"/>
      <c r="Y262" s="128"/>
      <c r="Z262" s="128"/>
      <c r="AA262" s="128"/>
      <c r="AB262" s="128"/>
    </row>
    <row r="263" spans="1:28"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c r="W263" s="128"/>
      <c r="X263" s="128"/>
      <c r="Y263" s="128"/>
      <c r="Z263" s="128"/>
      <c r="AA263" s="128"/>
      <c r="AB263" s="128"/>
    </row>
    <row r="264" spans="1:28"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c r="W264" s="128"/>
      <c r="X264" s="128"/>
      <c r="Y264" s="128"/>
      <c r="Z264" s="128"/>
      <c r="AA264" s="128"/>
      <c r="AB264" s="128"/>
    </row>
    <row r="265" spans="1:28"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c r="W265" s="128"/>
      <c r="X265" s="128"/>
      <c r="Y265" s="128"/>
      <c r="Z265" s="128"/>
      <c r="AA265" s="128"/>
      <c r="AB265" s="128"/>
    </row>
    <row r="266" spans="1:28"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c r="W266" s="128"/>
      <c r="X266" s="128"/>
      <c r="Y266" s="128"/>
      <c r="Z266" s="128"/>
      <c r="AA266" s="128"/>
      <c r="AB266" s="128"/>
    </row>
    <row r="267" spans="1:28"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c r="W267" s="128"/>
      <c r="X267" s="128"/>
      <c r="Y267" s="128"/>
      <c r="Z267" s="128"/>
      <c r="AA267" s="128"/>
      <c r="AB267" s="128"/>
    </row>
    <row r="268" spans="1:28"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c r="W268" s="128"/>
      <c r="X268" s="128"/>
      <c r="Y268" s="128"/>
      <c r="Z268" s="128"/>
      <c r="AA268" s="128"/>
      <c r="AB268" s="128"/>
    </row>
    <row r="269" spans="1:28"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c r="W269" s="128"/>
      <c r="X269" s="128"/>
      <c r="Y269" s="128"/>
      <c r="Z269" s="128"/>
      <c r="AA269" s="128"/>
      <c r="AB269" s="128"/>
    </row>
    <row r="270" spans="1:28"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c r="W270" s="128"/>
      <c r="X270" s="128"/>
      <c r="Y270" s="128"/>
      <c r="Z270" s="128"/>
      <c r="AA270" s="128"/>
      <c r="AB270" s="128"/>
    </row>
    <row r="271" spans="1:28"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c r="W271" s="128"/>
      <c r="X271" s="128"/>
      <c r="Y271" s="128"/>
      <c r="Z271" s="128"/>
      <c r="AA271" s="128"/>
      <c r="AB271" s="128"/>
    </row>
    <row r="272" spans="1:28"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c r="W272" s="128"/>
      <c r="X272" s="128"/>
      <c r="Y272" s="128"/>
      <c r="Z272" s="128"/>
      <c r="AA272" s="128"/>
      <c r="AB272" s="128"/>
    </row>
    <row r="273" spans="1:28"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c r="W273" s="128"/>
      <c r="X273" s="128"/>
      <c r="Y273" s="128"/>
      <c r="Z273" s="128"/>
      <c r="AA273" s="128"/>
      <c r="AB273" s="128"/>
    </row>
    <row r="274" spans="1:28"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c r="W274" s="128"/>
      <c r="X274" s="128"/>
      <c r="Y274" s="128"/>
      <c r="Z274" s="128"/>
      <c r="AA274" s="128"/>
      <c r="AB274" s="128"/>
    </row>
    <row r="275" spans="1:28"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c r="W275" s="128"/>
      <c r="X275" s="128"/>
      <c r="Y275" s="128"/>
      <c r="Z275" s="128"/>
      <c r="AA275" s="128"/>
      <c r="AB275" s="128"/>
    </row>
    <row r="276" spans="1:28"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8"/>
      <c r="AA276" s="128"/>
      <c r="AB276" s="128"/>
    </row>
    <row r="277" spans="1:28"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8"/>
      <c r="AA277" s="128"/>
      <c r="AB277" s="128"/>
    </row>
    <row r="278" spans="1:28"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c r="W278" s="128"/>
      <c r="X278" s="128"/>
      <c r="Y278" s="128"/>
      <c r="Z278" s="128"/>
      <c r="AA278" s="128"/>
      <c r="AB278" s="128"/>
    </row>
    <row r="279" spans="1:28"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c r="W279" s="128"/>
      <c r="X279" s="128"/>
      <c r="Y279" s="128"/>
      <c r="Z279" s="128"/>
      <c r="AA279" s="128"/>
      <c r="AB279" s="128"/>
    </row>
    <row r="280" spans="1:28"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c r="W280" s="128"/>
      <c r="X280" s="128"/>
      <c r="Y280" s="128"/>
      <c r="Z280" s="128"/>
      <c r="AA280" s="128"/>
      <c r="AB280" s="128"/>
    </row>
    <row r="281" spans="1:28"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8"/>
      <c r="AA281" s="128"/>
      <c r="AB281" s="128"/>
    </row>
    <row r="282" spans="1:28"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c r="W282" s="128"/>
      <c r="X282" s="128"/>
      <c r="Y282" s="128"/>
      <c r="Z282" s="128"/>
      <c r="AA282" s="128"/>
      <c r="AB282" s="128"/>
    </row>
    <row r="283" spans="1:28"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c r="W283" s="128"/>
      <c r="X283" s="128"/>
      <c r="Y283" s="128"/>
      <c r="Z283" s="128"/>
      <c r="AA283" s="128"/>
      <c r="AB283" s="128"/>
    </row>
    <row r="284" spans="1:28"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c r="W284" s="128"/>
      <c r="X284" s="128"/>
      <c r="Y284" s="128"/>
      <c r="Z284" s="128"/>
      <c r="AA284" s="128"/>
      <c r="AB284" s="128"/>
    </row>
    <row r="285" spans="1:28"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8"/>
      <c r="AA285" s="128"/>
      <c r="AB285" s="128"/>
    </row>
    <row r="286" spans="1:28"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c r="W286" s="128"/>
      <c r="X286" s="128"/>
      <c r="Y286" s="128"/>
      <c r="Z286" s="128"/>
      <c r="AA286" s="128"/>
      <c r="AB286" s="128"/>
    </row>
    <row r="287" spans="1:28"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c r="W287" s="128"/>
      <c r="X287" s="128"/>
      <c r="Y287" s="128"/>
      <c r="Z287" s="128"/>
      <c r="AA287" s="128"/>
      <c r="AB287" s="128"/>
    </row>
    <row r="288" spans="1:28"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8"/>
      <c r="AA288" s="128"/>
      <c r="AB288" s="128"/>
    </row>
    <row r="289" spans="1:28"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c r="W289" s="128"/>
      <c r="X289" s="128"/>
      <c r="Y289" s="128"/>
      <c r="Z289" s="128"/>
      <c r="AA289" s="128"/>
      <c r="AB289" s="128"/>
    </row>
    <row r="290" spans="1:28"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c r="W290" s="128"/>
      <c r="X290" s="128"/>
      <c r="Y290" s="128"/>
      <c r="Z290" s="128"/>
      <c r="AA290" s="128"/>
      <c r="AB290" s="128"/>
    </row>
    <row r="291" spans="1:28"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c r="W291" s="128"/>
      <c r="X291" s="128"/>
      <c r="Y291" s="128"/>
      <c r="Z291" s="128"/>
      <c r="AA291" s="128"/>
      <c r="AB291" s="128"/>
    </row>
    <row r="292" spans="1:28"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c r="W292" s="128"/>
      <c r="X292" s="128"/>
      <c r="Y292" s="128"/>
      <c r="Z292" s="128"/>
      <c r="AA292" s="128"/>
      <c r="AB292" s="128"/>
    </row>
    <row r="293" spans="1:28"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8"/>
      <c r="AA293" s="128"/>
      <c r="AB293" s="128"/>
    </row>
    <row r="294" spans="1:28"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c r="W294" s="128"/>
      <c r="X294" s="128"/>
      <c r="Y294" s="128"/>
      <c r="Z294" s="128"/>
      <c r="AA294" s="128"/>
      <c r="AB294" s="128"/>
    </row>
    <row r="295" spans="1:28"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c r="W295" s="128"/>
      <c r="X295" s="128"/>
      <c r="Y295" s="128"/>
      <c r="Z295" s="128"/>
      <c r="AA295" s="128"/>
      <c r="AB295" s="128"/>
    </row>
    <row r="296" spans="1:28"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c r="W296" s="128"/>
      <c r="X296" s="128"/>
      <c r="Y296" s="128"/>
      <c r="Z296" s="128"/>
      <c r="AA296" s="128"/>
      <c r="AB296" s="128"/>
    </row>
    <row r="297" spans="1:28"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8"/>
      <c r="AA297" s="128"/>
      <c r="AB297" s="128"/>
    </row>
    <row r="298" spans="1:28"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c r="W298" s="128"/>
      <c r="X298" s="128"/>
      <c r="Y298" s="128"/>
      <c r="Z298" s="128"/>
      <c r="AA298" s="128"/>
      <c r="AB298" s="128"/>
    </row>
    <row r="299" spans="1:28"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8"/>
      <c r="AA299" s="128"/>
      <c r="AB299" s="128"/>
    </row>
    <row r="300" spans="1:28"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c r="W300" s="128"/>
      <c r="X300" s="128"/>
      <c r="Y300" s="128"/>
      <c r="Z300" s="128"/>
      <c r="AA300" s="128"/>
      <c r="AB300" s="128"/>
    </row>
    <row r="301" spans="1:28"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c r="W301" s="128"/>
      <c r="X301" s="128"/>
      <c r="Y301" s="128"/>
      <c r="Z301" s="128"/>
      <c r="AA301" s="128"/>
      <c r="AB301" s="128"/>
    </row>
    <row r="302" spans="1:28"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c r="W302" s="128"/>
      <c r="X302" s="128"/>
      <c r="Y302" s="128"/>
      <c r="Z302" s="128"/>
      <c r="AA302" s="128"/>
      <c r="AB302" s="128"/>
    </row>
    <row r="303" spans="1:28"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c r="W303" s="128"/>
      <c r="X303" s="128"/>
      <c r="Y303" s="128"/>
      <c r="Z303" s="128"/>
      <c r="AA303" s="128"/>
      <c r="AB303" s="128"/>
    </row>
    <row r="304" spans="1:28"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8"/>
      <c r="AA304" s="128"/>
      <c r="AB304" s="128"/>
    </row>
    <row r="305" spans="1:28"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c r="W305" s="128"/>
      <c r="X305" s="128"/>
      <c r="Y305" s="128"/>
      <c r="Z305" s="128"/>
      <c r="AA305" s="128"/>
      <c r="AB305" s="128"/>
    </row>
    <row r="306" spans="1:28"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c r="W306" s="128"/>
      <c r="X306" s="128"/>
      <c r="Y306" s="128"/>
      <c r="Z306" s="128"/>
      <c r="AA306" s="128"/>
      <c r="AB306" s="128"/>
    </row>
    <row r="307" spans="1:28"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c r="W307" s="128"/>
      <c r="X307" s="128"/>
      <c r="Y307" s="128"/>
      <c r="Z307" s="128"/>
      <c r="AA307" s="128"/>
      <c r="AB307" s="128"/>
    </row>
    <row r="308" spans="1:28"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c r="W308" s="128"/>
      <c r="X308" s="128"/>
      <c r="Y308" s="128"/>
      <c r="Z308" s="128"/>
      <c r="AA308" s="128"/>
      <c r="AB308" s="128"/>
    </row>
    <row r="309" spans="1:28"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c r="W309" s="128"/>
      <c r="X309" s="128"/>
      <c r="Y309" s="128"/>
      <c r="Z309" s="128"/>
      <c r="AA309" s="128"/>
      <c r="AB309" s="128"/>
    </row>
    <row r="310" spans="1:28"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8"/>
      <c r="AA310" s="128"/>
      <c r="AB310" s="128"/>
    </row>
    <row r="311" spans="1:28"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c r="W311" s="128"/>
      <c r="X311" s="128"/>
      <c r="Y311" s="128"/>
      <c r="Z311" s="128"/>
      <c r="AA311" s="128"/>
      <c r="AB311" s="128"/>
    </row>
    <row r="312" spans="1:28"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8"/>
      <c r="AA312" s="128"/>
      <c r="AB312" s="128"/>
    </row>
    <row r="313" spans="1:28"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8"/>
      <c r="AA313" s="128"/>
      <c r="AB313" s="128"/>
    </row>
    <row r="314" spans="1:28"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c r="W314" s="128"/>
      <c r="X314" s="128"/>
      <c r="Y314" s="128"/>
      <c r="Z314" s="128"/>
      <c r="AA314" s="128"/>
      <c r="AB314" s="128"/>
    </row>
    <row r="315" spans="1:28"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c r="W315" s="128"/>
      <c r="X315" s="128"/>
      <c r="Y315" s="128"/>
      <c r="Z315" s="128"/>
      <c r="AA315" s="128"/>
      <c r="AB315" s="128"/>
    </row>
    <row r="316" spans="1:28"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c r="W316" s="128"/>
      <c r="X316" s="128"/>
      <c r="Y316" s="128"/>
      <c r="Z316" s="128"/>
      <c r="AA316" s="128"/>
      <c r="AB316" s="128"/>
    </row>
    <row r="317" spans="1:28"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8"/>
      <c r="AA317" s="128"/>
      <c r="AB317" s="128"/>
    </row>
    <row r="318" spans="1:28"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8"/>
      <c r="AA318" s="128"/>
      <c r="AB318" s="128"/>
    </row>
    <row r="319" spans="1:28"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c r="W319" s="128"/>
      <c r="X319" s="128"/>
      <c r="Y319" s="128"/>
      <c r="Z319" s="128"/>
      <c r="AA319" s="128"/>
      <c r="AB319" s="128"/>
    </row>
    <row r="320" spans="1:28"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c r="W320" s="128"/>
      <c r="X320" s="128"/>
      <c r="Y320" s="128"/>
      <c r="Z320" s="128"/>
      <c r="AA320" s="128"/>
      <c r="AB320" s="128"/>
    </row>
    <row r="321" spans="1:28"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c r="W321" s="128"/>
      <c r="X321" s="128"/>
      <c r="Y321" s="128"/>
      <c r="Z321" s="128"/>
      <c r="AA321" s="128"/>
      <c r="AB321" s="128"/>
    </row>
    <row r="322" spans="1:28"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c r="W322" s="128"/>
      <c r="X322" s="128"/>
      <c r="Y322" s="128"/>
      <c r="Z322" s="128"/>
      <c r="AA322" s="128"/>
      <c r="AB322" s="128"/>
    </row>
    <row r="323" spans="1:28"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c r="W323" s="128"/>
      <c r="X323" s="128"/>
      <c r="Y323" s="128"/>
      <c r="Z323" s="128"/>
      <c r="AA323" s="128"/>
      <c r="AB323" s="128"/>
    </row>
    <row r="324" spans="1:28"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c r="W324" s="128"/>
      <c r="X324" s="128"/>
      <c r="Y324" s="128"/>
      <c r="Z324" s="128"/>
      <c r="AA324" s="128"/>
      <c r="AB324" s="128"/>
    </row>
    <row r="325" spans="1:28"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c r="W325" s="128"/>
      <c r="X325" s="128"/>
      <c r="Y325" s="128"/>
      <c r="Z325" s="128"/>
      <c r="AA325" s="128"/>
      <c r="AB325" s="128"/>
    </row>
    <row r="326" spans="1:28"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c r="W326" s="128"/>
      <c r="X326" s="128"/>
      <c r="Y326" s="128"/>
      <c r="Z326" s="128"/>
      <c r="AA326" s="128"/>
      <c r="AB326" s="128"/>
    </row>
    <row r="327" spans="1:28"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c r="W327" s="128"/>
      <c r="X327" s="128"/>
      <c r="Y327" s="128"/>
      <c r="Z327" s="128"/>
      <c r="AA327" s="128"/>
      <c r="AB327" s="128"/>
    </row>
    <row r="328" spans="1:28"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c r="W328" s="128"/>
      <c r="X328" s="128"/>
      <c r="Y328" s="128"/>
      <c r="Z328" s="128"/>
      <c r="AA328" s="128"/>
      <c r="AB328" s="128"/>
    </row>
    <row r="329" spans="1:28" x14ac:dyDescent="0.25">
      <c r="A329" s="128"/>
      <c r="B329" s="128"/>
      <c r="C329" s="128"/>
      <c r="D329" s="128"/>
      <c r="E329" s="128"/>
      <c r="F329" s="128"/>
      <c r="G329" s="128"/>
      <c r="H329" s="128"/>
      <c r="I329" s="128"/>
      <c r="J329" s="128"/>
      <c r="K329" s="128"/>
      <c r="L329" s="128"/>
      <c r="M329" s="128"/>
      <c r="N329" s="128"/>
      <c r="O329" s="128"/>
      <c r="P329" s="128"/>
      <c r="Q329" s="128"/>
      <c r="R329" s="128"/>
      <c r="S329" s="128"/>
      <c r="T329" s="128"/>
      <c r="U329" s="128"/>
      <c r="V329" s="128"/>
      <c r="W329" s="128"/>
      <c r="X329" s="128"/>
      <c r="Y329" s="128"/>
      <c r="Z329" s="128"/>
      <c r="AA329" s="128"/>
      <c r="AB329" s="128"/>
    </row>
    <row r="330" spans="1:28" x14ac:dyDescent="0.25">
      <c r="A330" s="128"/>
      <c r="B330" s="128"/>
      <c r="C330" s="128"/>
      <c r="D330" s="128"/>
      <c r="E330" s="128"/>
      <c r="F330" s="128"/>
      <c r="G330" s="128"/>
      <c r="H330" s="128"/>
      <c r="I330" s="128"/>
      <c r="J330" s="128"/>
      <c r="K330" s="128"/>
      <c r="L330" s="128"/>
      <c r="M330" s="128"/>
      <c r="N330" s="128"/>
      <c r="O330" s="128"/>
      <c r="P330" s="128"/>
      <c r="Q330" s="128"/>
      <c r="R330" s="128"/>
      <c r="S330" s="128"/>
      <c r="T330" s="128"/>
      <c r="U330" s="128"/>
      <c r="V330" s="128"/>
      <c r="W330" s="128"/>
      <c r="X330" s="128"/>
      <c r="Y330" s="128"/>
      <c r="Z330" s="128"/>
      <c r="AA330" s="128"/>
      <c r="AB330" s="128"/>
    </row>
    <row r="331" spans="1:28" x14ac:dyDescent="0.25">
      <c r="A331" s="128"/>
      <c r="B331" s="128"/>
      <c r="C331" s="128"/>
      <c r="D331" s="128"/>
      <c r="E331" s="128"/>
      <c r="F331" s="128"/>
      <c r="G331" s="128"/>
      <c r="H331" s="128"/>
      <c r="I331" s="128"/>
      <c r="J331" s="128"/>
      <c r="K331" s="128"/>
      <c r="L331" s="128"/>
      <c r="M331" s="128"/>
      <c r="N331" s="128"/>
      <c r="O331" s="128"/>
      <c r="P331" s="128"/>
      <c r="Q331" s="128"/>
      <c r="R331" s="128"/>
      <c r="S331" s="128"/>
      <c r="T331" s="128"/>
      <c r="U331" s="128"/>
      <c r="V331" s="128"/>
      <c r="W331" s="128"/>
      <c r="X331" s="128"/>
      <c r="Y331" s="128"/>
      <c r="Z331" s="128"/>
      <c r="AA331" s="128"/>
      <c r="AB331" s="128"/>
    </row>
    <row r="332" spans="1:28" x14ac:dyDescent="0.25">
      <c r="A332" s="128"/>
      <c r="B332" s="128"/>
      <c r="C332" s="128"/>
      <c r="D332" s="128"/>
      <c r="E332" s="128"/>
      <c r="F332" s="128"/>
      <c r="G332" s="128"/>
      <c r="H332" s="128"/>
      <c r="I332" s="128"/>
      <c r="J332" s="128"/>
      <c r="K332" s="128"/>
      <c r="L332" s="128"/>
      <c r="M332" s="128"/>
      <c r="N332" s="128"/>
      <c r="O332" s="128"/>
      <c r="P332" s="128"/>
      <c r="Q332" s="128"/>
      <c r="R332" s="128"/>
      <c r="S332" s="128"/>
      <c r="T332" s="128"/>
      <c r="U332" s="128"/>
      <c r="V332" s="128"/>
      <c r="W332" s="128"/>
      <c r="X332" s="128"/>
      <c r="Y332" s="128"/>
      <c r="Z332" s="128"/>
      <c r="AA332" s="128"/>
      <c r="AB332" s="128"/>
    </row>
    <row r="333" spans="1:28" x14ac:dyDescent="0.25">
      <c r="A333" s="128"/>
      <c r="B333" s="128"/>
      <c r="C333" s="128"/>
      <c r="D333" s="128"/>
      <c r="E333" s="128"/>
      <c r="F333" s="128"/>
      <c r="G333" s="128"/>
      <c r="H333" s="128"/>
      <c r="I333" s="128"/>
      <c r="J333" s="128"/>
      <c r="K333" s="128"/>
      <c r="L333" s="128"/>
      <c r="M333" s="128"/>
      <c r="N333" s="128"/>
      <c r="O333" s="128"/>
      <c r="P333" s="128"/>
      <c r="Q333" s="128"/>
      <c r="R333" s="128"/>
      <c r="S333" s="128"/>
      <c r="T333" s="128"/>
      <c r="U333" s="128"/>
      <c r="V333" s="128"/>
      <c r="W333" s="128"/>
      <c r="X333" s="128"/>
      <c r="Y333" s="128"/>
      <c r="Z333" s="128"/>
      <c r="AA333" s="128"/>
      <c r="AB333" s="128"/>
    </row>
    <row r="334" spans="1:28" x14ac:dyDescent="0.25">
      <c r="A334" s="128"/>
      <c r="B334" s="128"/>
      <c r="C334" s="128"/>
      <c r="D334" s="128"/>
      <c r="E334" s="128"/>
      <c r="F334" s="128"/>
      <c r="G334" s="128"/>
      <c r="H334" s="128"/>
      <c r="I334" s="128"/>
      <c r="J334" s="128"/>
      <c r="K334" s="128"/>
      <c r="L334" s="128"/>
      <c r="M334" s="128"/>
      <c r="N334" s="128"/>
      <c r="O334" s="128"/>
      <c r="P334" s="128"/>
      <c r="Q334" s="128"/>
      <c r="R334" s="128"/>
      <c r="S334" s="128"/>
      <c r="T334" s="128"/>
      <c r="U334" s="128"/>
      <c r="V334" s="128"/>
      <c r="W334" s="128"/>
      <c r="X334" s="128"/>
      <c r="Y334" s="128"/>
      <c r="Z334" s="128"/>
      <c r="AA334" s="128"/>
      <c r="AB334" s="128"/>
    </row>
    <row r="335" spans="1:28" x14ac:dyDescent="0.25">
      <c r="A335" s="128"/>
      <c r="B335" s="128"/>
      <c r="C335" s="128"/>
      <c r="D335" s="128"/>
      <c r="E335" s="128"/>
      <c r="F335" s="128"/>
      <c r="G335" s="128"/>
      <c r="H335" s="128"/>
      <c r="I335" s="128"/>
      <c r="J335" s="128"/>
      <c r="K335" s="128"/>
      <c r="L335" s="128"/>
      <c r="M335" s="128"/>
      <c r="N335" s="128"/>
      <c r="O335" s="128"/>
      <c r="P335" s="128"/>
      <c r="Q335" s="128"/>
      <c r="R335" s="128"/>
      <c r="S335" s="128"/>
      <c r="T335" s="128"/>
      <c r="U335" s="128"/>
      <c r="V335" s="128"/>
      <c r="W335" s="128"/>
      <c r="X335" s="128"/>
      <c r="Y335" s="128"/>
      <c r="Z335" s="128"/>
      <c r="AA335" s="128"/>
      <c r="AB335" s="128"/>
    </row>
    <row r="336" spans="1:28" x14ac:dyDescent="0.25">
      <c r="A336" s="128"/>
      <c r="B336" s="128"/>
      <c r="C336" s="128"/>
      <c r="D336" s="128"/>
      <c r="E336" s="128"/>
      <c r="F336" s="128"/>
      <c r="G336" s="128"/>
      <c r="H336" s="128"/>
      <c r="I336" s="128"/>
      <c r="J336" s="128"/>
      <c r="K336" s="128"/>
      <c r="L336" s="128"/>
      <c r="M336" s="128"/>
      <c r="N336" s="128"/>
      <c r="O336" s="128"/>
      <c r="P336" s="128"/>
      <c r="Q336" s="128"/>
      <c r="R336" s="128"/>
      <c r="S336" s="128"/>
      <c r="T336" s="128"/>
      <c r="U336" s="128"/>
      <c r="V336" s="128"/>
      <c r="W336" s="128"/>
      <c r="X336" s="128"/>
      <c r="Y336" s="128"/>
      <c r="Z336" s="128"/>
      <c r="AA336" s="128"/>
      <c r="AB336" s="128"/>
    </row>
    <row r="337" spans="1:28" x14ac:dyDescent="0.25">
      <c r="A337" s="128"/>
      <c r="B337" s="128"/>
      <c r="C337" s="128"/>
      <c r="D337" s="128"/>
      <c r="E337" s="128"/>
      <c r="F337" s="128"/>
      <c r="G337" s="128"/>
      <c r="H337" s="128"/>
      <c r="I337" s="128"/>
      <c r="J337" s="128"/>
      <c r="K337" s="128"/>
      <c r="L337" s="128"/>
      <c r="M337" s="128"/>
      <c r="N337" s="128"/>
      <c r="O337" s="128"/>
      <c r="P337" s="128"/>
      <c r="Q337" s="128"/>
      <c r="R337" s="128"/>
      <c r="S337" s="128"/>
      <c r="T337" s="128"/>
      <c r="U337" s="128"/>
      <c r="V337" s="128"/>
      <c r="W337" s="128"/>
      <c r="X337" s="128"/>
      <c r="Y337" s="128"/>
      <c r="Z337" s="128"/>
      <c r="AA337" s="128"/>
      <c r="AB337" s="128"/>
    </row>
    <row r="338" spans="1:28" x14ac:dyDescent="0.25">
      <c r="A338" s="128"/>
      <c r="B338" s="128"/>
      <c r="C338" s="128"/>
      <c r="D338" s="128"/>
      <c r="E338" s="128"/>
      <c r="F338" s="128"/>
      <c r="G338" s="128"/>
      <c r="H338" s="128"/>
      <c r="I338" s="128"/>
      <c r="J338" s="128"/>
      <c r="K338" s="128"/>
      <c r="L338" s="128"/>
      <c r="M338" s="128"/>
      <c r="N338" s="128"/>
      <c r="O338" s="128"/>
      <c r="P338" s="128"/>
      <c r="Q338" s="128"/>
      <c r="R338" s="128"/>
      <c r="S338" s="128"/>
      <c r="T338" s="128"/>
      <c r="U338" s="128"/>
      <c r="V338" s="128"/>
      <c r="W338" s="128"/>
      <c r="X338" s="128"/>
      <c r="Y338" s="128"/>
      <c r="Z338" s="128"/>
      <c r="AA338" s="128"/>
      <c r="AB338" s="128"/>
    </row>
    <row r="339" spans="1:28" x14ac:dyDescent="0.25">
      <c r="A339" s="128"/>
      <c r="B339" s="128"/>
      <c r="C339" s="128"/>
      <c r="D339" s="128"/>
      <c r="E339" s="128"/>
      <c r="F339" s="128"/>
      <c r="G339" s="128"/>
      <c r="H339" s="128"/>
      <c r="I339" s="128"/>
      <c r="J339" s="128"/>
      <c r="K339" s="128"/>
      <c r="L339" s="128"/>
      <c r="M339" s="128"/>
      <c r="N339" s="128"/>
      <c r="O339" s="128"/>
      <c r="P339" s="128"/>
      <c r="Q339" s="128"/>
      <c r="R339" s="128"/>
      <c r="S339" s="128"/>
      <c r="T339" s="128"/>
      <c r="U339" s="128"/>
      <c r="V339" s="128"/>
      <c r="W339" s="128"/>
      <c r="X339" s="128"/>
      <c r="Y339" s="128"/>
      <c r="Z339" s="128"/>
      <c r="AA339" s="128"/>
      <c r="AB339" s="128"/>
    </row>
    <row r="340" spans="1:28" x14ac:dyDescent="0.25">
      <c r="A340" s="128"/>
      <c r="B340" s="128"/>
      <c r="C340" s="128"/>
      <c r="D340" s="128"/>
      <c r="E340" s="128"/>
      <c r="F340" s="128"/>
      <c r="G340" s="128"/>
      <c r="H340" s="128"/>
      <c r="I340" s="128"/>
      <c r="J340" s="128"/>
      <c r="K340" s="128"/>
      <c r="L340" s="128"/>
      <c r="M340" s="128"/>
      <c r="N340" s="128"/>
      <c r="O340" s="128"/>
      <c r="P340" s="128"/>
      <c r="Q340" s="128"/>
      <c r="R340" s="128"/>
      <c r="S340" s="128"/>
      <c r="T340" s="128"/>
      <c r="U340" s="128"/>
      <c r="V340" s="128"/>
      <c r="W340" s="128"/>
      <c r="X340" s="128"/>
      <c r="Y340" s="128"/>
      <c r="Z340" s="128"/>
      <c r="AA340" s="128"/>
      <c r="AB340" s="128"/>
    </row>
    <row r="341" spans="1:28" x14ac:dyDescent="0.25">
      <c r="A341" s="128"/>
      <c r="B341" s="128"/>
      <c r="C341" s="128"/>
      <c r="D341" s="128"/>
      <c r="E341" s="128"/>
      <c r="F341" s="128"/>
      <c r="G341" s="128"/>
      <c r="H341" s="128"/>
      <c r="I341" s="128"/>
      <c r="J341" s="128"/>
      <c r="K341" s="128"/>
      <c r="L341" s="128"/>
      <c r="M341" s="128"/>
      <c r="N341" s="128"/>
      <c r="O341" s="128"/>
      <c r="P341" s="128"/>
      <c r="Q341" s="128"/>
      <c r="R341" s="128"/>
      <c r="S341" s="128"/>
      <c r="T341" s="128"/>
      <c r="U341" s="128"/>
      <c r="V341" s="128"/>
      <c r="W341" s="128"/>
      <c r="X341" s="128"/>
      <c r="Y341" s="128"/>
      <c r="Z341" s="128"/>
      <c r="AA341" s="128"/>
      <c r="AB341" s="128"/>
    </row>
    <row r="342" spans="1:28" x14ac:dyDescent="0.25">
      <c r="A342" s="128"/>
      <c r="B342" s="128"/>
      <c r="C342" s="128"/>
      <c r="D342" s="128"/>
      <c r="E342" s="128"/>
      <c r="F342" s="128"/>
      <c r="G342" s="128"/>
      <c r="H342" s="128"/>
      <c r="I342" s="128"/>
      <c r="J342" s="128"/>
      <c r="K342" s="128"/>
      <c r="L342" s="128"/>
      <c r="M342" s="128"/>
      <c r="N342" s="128"/>
      <c r="O342" s="128"/>
      <c r="P342" s="128"/>
      <c r="Q342" s="128"/>
      <c r="R342" s="128"/>
      <c r="S342" s="128"/>
      <c r="T342" s="128"/>
      <c r="U342" s="128"/>
      <c r="V342" s="128"/>
      <c r="W342" s="128"/>
      <c r="X342" s="128"/>
      <c r="Y342" s="128"/>
      <c r="Z342" s="128"/>
      <c r="AA342" s="128"/>
      <c r="AB342" s="128"/>
    </row>
    <row r="343" spans="1:28" x14ac:dyDescent="0.25">
      <c r="A343" s="128"/>
      <c r="B343" s="128"/>
      <c r="C343" s="128"/>
      <c r="D343" s="128"/>
      <c r="E343" s="128"/>
      <c r="F343" s="128"/>
      <c r="G343" s="128"/>
      <c r="H343" s="128"/>
      <c r="I343" s="128"/>
      <c r="J343" s="128"/>
      <c r="K343" s="128"/>
      <c r="L343" s="128"/>
      <c r="M343" s="128"/>
      <c r="N343" s="128"/>
      <c r="O343" s="128"/>
      <c r="P343" s="128"/>
      <c r="Q343" s="128"/>
      <c r="R343" s="128"/>
      <c r="S343" s="128"/>
      <c r="T343" s="128"/>
      <c r="U343" s="128"/>
      <c r="V343" s="128"/>
      <c r="W343" s="128"/>
      <c r="X343" s="128"/>
      <c r="Y343" s="128"/>
      <c r="Z343" s="128"/>
      <c r="AA343" s="128"/>
      <c r="AB343" s="128"/>
    </row>
    <row r="344" spans="1:28" x14ac:dyDescent="0.25">
      <c r="A344" s="128"/>
      <c r="B344" s="128"/>
      <c r="C344" s="128"/>
      <c r="D344" s="128"/>
      <c r="E344" s="128"/>
      <c r="F344" s="128"/>
      <c r="G344" s="128"/>
      <c r="H344" s="128"/>
      <c r="I344" s="128"/>
      <c r="J344" s="128"/>
      <c r="K344" s="128"/>
      <c r="L344" s="128"/>
      <c r="M344" s="128"/>
      <c r="N344" s="128"/>
      <c r="O344" s="128"/>
      <c r="P344" s="128"/>
      <c r="Q344" s="128"/>
      <c r="R344" s="128"/>
      <c r="S344" s="128"/>
      <c r="T344" s="128"/>
      <c r="U344" s="128"/>
      <c r="V344" s="128"/>
      <c r="W344" s="128"/>
      <c r="X344" s="128"/>
      <c r="Y344" s="128"/>
      <c r="Z344" s="128"/>
      <c r="AA344" s="128"/>
      <c r="AB344" s="128"/>
    </row>
    <row r="345" spans="1:28" x14ac:dyDescent="0.25">
      <c r="A345" s="128"/>
      <c r="B345" s="128"/>
      <c r="C345" s="128"/>
      <c r="D345" s="128"/>
      <c r="E345" s="128"/>
      <c r="F345" s="128"/>
      <c r="G345" s="128"/>
      <c r="H345" s="128"/>
      <c r="I345" s="128"/>
      <c r="J345" s="128"/>
      <c r="K345" s="128"/>
      <c r="L345" s="128"/>
      <c r="M345" s="128"/>
      <c r="N345" s="128"/>
      <c r="O345" s="128"/>
      <c r="P345" s="128"/>
      <c r="Q345" s="128"/>
      <c r="R345" s="128"/>
      <c r="S345" s="128"/>
      <c r="T345" s="128"/>
      <c r="U345" s="128"/>
      <c r="V345" s="128"/>
      <c r="W345" s="128"/>
      <c r="X345" s="128"/>
      <c r="Y345" s="128"/>
      <c r="Z345" s="128"/>
      <c r="AA345" s="128"/>
      <c r="AB345" s="128"/>
    </row>
    <row r="346" spans="1:28" x14ac:dyDescent="0.25">
      <c r="A346" s="128"/>
      <c r="B346" s="128"/>
      <c r="C346" s="128"/>
      <c r="D346" s="128"/>
      <c r="E346" s="128"/>
      <c r="F346" s="128"/>
      <c r="G346" s="128"/>
      <c r="H346" s="128"/>
      <c r="I346" s="128"/>
      <c r="J346" s="128"/>
      <c r="K346" s="128"/>
      <c r="L346" s="128"/>
      <c r="M346" s="128"/>
      <c r="N346" s="128"/>
      <c r="O346" s="128"/>
      <c r="P346" s="128"/>
      <c r="Q346" s="128"/>
      <c r="R346" s="128"/>
      <c r="S346" s="128"/>
      <c r="T346" s="128"/>
      <c r="U346" s="128"/>
      <c r="V346" s="128"/>
      <c r="W346" s="128"/>
      <c r="X346" s="128"/>
      <c r="Y346" s="128"/>
      <c r="Z346" s="128"/>
      <c r="AA346" s="128"/>
      <c r="AB346" s="128"/>
    </row>
    <row r="347" spans="1:28" x14ac:dyDescent="0.25">
      <c r="A347" s="128"/>
      <c r="B347" s="128"/>
      <c r="C347" s="128"/>
      <c r="D347" s="128"/>
      <c r="E347" s="128"/>
      <c r="F347" s="128"/>
      <c r="G347" s="128"/>
      <c r="H347" s="128"/>
      <c r="I347" s="128"/>
      <c r="J347" s="128"/>
      <c r="K347" s="128"/>
      <c r="L347" s="128"/>
      <c r="M347" s="128"/>
      <c r="N347" s="128"/>
      <c r="O347" s="128"/>
      <c r="P347" s="128"/>
      <c r="Q347" s="128"/>
      <c r="R347" s="128"/>
      <c r="S347" s="128"/>
      <c r="T347" s="128"/>
      <c r="U347" s="128"/>
      <c r="V347" s="128"/>
      <c r="W347" s="128"/>
      <c r="X347" s="128"/>
      <c r="Y347" s="128"/>
      <c r="Z347" s="128"/>
      <c r="AA347" s="128"/>
      <c r="AB347" s="128"/>
    </row>
    <row r="348" spans="1:28" x14ac:dyDescent="0.25">
      <c r="A348" s="128"/>
      <c r="B348" s="128"/>
      <c r="C348" s="128"/>
      <c r="D348" s="128"/>
      <c r="E348" s="128"/>
      <c r="F348" s="128"/>
      <c r="G348" s="128"/>
      <c r="H348" s="128"/>
      <c r="I348" s="128"/>
      <c r="J348" s="128"/>
      <c r="K348" s="128"/>
      <c r="L348" s="128"/>
      <c r="M348" s="128"/>
      <c r="N348" s="128"/>
      <c r="O348" s="128"/>
      <c r="P348" s="128"/>
      <c r="Q348" s="128"/>
      <c r="R348" s="128"/>
      <c r="S348" s="128"/>
      <c r="T348" s="128"/>
      <c r="U348" s="128"/>
      <c r="V348" s="128"/>
      <c r="W348" s="128"/>
      <c r="X348" s="128"/>
      <c r="Y348" s="128"/>
      <c r="Z348" s="128"/>
      <c r="AA348" s="128"/>
      <c r="AB348" s="128"/>
    </row>
    <row r="349" spans="1:28" x14ac:dyDescent="0.25">
      <c r="A349" s="128"/>
      <c r="B349" s="128"/>
      <c r="C349" s="128"/>
      <c r="D349" s="128"/>
      <c r="E349" s="128"/>
      <c r="F349" s="128"/>
      <c r="G349" s="128"/>
      <c r="H349" s="128"/>
      <c r="I349" s="128"/>
      <c r="J349" s="128"/>
      <c r="K349" s="128"/>
      <c r="L349" s="128"/>
      <c r="M349" s="128"/>
      <c r="N349" s="128"/>
      <c r="O349" s="128"/>
      <c r="P349" s="128"/>
      <c r="Q349" s="128"/>
      <c r="R349" s="128"/>
      <c r="S349" s="128"/>
      <c r="T349" s="128"/>
      <c r="U349" s="128"/>
      <c r="V349" s="128"/>
      <c r="W349" s="128"/>
      <c r="X349" s="128"/>
      <c r="Y349" s="128"/>
      <c r="Z349" s="128"/>
      <c r="AA349" s="128"/>
      <c r="AB349" s="128"/>
    </row>
    <row r="350" spans="1:28" x14ac:dyDescent="0.25">
      <c r="A350" s="128"/>
      <c r="B350" s="128"/>
      <c r="C350" s="128"/>
      <c r="D350" s="128"/>
      <c r="E350" s="128"/>
      <c r="F350" s="128"/>
      <c r="G350" s="128"/>
      <c r="H350" s="128"/>
      <c r="I350" s="128"/>
      <c r="J350" s="128"/>
      <c r="K350" s="128"/>
      <c r="L350" s="128"/>
      <c r="M350" s="128"/>
      <c r="N350" s="128"/>
      <c r="O350" s="128"/>
      <c r="P350" s="128"/>
      <c r="Q350" s="128"/>
      <c r="R350" s="128"/>
      <c r="S350" s="128"/>
      <c r="T350" s="128"/>
      <c r="U350" s="128"/>
      <c r="V350" s="128"/>
      <c r="W350" s="128"/>
      <c r="X350" s="128"/>
      <c r="Y350" s="128"/>
      <c r="Z350" s="128"/>
      <c r="AA350" s="128"/>
      <c r="AB350" s="128"/>
    </row>
    <row r="351" spans="1:28" x14ac:dyDescent="0.25">
      <c r="A351" s="128"/>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8"/>
      <c r="AA351" s="128"/>
      <c r="AB351" s="128"/>
    </row>
    <row r="352" spans="1:28" x14ac:dyDescent="0.25">
      <c r="A352" s="128"/>
      <c r="B352" s="128"/>
      <c r="C352" s="128"/>
      <c r="D352" s="128"/>
      <c r="E352" s="128"/>
      <c r="F352" s="128"/>
      <c r="G352" s="128"/>
      <c r="H352" s="128"/>
      <c r="I352" s="128"/>
      <c r="J352" s="128"/>
      <c r="K352" s="128"/>
      <c r="L352" s="128"/>
      <c r="M352" s="128"/>
      <c r="N352" s="128"/>
      <c r="O352" s="128"/>
      <c r="P352" s="128"/>
      <c r="Q352" s="128"/>
      <c r="R352" s="128"/>
      <c r="S352" s="128"/>
      <c r="T352" s="128"/>
      <c r="U352" s="128"/>
      <c r="V352" s="128"/>
      <c r="W352" s="128"/>
      <c r="X352" s="128"/>
      <c r="Y352" s="128"/>
      <c r="Z352" s="128"/>
      <c r="AA352" s="128"/>
      <c r="AB352" s="128"/>
    </row>
    <row r="353" spans="1:28" x14ac:dyDescent="0.25">
      <c r="A353" s="128"/>
      <c r="B353" s="128"/>
      <c r="C353" s="128"/>
      <c r="D353" s="128"/>
      <c r="E353" s="128"/>
      <c r="F353" s="128"/>
      <c r="G353" s="128"/>
      <c r="H353" s="128"/>
      <c r="I353" s="128"/>
      <c r="J353" s="128"/>
      <c r="K353" s="128"/>
      <c r="L353" s="128"/>
      <c r="M353" s="128"/>
      <c r="N353" s="128"/>
      <c r="O353" s="128"/>
      <c r="P353" s="128"/>
      <c r="Q353" s="128"/>
      <c r="R353" s="128"/>
      <c r="S353" s="128"/>
      <c r="T353" s="128"/>
      <c r="U353" s="128"/>
      <c r="V353" s="128"/>
      <c r="W353" s="128"/>
      <c r="X353" s="128"/>
      <c r="Y353" s="128"/>
      <c r="Z353" s="128"/>
      <c r="AA353" s="128"/>
      <c r="AB353" s="128"/>
    </row>
    <row r="354" spans="1:28" x14ac:dyDescent="0.25">
      <c r="A354" s="128"/>
      <c r="B354" s="128"/>
      <c r="C354" s="128"/>
      <c r="D354" s="128"/>
      <c r="E354" s="128"/>
      <c r="F354" s="128"/>
      <c r="G354" s="128"/>
      <c r="H354" s="128"/>
      <c r="I354" s="128"/>
      <c r="J354" s="128"/>
      <c r="K354" s="128"/>
      <c r="L354" s="128"/>
      <c r="M354" s="128"/>
      <c r="N354" s="128"/>
      <c r="O354" s="128"/>
      <c r="P354" s="128"/>
      <c r="Q354" s="128"/>
      <c r="R354" s="128"/>
      <c r="S354" s="128"/>
      <c r="T354" s="128"/>
      <c r="U354" s="128"/>
      <c r="V354" s="128"/>
      <c r="W354" s="128"/>
      <c r="X354" s="128"/>
      <c r="Y354" s="128"/>
      <c r="Z354" s="128"/>
      <c r="AA354" s="128"/>
      <c r="AB354" s="128"/>
    </row>
    <row r="355" spans="1:28" x14ac:dyDescent="0.25">
      <c r="A355" s="128"/>
      <c r="B355" s="128"/>
      <c r="C355" s="128"/>
      <c r="D355" s="128"/>
      <c r="E355" s="128"/>
      <c r="F355" s="128"/>
      <c r="G355" s="128"/>
      <c r="H355" s="128"/>
      <c r="I355" s="128"/>
      <c r="J355" s="128"/>
      <c r="K355" s="128"/>
      <c r="L355" s="128"/>
      <c r="M355" s="128"/>
      <c r="N355" s="128"/>
      <c r="O355" s="128"/>
      <c r="P355" s="128"/>
      <c r="Q355" s="128"/>
      <c r="R355" s="128"/>
      <c r="S355" s="128"/>
      <c r="T355" s="128"/>
      <c r="U355" s="128"/>
      <c r="V355" s="128"/>
      <c r="W355" s="128"/>
      <c r="X355" s="128"/>
      <c r="Y355" s="128"/>
      <c r="Z355" s="128"/>
      <c r="AA355" s="128"/>
      <c r="AB355" s="128"/>
    </row>
    <row r="356" spans="1:28" x14ac:dyDescent="0.25">
      <c r="A356" s="128"/>
      <c r="B356" s="128"/>
      <c r="C356" s="128"/>
      <c r="D356" s="128"/>
      <c r="E356" s="128"/>
      <c r="F356" s="128"/>
      <c r="G356" s="128"/>
      <c r="H356" s="128"/>
      <c r="I356" s="128"/>
      <c r="J356" s="128"/>
      <c r="K356" s="128"/>
      <c r="L356" s="128"/>
      <c r="M356" s="128"/>
      <c r="N356" s="128"/>
      <c r="O356" s="128"/>
      <c r="P356" s="128"/>
      <c r="Q356" s="128"/>
      <c r="R356" s="128"/>
      <c r="S356" s="128"/>
      <c r="T356" s="128"/>
      <c r="U356" s="128"/>
      <c r="V356" s="128"/>
      <c r="W356" s="128"/>
      <c r="X356" s="128"/>
      <c r="Y356" s="128"/>
      <c r="Z356" s="128"/>
      <c r="AA356" s="128"/>
      <c r="AB356" s="128"/>
    </row>
    <row r="357" spans="1:28" x14ac:dyDescent="0.25">
      <c r="A357" s="128"/>
      <c r="B357" s="128"/>
      <c r="C357" s="128"/>
      <c r="D357" s="128"/>
      <c r="E357" s="128"/>
      <c r="F357" s="128"/>
      <c r="G357" s="128"/>
      <c r="H357" s="128"/>
      <c r="I357" s="128"/>
      <c r="J357" s="128"/>
      <c r="K357" s="128"/>
      <c r="L357" s="128"/>
      <c r="M357" s="128"/>
      <c r="N357" s="128"/>
      <c r="O357" s="128"/>
      <c r="P357" s="128"/>
      <c r="Q357" s="128"/>
      <c r="R357" s="128"/>
      <c r="S357" s="128"/>
      <c r="T357" s="128"/>
      <c r="U357" s="128"/>
      <c r="V357" s="128"/>
      <c r="W357" s="128"/>
      <c r="X357" s="128"/>
      <c r="Y357" s="128"/>
      <c r="Z357" s="128"/>
      <c r="AA357" s="128"/>
      <c r="AB357" s="128"/>
    </row>
    <row r="358" spans="1:28" x14ac:dyDescent="0.25">
      <c r="A358" s="128"/>
      <c r="B358" s="128"/>
      <c r="C358" s="128"/>
      <c r="D358" s="128"/>
      <c r="E358" s="128"/>
      <c r="F358" s="128"/>
      <c r="G358" s="128"/>
      <c r="H358" s="128"/>
      <c r="I358" s="128"/>
      <c r="J358" s="128"/>
      <c r="K358" s="128"/>
      <c r="L358" s="128"/>
      <c r="M358" s="128"/>
      <c r="N358" s="128"/>
      <c r="O358" s="128"/>
      <c r="P358" s="128"/>
      <c r="Q358" s="128"/>
      <c r="R358" s="128"/>
      <c r="S358" s="128"/>
      <c r="T358" s="128"/>
      <c r="U358" s="128"/>
      <c r="V358" s="128"/>
      <c r="W358" s="128"/>
      <c r="X358" s="128"/>
      <c r="Y358" s="128"/>
      <c r="Z358" s="128"/>
      <c r="AA358" s="128"/>
      <c r="AB358" s="128"/>
    </row>
    <row r="359" spans="1:28" x14ac:dyDescent="0.25">
      <c r="A359" s="128"/>
      <c r="B359" s="128"/>
      <c r="C359" s="128"/>
      <c r="D359" s="128"/>
      <c r="E359" s="128"/>
      <c r="F359" s="128"/>
      <c r="G359" s="128"/>
      <c r="H359" s="128"/>
      <c r="I359" s="128"/>
      <c r="J359" s="128"/>
      <c r="K359" s="128"/>
      <c r="L359" s="128"/>
      <c r="M359" s="128"/>
      <c r="N359" s="128"/>
      <c r="O359" s="128"/>
      <c r="P359" s="128"/>
      <c r="Q359" s="128"/>
      <c r="R359" s="128"/>
      <c r="S359" s="128"/>
      <c r="T359" s="128"/>
      <c r="U359" s="128"/>
      <c r="V359" s="128"/>
      <c r="W359" s="128"/>
      <c r="X359" s="128"/>
      <c r="Y359" s="128"/>
      <c r="Z359" s="128"/>
      <c r="AA359" s="128"/>
      <c r="AB359" s="128"/>
    </row>
    <row r="360" spans="1:28" x14ac:dyDescent="0.25">
      <c r="A360" s="128"/>
      <c r="B360" s="128"/>
      <c r="C360" s="128"/>
      <c r="D360" s="128"/>
      <c r="E360" s="128"/>
      <c r="F360" s="128"/>
      <c r="G360" s="128"/>
      <c r="H360" s="128"/>
      <c r="I360" s="128"/>
      <c r="J360" s="128"/>
      <c r="K360" s="128"/>
      <c r="L360" s="128"/>
      <c r="M360" s="128"/>
      <c r="N360" s="128"/>
      <c r="O360" s="128"/>
      <c r="P360" s="128"/>
      <c r="Q360" s="128"/>
      <c r="R360" s="128"/>
      <c r="S360" s="128"/>
      <c r="T360" s="128"/>
      <c r="U360" s="128"/>
      <c r="V360" s="128"/>
      <c r="W360" s="128"/>
      <c r="X360" s="128"/>
      <c r="Y360" s="128"/>
      <c r="Z360" s="128"/>
      <c r="AA360" s="128"/>
      <c r="AB360" s="128"/>
    </row>
    <row r="361" spans="1:28" x14ac:dyDescent="0.25">
      <c r="A361" s="128"/>
      <c r="B361" s="128"/>
      <c r="C361" s="128"/>
      <c r="D361" s="128"/>
      <c r="E361" s="128"/>
      <c r="F361" s="128"/>
      <c r="G361" s="128"/>
      <c r="H361" s="128"/>
      <c r="I361" s="128"/>
      <c r="J361" s="128"/>
      <c r="K361" s="128"/>
      <c r="L361" s="128"/>
      <c r="M361" s="128"/>
      <c r="N361" s="128"/>
      <c r="O361" s="128"/>
      <c r="P361" s="128"/>
      <c r="Q361" s="128"/>
      <c r="R361" s="128"/>
      <c r="S361" s="128"/>
      <c r="T361" s="128"/>
      <c r="U361" s="128"/>
      <c r="V361" s="128"/>
      <c r="W361" s="128"/>
      <c r="X361" s="128"/>
      <c r="Y361" s="128"/>
      <c r="Z361" s="128"/>
      <c r="AA361" s="128"/>
      <c r="AB361" s="128"/>
    </row>
    <row r="362" spans="1:28" x14ac:dyDescent="0.25">
      <c r="A362" s="128"/>
      <c r="B362" s="128"/>
      <c r="C362" s="128"/>
      <c r="D362" s="128"/>
      <c r="E362" s="128"/>
      <c r="F362" s="128"/>
      <c r="G362" s="128"/>
      <c r="H362" s="128"/>
      <c r="I362" s="128"/>
      <c r="J362" s="128"/>
      <c r="K362" s="128"/>
      <c r="L362" s="128"/>
      <c r="M362" s="128"/>
      <c r="N362" s="128"/>
      <c r="O362" s="128"/>
      <c r="P362" s="128"/>
      <c r="Q362" s="128"/>
      <c r="R362" s="128"/>
      <c r="S362" s="128"/>
      <c r="T362" s="128"/>
      <c r="U362" s="128"/>
      <c r="V362" s="128"/>
      <c r="W362" s="128"/>
      <c r="X362" s="128"/>
      <c r="Y362" s="128"/>
      <c r="Z362" s="128"/>
      <c r="AA362" s="128"/>
      <c r="AB362" s="128"/>
    </row>
    <row r="363" spans="1:28" x14ac:dyDescent="0.25">
      <c r="A363" s="128"/>
      <c r="B363" s="128"/>
      <c r="C363" s="128"/>
      <c r="D363" s="128"/>
      <c r="E363" s="128"/>
      <c r="F363" s="128"/>
      <c r="G363" s="128"/>
      <c r="H363" s="128"/>
      <c r="I363" s="128"/>
      <c r="J363" s="128"/>
      <c r="K363" s="128"/>
      <c r="L363" s="128"/>
      <c r="M363" s="128"/>
      <c r="N363" s="128"/>
      <c r="O363" s="128"/>
      <c r="P363" s="128"/>
      <c r="Q363" s="128"/>
      <c r="R363" s="128"/>
      <c r="S363" s="128"/>
      <c r="T363" s="128"/>
      <c r="U363" s="128"/>
      <c r="V363" s="128"/>
      <c r="W363" s="128"/>
      <c r="X363" s="128"/>
      <c r="Y363" s="128"/>
      <c r="Z363" s="128"/>
      <c r="AA363" s="128"/>
      <c r="AB363" s="128"/>
    </row>
    <row r="364" spans="1:28" x14ac:dyDescent="0.25">
      <c r="A364" s="128"/>
      <c r="B364" s="128"/>
      <c r="C364" s="128"/>
      <c r="D364" s="128"/>
      <c r="E364" s="128"/>
      <c r="F364" s="128"/>
      <c r="G364" s="128"/>
      <c r="H364" s="128"/>
      <c r="I364" s="128"/>
      <c r="J364" s="128"/>
      <c r="K364" s="128"/>
      <c r="L364" s="128"/>
      <c r="M364" s="128"/>
      <c r="N364" s="128"/>
      <c r="O364" s="128"/>
      <c r="P364" s="128"/>
      <c r="Q364" s="128"/>
      <c r="R364" s="128"/>
      <c r="S364" s="128"/>
      <c r="T364" s="128"/>
      <c r="U364" s="128"/>
      <c r="V364" s="128"/>
      <c r="W364" s="128"/>
      <c r="X364" s="128"/>
      <c r="Y364" s="128"/>
      <c r="Z364" s="128"/>
      <c r="AA364" s="128"/>
      <c r="AB364" s="128"/>
    </row>
    <row r="365" spans="1:28" x14ac:dyDescent="0.25">
      <c r="A365" s="128"/>
      <c r="B365" s="128"/>
      <c r="C365" s="128"/>
      <c r="D365" s="128"/>
      <c r="E365" s="128"/>
      <c r="F365" s="128"/>
      <c r="G365" s="128"/>
      <c r="H365" s="128"/>
      <c r="I365" s="128"/>
      <c r="J365" s="128"/>
      <c r="K365" s="128"/>
      <c r="L365" s="128"/>
      <c r="M365" s="128"/>
      <c r="N365" s="128"/>
      <c r="O365" s="128"/>
      <c r="P365" s="128"/>
      <c r="Q365" s="128"/>
      <c r="R365" s="128"/>
      <c r="S365" s="128"/>
      <c r="T365" s="128"/>
      <c r="U365" s="128"/>
      <c r="V365" s="128"/>
      <c r="W365" s="128"/>
      <c r="X365" s="128"/>
      <c r="Y365" s="128"/>
      <c r="Z365" s="128"/>
      <c r="AA365" s="128"/>
      <c r="AB365" s="128"/>
    </row>
    <row r="366" spans="1:28" x14ac:dyDescent="0.25">
      <c r="A366" s="128"/>
      <c r="B366" s="128"/>
      <c r="C366" s="128"/>
      <c r="D366" s="128"/>
      <c r="E366" s="128"/>
      <c r="F366" s="128"/>
      <c r="G366" s="128"/>
      <c r="H366" s="128"/>
      <c r="I366" s="128"/>
      <c r="J366" s="128"/>
      <c r="K366" s="128"/>
      <c r="L366" s="128"/>
      <c r="M366" s="128"/>
      <c r="N366" s="128"/>
      <c r="O366" s="128"/>
      <c r="P366" s="128"/>
      <c r="Q366" s="128"/>
      <c r="R366" s="128"/>
      <c r="S366" s="128"/>
      <c r="T366" s="128"/>
      <c r="U366" s="128"/>
      <c r="V366" s="128"/>
      <c r="W366" s="128"/>
      <c r="X366" s="128"/>
      <c r="Y366" s="128"/>
      <c r="Z366" s="128"/>
      <c r="AA366" s="128"/>
      <c r="AB366" s="12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9" zoomScale="80" zoomScaleNormal="60" zoomScaleSheetLayoutView="80" workbookViewId="0">
      <selection activeCell="A28" sqref="A28"/>
    </sheetView>
  </sheetViews>
  <sheetFormatPr defaultColWidth="10.7109375" defaultRowHeight="15.75" x14ac:dyDescent="0.25"/>
  <cols>
    <col min="1" max="1" width="9.5703125" style="7" customWidth="1"/>
    <col min="2" max="2" width="13.140625" style="7" customWidth="1"/>
    <col min="3" max="3" width="12.7109375" style="7" customWidth="1"/>
    <col min="4" max="4" width="16.140625" style="7" customWidth="1"/>
    <col min="5" max="6" width="14" style="7" customWidth="1"/>
    <col min="7" max="8" width="15.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15" customHeight="1" x14ac:dyDescent="0.25">
      <c r="T1" s="4" t="s">
        <v>66</v>
      </c>
    </row>
    <row r="2" spans="1:20" s="2" customFormat="1" ht="18.75" customHeight="1" x14ac:dyDescent="0.3">
      <c r="H2" s="102"/>
      <c r="T2" s="1" t="s">
        <v>8</v>
      </c>
    </row>
    <row r="3" spans="1:20" s="2" customFormat="1" ht="18.75" customHeight="1" x14ac:dyDescent="0.3">
      <c r="H3" s="102"/>
      <c r="T3" s="1" t="s">
        <v>65</v>
      </c>
    </row>
    <row r="4" spans="1:20" s="2" customFormat="1" ht="18.75" customHeight="1" x14ac:dyDescent="0.3">
      <c r="H4" s="102"/>
      <c r="T4" s="1"/>
    </row>
    <row r="5" spans="1:20" s="2" customFormat="1" x14ac:dyDescent="0.2">
      <c r="A5" s="335" t="str">
        <f>'2. паспорт  ТП'!A4</f>
        <v>Год раскрытия информации: 2018 год</v>
      </c>
      <c r="B5" s="335"/>
      <c r="C5" s="335"/>
      <c r="D5" s="335"/>
      <c r="E5" s="335"/>
      <c r="F5" s="335"/>
      <c r="G5" s="335"/>
      <c r="H5" s="335"/>
      <c r="I5" s="335"/>
      <c r="J5" s="335"/>
      <c r="K5" s="335"/>
      <c r="L5" s="335"/>
      <c r="M5" s="335"/>
      <c r="N5" s="335"/>
      <c r="O5" s="335"/>
      <c r="P5" s="335"/>
      <c r="Q5" s="335"/>
      <c r="R5" s="335"/>
      <c r="S5" s="335"/>
      <c r="T5" s="335"/>
    </row>
    <row r="6" spans="1:20" s="2" customFormat="1" x14ac:dyDescent="0.2">
      <c r="A6" s="103"/>
      <c r="H6" s="102"/>
    </row>
    <row r="7" spans="1:20" s="2" customFormat="1" ht="18.75" x14ac:dyDescent="0.2">
      <c r="A7" s="329" t="s">
        <v>7</v>
      </c>
      <c r="B7" s="329"/>
      <c r="C7" s="329"/>
      <c r="D7" s="329"/>
      <c r="E7" s="329"/>
      <c r="F7" s="329"/>
      <c r="G7" s="329"/>
      <c r="H7" s="329"/>
      <c r="I7" s="329"/>
      <c r="J7" s="329"/>
      <c r="K7" s="329"/>
      <c r="L7" s="329"/>
      <c r="M7" s="329"/>
      <c r="N7" s="329"/>
      <c r="O7" s="329"/>
      <c r="P7" s="329"/>
      <c r="Q7" s="329"/>
      <c r="R7" s="329"/>
      <c r="S7" s="329"/>
      <c r="T7" s="329"/>
    </row>
    <row r="8" spans="1:20" s="2" customFormat="1" ht="18.75" x14ac:dyDescent="0.2">
      <c r="A8" s="329"/>
      <c r="B8" s="329"/>
      <c r="C8" s="329"/>
      <c r="D8" s="329"/>
      <c r="E8" s="329"/>
      <c r="F8" s="329"/>
      <c r="G8" s="329"/>
      <c r="H8" s="329"/>
      <c r="I8" s="329"/>
      <c r="J8" s="329"/>
      <c r="K8" s="329"/>
      <c r="L8" s="329"/>
      <c r="M8" s="329"/>
      <c r="N8" s="329"/>
      <c r="O8" s="329"/>
      <c r="P8" s="329"/>
      <c r="Q8" s="329"/>
      <c r="R8" s="329"/>
      <c r="S8" s="329"/>
      <c r="T8" s="329"/>
    </row>
    <row r="9" spans="1:20" s="2" customFormat="1" ht="18.75" customHeight="1" x14ac:dyDescent="0.2">
      <c r="A9" s="330" t="str">
        <f>'2. паспорт  ТП'!A8</f>
        <v>Акционерное общество "Янтарьэнерго" ДЗО  ПАО "Россети"</v>
      </c>
      <c r="B9" s="330"/>
      <c r="C9" s="330"/>
      <c r="D9" s="330"/>
      <c r="E9" s="330"/>
      <c r="F9" s="330"/>
      <c r="G9" s="330"/>
      <c r="H9" s="330"/>
      <c r="I9" s="330"/>
      <c r="J9" s="330"/>
      <c r="K9" s="330"/>
      <c r="L9" s="330"/>
      <c r="M9" s="330"/>
      <c r="N9" s="330"/>
      <c r="O9" s="330"/>
      <c r="P9" s="330"/>
      <c r="Q9" s="330"/>
      <c r="R9" s="330"/>
      <c r="S9" s="330"/>
      <c r="T9" s="330"/>
    </row>
    <row r="10" spans="1:20" s="2" customFormat="1" ht="18.75" customHeight="1" x14ac:dyDescent="0.2">
      <c r="A10" s="325" t="s">
        <v>6</v>
      </c>
      <c r="B10" s="325"/>
      <c r="C10" s="325"/>
      <c r="D10" s="325"/>
      <c r="E10" s="325"/>
      <c r="F10" s="325"/>
      <c r="G10" s="325"/>
      <c r="H10" s="325"/>
      <c r="I10" s="325"/>
      <c r="J10" s="325"/>
      <c r="K10" s="325"/>
      <c r="L10" s="325"/>
      <c r="M10" s="325"/>
      <c r="N10" s="325"/>
      <c r="O10" s="325"/>
      <c r="P10" s="325"/>
      <c r="Q10" s="325"/>
      <c r="R10" s="325"/>
      <c r="S10" s="325"/>
      <c r="T10" s="325"/>
    </row>
    <row r="11" spans="1:20" s="2" customFormat="1" ht="18.75" x14ac:dyDescent="0.2">
      <c r="A11" s="329"/>
      <c r="B11" s="329"/>
      <c r="C11" s="329"/>
      <c r="D11" s="329"/>
      <c r="E11" s="329"/>
      <c r="F11" s="329"/>
      <c r="G11" s="329"/>
      <c r="H11" s="329"/>
      <c r="I11" s="329"/>
      <c r="J11" s="329"/>
      <c r="K11" s="329"/>
      <c r="L11" s="329"/>
      <c r="M11" s="329"/>
      <c r="N11" s="329"/>
      <c r="O11" s="329"/>
      <c r="P11" s="329"/>
      <c r="Q11" s="329"/>
      <c r="R11" s="329"/>
      <c r="S11" s="329"/>
      <c r="T11" s="329"/>
    </row>
    <row r="12" spans="1:20" s="2" customFormat="1" ht="18.75" customHeight="1" x14ac:dyDescent="0.2">
      <c r="A12" s="330" t="str">
        <f>'2. паспорт  ТП'!A11</f>
        <v>F_17-1484</v>
      </c>
      <c r="B12" s="330"/>
      <c r="C12" s="330"/>
      <c r="D12" s="330"/>
      <c r="E12" s="330"/>
      <c r="F12" s="330"/>
      <c r="G12" s="330"/>
      <c r="H12" s="330"/>
      <c r="I12" s="330"/>
      <c r="J12" s="330"/>
      <c r="K12" s="330"/>
      <c r="L12" s="330"/>
      <c r="M12" s="330"/>
      <c r="N12" s="330"/>
      <c r="O12" s="330"/>
      <c r="P12" s="330"/>
      <c r="Q12" s="330"/>
      <c r="R12" s="330"/>
      <c r="S12" s="330"/>
      <c r="T12" s="330"/>
    </row>
    <row r="13" spans="1:20" s="2" customFormat="1" ht="18.75" customHeight="1" x14ac:dyDescent="0.2">
      <c r="A13" s="325" t="s">
        <v>5</v>
      </c>
      <c r="B13" s="325"/>
      <c r="C13" s="325"/>
      <c r="D13" s="325"/>
      <c r="E13" s="325"/>
      <c r="F13" s="325"/>
      <c r="G13" s="325"/>
      <c r="H13" s="325"/>
      <c r="I13" s="325"/>
      <c r="J13" s="325"/>
      <c r="K13" s="325"/>
      <c r="L13" s="325"/>
      <c r="M13" s="325"/>
      <c r="N13" s="325"/>
      <c r="O13" s="325"/>
      <c r="P13" s="325"/>
      <c r="Q13" s="325"/>
      <c r="R13" s="325"/>
      <c r="S13" s="325"/>
      <c r="T13" s="325"/>
    </row>
    <row r="14" spans="1:20" s="109" customFormat="1" ht="15.75" customHeight="1" x14ac:dyDescent="0.2">
      <c r="A14" s="334"/>
      <c r="B14" s="334"/>
      <c r="C14" s="334"/>
      <c r="D14" s="334"/>
      <c r="E14" s="334"/>
      <c r="F14" s="334"/>
      <c r="G14" s="334"/>
      <c r="H14" s="334"/>
      <c r="I14" s="334"/>
      <c r="J14" s="334"/>
      <c r="K14" s="334"/>
      <c r="L14" s="334"/>
      <c r="M14" s="334"/>
      <c r="N14" s="334"/>
      <c r="O14" s="334"/>
      <c r="P14" s="334"/>
      <c r="Q14" s="334"/>
      <c r="R14" s="334"/>
      <c r="S14" s="334"/>
      <c r="T14" s="334"/>
    </row>
    <row r="15" spans="1:20" s="110" customFormat="1" ht="110.25" customHeight="1" x14ac:dyDescent="0.2">
      <c r="A15" s="331" t="str">
        <f>'2. паспорт  ТП'!A14</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B15" s="331"/>
      <c r="C15" s="331"/>
      <c r="D15" s="331"/>
      <c r="E15" s="331"/>
      <c r="F15" s="331"/>
      <c r="G15" s="331"/>
      <c r="H15" s="331"/>
      <c r="I15" s="331"/>
      <c r="J15" s="331"/>
      <c r="K15" s="331"/>
      <c r="L15" s="331"/>
      <c r="M15" s="331"/>
      <c r="N15" s="331"/>
      <c r="O15" s="331"/>
      <c r="P15" s="331"/>
      <c r="Q15" s="331"/>
      <c r="R15" s="331"/>
      <c r="S15" s="331"/>
      <c r="T15" s="331"/>
    </row>
    <row r="16" spans="1:20" s="110" customFormat="1" ht="15" customHeight="1" x14ac:dyDescent="0.2">
      <c r="A16" s="325" t="s">
        <v>4</v>
      </c>
      <c r="B16" s="325"/>
      <c r="C16" s="325"/>
      <c r="D16" s="325"/>
      <c r="E16" s="325"/>
      <c r="F16" s="325"/>
      <c r="G16" s="325"/>
      <c r="H16" s="325"/>
      <c r="I16" s="325"/>
      <c r="J16" s="325"/>
      <c r="K16" s="325"/>
      <c r="L16" s="325"/>
      <c r="M16" s="325"/>
      <c r="N16" s="325"/>
      <c r="O16" s="325"/>
      <c r="P16" s="325"/>
      <c r="Q16" s="325"/>
      <c r="R16" s="325"/>
      <c r="S16" s="325"/>
      <c r="T16" s="325"/>
    </row>
    <row r="17" spans="1:113" s="110" customFormat="1" ht="15" customHeight="1" x14ac:dyDescent="0.2">
      <c r="A17" s="332"/>
      <c r="B17" s="332"/>
      <c r="C17" s="332"/>
      <c r="D17" s="332"/>
      <c r="E17" s="332"/>
      <c r="F17" s="332"/>
      <c r="G17" s="332"/>
      <c r="H17" s="332"/>
      <c r="I17" s="332"/>
      <c r="J17" s="332"/>
      <c r="K17" s="332"/>
      <c r="L17" s="332"/>
      <c r="M17" s="332"/>
      <c r="N17" s="332"/>
      <c r="O17" s="332"/>
      <c r="P17" s="332"/>
      <c r="Q17" s="332"/>
      <c r="R17" s="332"/>
      <c r="S17" s="332"/>
      <c r="T17" s="332"/>
    </row>
    <row r="18" spans="1:113" s="110" customFormat="1" ht="15" customHeight="1" x14ac:dyDescent="0.2">
      <c r="A18" s="327" t="s">
        <v>353</v>
      </c>
      <c r="B18" s="327"/>
      <c r="C18" s="327"/>
      <c r="D18" s="327"/>
      <c r="E18" s="327"/>
      <c r="F18" s="327"/>
      <c r="G18" s="327"/>
      <c r="H18" s="327"/>
      <c r="I18" s="327"/>
      <c r="J18" s="327"/>
      <c r="K18" s="327"/>
      <c r="L18" s="327"/>
      <c r="M18" s="327"/>
      <c r="N18" s="327"/>
      <c r="O18" s="327"/>
      <c r="P18" s="327"/>
      <c r="Q18" s="327"/>
      <c r="R18" s="327"/>
      <c r="S18" s="327"/>
      <c r="T18" s="327"/>
    </row>
    <row r="19" spans="1:113" s="14" customFormat="1" ht="21" customHeight="1" x14ac:dyDescent="0.25">
      <c r="A19" s="343"/>
      <c r="B19" s="343"/>
      <c r="C19" s="343"/>
      <c r="D19" s="343"/>
      <c r="E19" s="343"/>
      <c r="F19" s="343"/>
      <c r="G19" s="343"/>
      <c r="H19" s="343"/>
      <c r="I19" s="343"/>
      <c r="J19" s="343"/>
      <c r="K19" s="343"/>
      <c r="L19" s="343"/>
      <c r="M19" s="343"/>
      <c r="N19" s="343"/>
      <c r="O19" s="343"/>
      <c r="P19" s="343"/>
      <c r="Q19" s="343"/>
      <c r="R19" s="343"/>
      <c r="S19" s="343"/>
      <c r="T19" s="343"/>
    </row>
    <row r="20" spans="1:113" ht="46.5" customHeight="1" x14ac:dyDescent="0.25">
      <c r="A20" s="344" t="s">
        <v>3</v>
      </c>
      <c r="B20" s="348" t="s">
        <v>194</v>
      </c>
      <c r="C20" s="349"/>
      <c r="D20" s="352" t="s">
        <v>116</v>
      </c>
      <c r="E20" s="348" t="s">
        <v>381</v>
      </c>
      <c r="F20" s="349"/>
      <c r="G20" s="348" t="s">
        <v>213</v>
      </c>
      <c r="H20" s="349"/>
      <c r="I20" s="348" t="s">
        <v>115</v>
      </c>
      <c r="J20" s="349"/>
      <c r="K20" s="352" t="s">
        <v>114</v>
      </c>
      <c r="L20" s="348" t="s">
        <v>113</v>
      </c>
      <c r="M20" s="349"/>
      <c r="N20" s="348" t="s">
        <v>508</v>
      </c>
      <c r="O20" s="349"/>
      <c r="P20" s="352" t="s">
        <v>112</v>
      </c>
      <c r="Q20" s="340" t="s">
        <v>111</v>
      </c>
      <c r="R20" s="341"/>
      <c r="S20" s="340" t="s">
        <v>110</v>
      </c>
      <c r="T20" s="342"/>
    </row>
    <row r="21" spans="1:113" ht="204.75" customHeight="1" x14ac:dyDescent="0.25">
      <c r="A21" s="345"/>
      <c r="B21" s="350"/>
      <c r="C21" s="351"/>
      <c r="D21" s="354"/>
      <c r="E21" s="350"/>
      <c r="F21" s="351"/>
      <c r="G21" s="350"/>
      <c r="H21" s="351"/>
      <c r="I21" s="350"/>
      <c r="J21" s="351"/>
      <c r="K21" s="353"/>
      <c r="L21" s="350"/>
      <c r="M21" s="351"/>
      <c r="N21" s="350"/>
      <c r="O21" s="351"/>
      <c r="P21" s="353"/>
      <c r="Q21" s="34" t="s">
        <v>109</v>
      </c>
      <c r="R21" s="34" t="s">
        <v>352</v>
      </c>
      <c r="S21" s="34" t="s">
        <v>108</v>
      </c>
      <c r="T21" s="34" t="s">
        <v>107</v>
      </c>
    </row>
    <row r="22" spans="1:113" ht="51.75" customHeight="1" x14ac:dyDescent="0.25">
      <c r="A22" s="346"/>
      <c r="B22" s="59" t="s">
        <v>105</v>
      </c>
      <c r="C22" s="59" t="s">
        <v>106</v>
      </c>
      <c r="D22" s="353"/>
      <c r="E22" s="59" t="s">
        <v>105</v>
      </c>
      <c r="F22" s="59" t="s">
        <v>106</v>
      </c>
      <c r="G22" s="59" t="s">
        <v>105</v>
      </c>
      <c r="H22" s="59" t="s">
        <v>106</v>
      </c>
      <c r="I22" s="59" t="s">
        <v>105</v>
      </c>
      <c r="J22" s="59" t="s">
        <v>106</v>
      </c>
      <c r="K22" s="59" t="s">
        <v>105</v>
      </c>
      <c r="L22" s="59" t="s">
        <v>105</v>
      </c>
      <c r="M22" s="59" t="s">
        <v>106</v>
      </c>
      <c r="N22" s="59" t="s">
        <v>105</v>
      </c>
      <c r="O22" s="59" t="s">
        <v>106</v>
      </c>
      <c r="P22" s="91" t="s">
        <v>105</v>
      </c>
      <c r="Q22" s="34" t="s">
        <v>105</v>
      </c>
      <c r="R22" s="34" t="s">
        <v>105</v>
      </c>
      <c r="S22" s="34" t="s">
        <v>105</v>
      </c>
      <c r="T22" s="34" t="s">
        <v>105</v>
      </c>
    </row>
    <row r="23" spans="1:113" x14ac:dyDescent="0.25">
      <c r="A23" s="16">
        <v>1</v>
      </c>
      <c r="B23" s="16">
        <v>2</v>
      </c>
      <c r="C23" s="16">
        <v>3</v>
      </c>
      <c r="D23" s="16">
        <v>4</v>
      </c>
      <c r="E23" s="16">
        <v>5</v>
      </c>
      <c r="F23" s="16">
        <v>6</v>
      </c>
      <c r="G23" s="16">
        <v>7</v>
      </c>
      <c r="H23" s="16">
        <v>8</v>
      </c>
      <c r="I23" s="16">
        <v>9</v>
      </c>
      <c r="J23" s="16">
        <v>10</v>
      </c>
      <c r="K23" s="16">
        <v>11</v>
      </c>
      <c r="L23" s="16">
        <v>12</v>
      </c>
      <c r="M23" s="16">
        <v>13</v>
      </c>
      <c r="N23" s="16">
        <v>14</v>
      </c>
      <c r="O23" s="16">
        <v>15</v>
      </c>
      <c r="P23" s="16">
        <v>16</v>
      </c>
      <c r="Q23" s="16">
        <v>17</v>
      </c>
      <c r="R23" s="16">
        <v>18</v>
      </c>
      <c r="S23" s="16">
        <v>19</v>
      </c>
      <c r="T23" s="16">
        <v>20</v>
      </c>
    </row>
    <row r="24" spans="1:113" ht="94.5" x14ac:dyDescent="0.25">
      <c r="A24" s="355">
        <v>1</v>
      </c>
      <c r="B24" s="355" t="s">
        <v>436</v>
      </c>
      <c r="C24" s="358" t="s">
        <v>437</v>
      </c>
      <c r="D24" s="68" t="s">
        <v>430</v>
      </c>
      <c r="E24" s="69" t="s">
        <v>431</v>
      </c>
      <c r="F24" s="68" t="s">
        <v>438</v>
      </c>
      <c r="G24" s="69" t="s">
        <v>431</v>
      </c>
      <c r="H24" s="68" t="s">
        <v>439</v>
      </c>
      <c r="I24" s="69" t="s">
        <v>431</v>
      </c>
      <c r="J24" s="68" t="s">
        <v>432</v>
      </c>
      <c r="K24" s="69" t="s">
        <v>431</v>
      </c>
      <c r="L24" s="69" t="s">
        <v>431</v>
      </c>
      <c r="M24" s="69">
        <v>110</v>
      </c>
      <c r="N24" s="69" t="s">
        <v>431</v>
      </c>
      <c r="O24" s="69">
        <f>2*60+2*10</f>
        <v>140</v>
      </c>
      <c r="P24" s="69" t="s">
        <v>431</v>
      </c>
      <c r="Q24" s="69" t="s">
        <v>431</v>
      </c>
      <c r="R24" s="69" t="s">
        <v>431</v>
      </c>
      <c r="S24" s="69" t="s">
        <v>431</v>
      </c>
      <c r="T24" s="69" t="s">
        <v>431</v>
      </c>
    </row>
    <row r="25" spans="1:113" ht="141" customHeight="1" x14ac:dyDescent="0.25">
      <c r="A25" s="356"/>
      <c r="B25" s="356"/>
      <c r="C25" s="359"/>
      <c r="D25" s="67" t="s">
        <v>433</v>
      </c>
      <c r="E25" s="70" t="s">
        <v>431</v>
      </c>
      <c r="F25" s="68" t="s">
        <v>593</v>
      </c>
      <c r="G25" s="70" t="s">
        <v>431</v>
      </c>
      <c r="H25" s="68" t="s">
        <v>592</v>
      </c>
      <c r="I25" s="70" t="s">
        <v>431</v>
      </c>
      <c r="J25" s="71" t="s">
        <v>432</v>
      </c>
      <c r="K25" s="70" t="s">
        <v>431</v>
      </c>
      <c r="L25" s="70" t="s">
        <v>431</v>
      </c>
      <c r="M25" s="71">
        <v>110</v>
      </c>
      <c r="N25" s="70">
        <v>0</v>
      </c>
      <c r="O25" s="70">
        <v>0</v>
      </c>
      <c r="P25" s="70" t="s">
        <v>431</v>
      </c>
      <c r="Q25" s="70" t="s">
        <v>431</v>
      </c>
      <c r="R25" s="70" t="s">
        <v>431</v>
      </c>
      <c r="S25" s="70" t="s">
        <v>431</v>
      </c>
      <c r="T25" s="70" t="s">
        <v>431</v>
      </c>
    </row>
    <row r="26" spans="1:113" ht="31.5" x14ac:dyDescent="0.25">
      <c r="A26" s="357"/>
      <c r="B26" s="357"/>
      <c r="C26" s="360"/>
      <c r="D26" s="67" t="s">
        <v>434</v>
      </c>
      <c r="E26" s="70" t="s">
        <v>431</v>
      </c>
      <c r="F26" s="68" t="s">
        <v>435</v>
      </c>
      <c r="G26" s="70" t="s">
        <v>431</v>
      </c>
      <c r="H26" s="68" t="s">
        <v>591</v>
      </c>
      <c r="I26" s="70" t="s">
        <v>431</v>
      </c>
      <c r="J26" s="71" t="s">
        <v>432</v>
      </c>
      <c r="K26" s="70" t="s">
        <v>431</v>
      </c>
      <c r="L26" s="70" t="s">
        <v>431</v>
      </c>
      <c r="M26" s="71">
        <v>15</v>
      </c>
      <c r="N26" s="70">
        <v>0</v>
      </c>
      <c r="O26" s="70">
        <v>0</v>
      </c>
      <c r="P26" s="70" t="s">
        <v>431</v>
      </c>
      <c r="Q26" s="70" t="s">
        <v>431</v>
      </c>
      <c r="R26" s="70" t="s">
        <v>431</v>
      </c>
      <c r="S26" s="70" t="s">
        <v>431</v>
      </c>
      <c r="T26" s="70" t="s">
        <v>431</v>
      </c>
    </row>
    <row r="27" spans="1:113" s="14" customFormat="1" ht="47.25" x14ac:dyDescent="0.25">
      <c r="A27" s="15">
        <v>2</v>
      </c>
      <c r="B27" s="72" t="s">
        <v>544</v>
      </c>
      <c r="C27" s="15" t="s">
        <v>265</v>
      </c>
      <c r="D27" s="67" t="s">
        <v>545</v>
      </c>
      <c r="E27" s="72" t="s">
        <v>546</v>
      </c>
      <c r="F27" s="15" t="s">
        <v>265</v>
      </c>
      <c r="G27" s="15" t="s">
        <v>547</v>
      </c>
      <c r="H27" s="15" t="s">
        <v>265</v>
      </c>
      <c r="I27" s="69">
        <v>1984</v>
      </c>
      <c r="J27" s="15" t="s">
        <v>265</v>
      </c>
      <c r="K27" s="15" t="s">
        <v>265</v>
      </c>
      <c r="L27" s="15">
        <v>60</v>
      </c>
      <c r="M27" s="15" t="s">
        <v>265</v>
      </c>
      <c r="N27" s="15">
        <f>2*10</f>
        <v>20</v>
      </c>
      <c r="O27" s="15">
        <v>0</v>
      </c>
      <c r="P27" s="70" t="s">
        <v>431</v>
      </c>
      <c r="Q27" s="70" t="s">
        <v>431</v>
      </c>
      <c r="R27" s="70" t="s">
        <v>431</v>
      </c>
      <c r="S27" s="70" t="s">
        <v>431</v>
      </c>
      <c r="T27" s="70" t="s">
        <v>431</v>
      </c>
    </row>
    <row r="28" spans="1:113" ht="3" customHeight="1" x14ac:dyDescent="0.25"/>
    <row r="29" spans="1:113" s="13" customFormat="1" ht="12.75" x14ac:dyDescent="0.2"/>
    <row r="30" spans="1:113" s="13" customFormat="1" x14ac:dyDescent="0.25">
      <c r="B30" s="11" t="s">
        <v>104</v>
      </c>
      <c r="C30" s="11"/>
      <c r="D30" s="11"/>
      <c r="E30" s="11"/>
      <c r="F30" s="11"/>
      <c r="G30" s="11"/>
      <c r="H30" s="11"/>
      <c r="I30" s="11"/>
      <c r="J30" s="11"/>
      <c r="K30" s="11"/>
      <c r="L30" s="11"/>
      <c r="M30" s="11"/>
      <c r="N30" s="11"/>
      <c r="O30" s="11"/>
      <c r="P30" s="11"/>
      <c r="Q30" s="11"/>
      <c r="R30" s="11"/>
    </row>
    <row r="31" spans="1:113" x14ac:dyDescent="0.25">
      <c r="B31" s="347" t="s">
        <v>387</v>
      </c>
      <c r="C31" s="347"/>
      <c r="D31" s="347"/>
      <c r="E31" s="347"/>
      <c r="F31" s="347"/>
      <c r="G31" s="347"/>
      <c r="H31" s="347"/>
      <c r="I31" s="347"/>
      <c r="J31" s="347"/>
      <c r="K31" s="347"/>
      <c r="L31" s="347"/>
      <c r="M31" s="347"/>
      <c r="N31" s="347"/>
      <c r="O31" s="347"/>
      <c r="P31" s="347"/>
      <c r="Q31" s="347"/>
      <c r="R31" s="347"/>
    </row>
    <row r="32" spans="1:113" x14ac:dyDescent="0.25">
      <c r="B32" s="11"/>
      <c r="C32" s="11"/>
      <c r="D32" s="11"/>
      <c r="E32" s="11"/>
      <c r="F32" s="11"/>
      <c r="G32" s="11"/>
      <c r="H32" s="11"/>
      <c r="I32" s="11"/>
      <c r="J32" s="11"/>
      <c r="K32" s="11"/>
      <c r="L32" s="11"/>
      <c r="M32" s="11"/>
      <c r="N32" s="11"/>
      <c r="O32" s="11"/>
      <c r="P32" s="11"/>
      <c r="Q32" s="11"/>
      <c r="R32" s="11"/>
      <c r="S32" s="11"/>
      <c r="T32" s="11"/>
      <c r="U32" s="11"/>
      <c r="V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x14ac:dyDescent="0.25">
      <c r="B33" s="10" t="s">
        <v>351</v>
      </c>
      <c r="C33" s="10"/>
      <c r="D33" s="10"/>
      <c r="E33" s="10"/>
      <c r="F33" s="8"/>
      <c r="G33" s="8"/>
      <c r="H33" s="10"/>
      <c r="I33" s="10"/>
      <c r="J33" s="10"/>
      <c r="K33" s="10"/>
      <c r="L33" s="10"/>
      <c r="M33" s="10"/>
      <c r="N33" s="10"/>
      <c r="O33" s="10"/>
      <c r="P33" s="10"/>
      <c r="Q33" s="10"/>
      <c r="R33" s="10"/>
      <c r="S33" s="12"/>
      <c r="T33" s="12"/>
      <c r="U33" s="12"/>
      <c r="V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row>
    <row r="34" spans="2:113" x14ac:dyDescent="0.25">
      <c r="B34" s="10" t="s">
        <v>103</v>
      </c>
      <c r="C34" s="10"/>
      <c r="D34" s="10"/>
      <c r="E34" s="10"/>
      <c r="F34" s="8"/>
      <c r="G34" s="8"/>
      <c r="H34" s="10"/>
      <c r="I34" s="10"/>
      <c r="J34" s="10"/>
      <c r="K34" s="10"/>
      <c r="L34" s="10"/>
      <c r="M34" s="10"/>
      <c r="N34" s="10"/>
      <c r="O34" s="10"/>
      <c r="P34" s="10"/>
      <c r="Q34" s="10"/>
      <c r="R34" s="10"/>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row>
    <row r="35" spans="2:113" s="8" customFormat="1" x14ac:dyDescent="0.25">
      <c r="B35" s="10" t="s">
        <v>102</v>
      </c>
      <c r="C35" s="10"/>
      <c r="D35" s="10"/>
      <c r="E35" s="10"/>
      <c r="H35" s="10"/>
      <c r="I35" s="10"/>
      <c r="J35" s="10"/>
      <c r="K35" s="10"/>
      <c r="L35" s="10"/>
      <c r="M35" s="10"/>
      <c r="N35" s="10"/>
      <c r="O35" s="10"/>
      <c r="P35" s="10"/>
      <c r="Q35" s="10"/>
      <c r="R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101</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100</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99</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98</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97</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B41" s="10" t="s">
        <v>96</v>
      </c>
      <c r="C41" s="10"/>
      <c r="D41" s="10"/>
      <c r="E41" s="10"/>
      <c r="H41" s="10"/>
      <c r="I41" s="10"/>
      <c r="J41" s="10"/>
      <c r="K41" s="10"/>
      <c r="L41" s="10"/>
      <c r="M41" s="10"/>
      <c r="N41" s="10"/>
      <c r="O41" s="10"/>
      <c r="P41" s="10"/>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B42" s="10" t="s">
        <v>95</v>
      </c>
      <c r="C42" s="10"/>
      <c r="D42" s="10"/>
      <c r="E42" s="10"/>
      <c r="H42" s="10"/>
      <c r="I42" s="10"/>
      <c r="J42" s="10"/>
      <c r="K42" s="10"/>
      <c r="L42" s="10"/>
      <c r="M42" s="10"/>
      <c r="N42" s="10"/>
      <c r="O42" s="10"/>
      <c r="P42" s="10"/>
      <c r="Q42" s="10"/>
      <c r="R42" s="10"/>
      <c r="S42" s="10"/>
      <c r="T42" s="10"/>
      <c r="U42" s="10"/>
      <c r="V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row r="43" spans="2:113" s="8" customFormat="1" x14ac:dyDescent="0.25">
      <c r="Q43" s="10"/>
      <c r="R43" s="10"/>
      <c r="S43" s="10"/>
      <c r="T43" s="10"/>
      <c r="U43" s="10"/>
      <c r="V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row>
    <row r="44" spans="2:113" s="8" customFormat="1" x14ac:dyDescent="0.25">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row>
  </sheetData>
  <mergeCells count="30">
    <mergeCell ref="A20:A22"/>
    <mergeCell ref="B31:R31"/>
    <mergeCell ref="L20:M21"/>
    <mergeCell ref="N20:O21"/>
    <mergeCell ref="P20:P21"/>
    <mergeCell ref="D20:D22"/>
    <mergeCell ref="B20:C21"/>
    <mergeCell ref="E20:F21"/>
    <mergeCell ref="G20:H21"/>
    <mergeCell ref="I20:J21"/>
    <mergeCell ref="K20:K21"/>
    <mergeCell ref="A24:A26"/>
    <mergeCell ref="B24:B26"/>
    <mergeCell ref="C24:C26"/>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view="pageBreakPreview" zoomScale="80" zoomScaleSheetLayoutView="80" workbookViewId="0">
      <selection activeCell="B29" sqref="B29"/>
    </sheetView>
  </sheetViews>
  <sheetFormatPr defaultColWidth="10.7109375" defaultRowHeight="15.75" x14ac:dyDescent="0.25"/>
  <cols>
    <col min="1" max="3" width="10.7109375" style="7"/>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12.2851562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2" width="11.5703125" style="7" customWidth="1"/>
    <col min="23" max="23" width="19.4257812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66</v>
      </c>
    </row>
    <row r="2" spans="1:27" s="2" customFormat="1" ht="18.75" customHeight="1" x14ac:dyDescent="0.3">
      <c r="Q2" s="102"/>
      <c r="R2" s="102"/>
      <c r="AA2" s="1" t="s">
        <v>8</v>
      </c>
    </row>
    <row r="3" spans="1:27" s="2" customFormat="1" ht="18.75" customHeight="1" x14ac:dyDescent="0.3">
      <c r="Q3" s="102"/>
      <c r="R3" s="102"/>
      <c r="AA3" s="1" t="s">
        <v>65</v>
      </c>
    </row>
    <row r="4" spans="1:27" s="2" customFormat="1" x14ac:dyDescent="0.2">
      <c r="E4" s="103"/>
      <c r="Q4" s="102"/>
      <c r="R4" s="102"/>
    </row>
    <row r="5" spans="1:27" s="2" customFormat="1" x14ac:dyDescent="0.2">
      <c r="A5" s="335" t="str">
        <f>'3.1. паспорт Техсостояние ПС'!A5</f>
        <v>Год раскрытия информации: 2018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2" customFormat="1" x14ac:dyDescent="0.2">
      <c r="A6" s="61"/>
      <c r="B6" s="61"/>
      <c r="C6" s="61"/>
      <c r="D6" s="61"/>
      <c r="E6" s="61"/>
      <c r="F6" s="61"/>
      <c r="G6" s="61"/>
      <c r="H6" s="61"/>
      <c r="I6" s="61"/>
      <c r="J6" s="61"/>
      <c r="K6" s="61"/>
      <c r="L6" s="61"/>
      <c r="M6" s="61"/>
      <c r="N6" s="61"/>
      <c r="O6" s="61"/>
      <c r="P6" s="61"/>
      <c r="Q6" s="61"/>
      <c r="R6" s="61"/>
      <c r="S6" s="61"/>
      <c r="T6" s="61"/>
    </row>
    <row r="7" spans="1:27" s="2" customFormat="1" ht="18.75" x14ac:dyDescent="0.2">
      <c r="E7" s="329" t="s">
        <v>7</v>
      </c>
      <c r="F7" s="329"/>
      <c r="G7" s="329"/>
      <c r="H7" s="329"/>
      <c r="I7" s="329"/>
      <c r="J7" s="329"/>
      <c r="K7" s="329"/>
      <c r="L7" s="329"/>
      <c r="M7" s="329"/>
      <c r="N7" s="329"/>
      <c r="O7" s="329"/>
      <c r="P7" s="329"/>
      <c r="Q7" s="329"/>
      <c r="R7" s="329"/>
      <c r="S7" s="329"/>
      <c r="T7" s="329"/>
      <c r="U7" s="329"/>
      <c r="V7" s="329"/>
      <c r="W7" s="329"/>
      <c r="X7" s="329"/>
      <c r="Y7" s="329"/>
    </row>
    <row r="8" spans="1:27" s="2" customFormat="1" ht="18.75" x14ac:dyDescent="0.2">
      <c r="E8" s="105"/>
      <c r="F8" s="105"/>
      <c r="G8" s="105"/>
      <c r="H8" s="105"/>
      <c r="I8" s="105"/>
      <c r="J8" s="105"/>
      <c r="K8" s="105"/>
      <c r="L8" s="105"/>
      <c r="M8" s="105"/>
      <c r="N8" s="105"/>
      <c r="O8" s="105"/>
      <c r="P8" s="105"/>
      <c r="Q8" s="105"/>
      <c r="R8" s="105"/>
      <c r="S8" s="104"/>
      <c r="T8" s="104"/>
      <c r="U8" s="104"/>
      <c r="V8" s="104"/>
      <c r="W8" s="104"/>
    </row>
    <row r="9" spans="1:27" s="2" customFormat="1" ht="18.75" customHeight="1" x14ac:dyDescent="0.2">
      <c r="E9" s="330" t="str">
        <f>'3.1. паспорт Техсостояние ПС'!A9</f>
        <v>Акционерное общество "Янтарьэнерго" ДЗО  ПАО "Россети"</v>
      </c>
      <c r="F9" s="330"/>
      <c r="G9" s="330"/>
      <c r="H9" s="330"/>
      <c r="I9" s="330"/>
      <c r="J9" s="330"/>
      <c r="K9" s="330"/>
      <c r="L9" s="330"/>
      <c r="M9" s="330"/>
      <c r="N9" s="330"/>
      <c r="O9" s="330"/>
      <c r="P9" s="330"/>
      <c r="Q9" s="330"/>
      <c r="R9" s="330"/>
      <c r="S9" s="330"/>
      <c r="T9" s="330"/>
      <c r="U9" s="330"/>
      <c r="V9" s="330"/>
      <c r="W9" s="330"/>
      <c r="X9" s="330"/>
      <c r="Y9" s="330"/>
    </row>
    <row r="10" spans="1:27" s="2" customFormat="1" ht="18.75" customHeight="1" x14ac:dyDescent="0.2">
      <c r="E10" s="325" t="s">
        <v>6</v>
      </c>
      <c r="F10" s="325"/>
      <c r="G10" s="325"/>
      <c r="H10" s="325"/>
      <c r="I10" s="325"/>
      <c r="J10" s="325"/>
      <c r="K10" s="325"/>
      <c r="L10" s="325"/>
      <c r="M10" s="325"/>
      <c r="N10" s="325"/>
      <c r="O10" s="325"/>
      <c r="P10" s="325"/>
      <c r="Q10" s="325"/>
      <c r="R10" s="325"/>
      <c r="S10" s="325"/>
      <c r="T10" s="325"/>
      <c r="U10" s="325"/>
      <c r="V10" s="325"/>
      <c r="W10" s="325"/>
      <c r="X10" s="325"/>
      <c r="Y10" s="325"/>
    </row>
    <row r="11" spans="1:27" s="2" customFormat="1" ht="18.75" x14ac:dyDescent="0.2">
      <c r="E11" s="105"/>
      <c r="F11" s="105"/>
      <c r="G11" s="105"/>
      <c r="H11" s="105"/>
      <c r="I11" s="105"/>
      <c r="J11" s="105"/>
      <c r="K11" s="105"/>
      <c r="L11" s="105"/>
      <c r="M11" s="105"/>
      <c r="N11" s="105"/>
      <c r="O11" s="105"/>
      <c r="P11" s="105"/>
      <c r="Q11" s="105"/>
      <c r="R11" s="105"/>
      <c r="S11" s="104"/>
      <c r="T11" s="104"/>
      <c r="U11" s="104"/>
      <c r="V11" s="104"/>
      <c r="W11" s="104"/>
    </row>
    <row r="12" spans="1:27" s="2" customFormat="1" ht="18.75" customHeight="1" x14ac:dyDescent="0.2">
      <c r="E12" s="330" t="str">
        <f>'1. паспорт местоположение'!A12</f>
        <v>F_17-1484</v>
      </c>
      <c r="F12" s="330"/>
      <c r="G12" s="330"/>
      <c r="H12" s="330"/>
      <c r="I12" s="330"/>
      <c r="J12" s="330"/>
      <c r="K12" s="330"/>
      <c r="L12" s="330"/>
      <c r="M12" s="330"/>
      <c r="N12" s="330"/>
      <c r="O12" s="330"/>
      <c r="P12" s="330"/>
      <c r="Q12" s="330"/>
      <c r="R12" s="330"/>
      <c r="S12" s="330"/>
      <c r="T12" s="330"/>
      <c r="U12" s="330"/>
      <c r="V12" s="330"/>
      <c r="W12" s="330"/>
      <c r="X12" s="330"/>
      <c r="Y12" s="330"/>
    </row>
    <row r="13" spans="1:27" s="2" customFormat="1" ht="18.75" customHeight="1" x14ac:dyDescent="0.2">
      <c r="E13" s="325" t="s">
        <v>5</v>
      </c>
      <c r="F13" s="325"/>
      <c r="G13" s="325"/>
      <c r="H13" s="325"/>
      <c r="I13" s="325"/>
      <c r="J13" s="325"/>
      <c r="K13" s="325"/>
      <c r="L13" s="325"/>
      <c r="M13" s="325"/>
      <c r="N13" s="325"/>
      <c r="O13" s="325"/>
      <c r="P13" s="325"/>
      <c r="Q13" s="325"/>
      <c r="R13" s="325"/>
      <c r="S13" s="325"/>
      <c r="T13" s="325"/>
      <c r="U13" s="325"/>
      <c r="V13" s="325"/>
      <c r="W13" s="325"/>
      <c r="X13" s="325"/>
      <c r="Y13" s="325"/>
    </row>
    <row r="14" spans="1:27" s="109"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10" customFormat="1" ht="39" customHeight="1" x14ac:dyDescent="0.2">
      <c r="E15" s="331" t="str">
        <f>'3.1. паспорт Техсостояние ПС'!A15</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F15" s="331"/>
      <c r="G15" s="331"/>
      <c r="H15" s="331"/>
      <c r="I15" s="331"/>
      <c r="J15" s="331"/>
      <c r="K15" s="331"/>
      <c r="L15" s="331"/>
      <c r="M15" s="331"/>
      <c r="N15" s="331"/>
      <c r="O15" s="331"/>
      <c r="P15" s="331"/>
      <c r="Q15" s="331"/>
      <c r="R15" s="331"/>
      <c r="S15" s="331"/>
      <c r="T15" s="331"/>
      <c r="U15" s="331"/>
      <c r="V15" s="331"/>
      <c r="W15" s="331"/>
      <c r="X15" s="331"/>
      <c r="Y15" s="331"/>
    </row>
    <row r="16" spans="1:27" s="110" customFormat="1" ht="15" customHeight="1" x14ac:dyDescent="0.2">
      <c r="E16" s="325" t="s">
        <v>4</v>
      </c>
      <c r="F16" s="325"/>
      <c r="G16" s="325"/>
      <c r="H16" s="325"/>
      <c r="I16" s="325"/>
      <c r="J16" s="325"/>
      <c r="K16" s="325"/>
      <c r="L16" s="325"/>
      <c r="M16" s="325"/>
      <c r="N16" s="325"/>
      <c r="O16" s="325"/>
      <c r="P16" s="325"/>
      <c r="Q16" s="325"/>
      <c r="R16" s="325"/>
      <c r="S16" s="325"/>
      <c r="T16" s="325"/>
      <c r="U16" s="325"/>
      <c r="V16" s="325"/>
      <c r="W16" s="325"/>
      <c r="X16" s="325"/>
      <c r="Y16" s="325"/>
    </row>
    <row r="17" spans="1:27" s="110"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10" customFormat="1" ht="15" customHeight="1" x14ac:dyDescent="0.2">
      <c r="E18" s="327"/>
      <c r="F18" s="327"/>
      <c r="G18" s="327"/>
      <c r="H18" s="327"/>
      <c r="I18" s="327"/>
      <c r="J18" s="327"/>
      <c r="K18" s="327"/>
      <c r="L18" s="327"/>
      <c r="M18" s="327"/>
      <c r="N18" s="327"/>
      <c r="O18" s="327"/>
      <c r="P18" s="327"/>
      <c r="Q18" s="327"/>
      <c r="R18" s="327"/>
      <c r="S18" s="327"/>
      <c r="T18" s="327"/>
      <c r="U18" s="327"/>
      <c r="V18" s="327"/>
      <c r="W18" s="327"/>
      <c r="X18" s="327"/>
      <c r="Y18" s="327"/>
    </row>
    <row r="19" spans="1:27" ht="25.5" customHeight="1" x14ac:dyDescent="0.25">
      <c r="A19" s="327" t="s">
        <v>355</v>
      </c>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row>
    <row r="20" spans="1:27" s="14" customFormat="1" ht="21" customHeight="1" x14ac:dyDescent="0.25"/>
    <row r="21" spans="1:27" ht="15.75" customHeight="1" x14ac:dyDescent="0.25">
      <c r="A21" s="361" t="s">
        <v>3</v>
      </c>
      <c r="B21" s="363" t="s">
        <v>362</v>
      </c>
      <c r="C21" s="364"/>
      <c r="D21" s="363" t="s">
        <v>364</v>
      </c>
      <c r="E21" s="364"/>
      <c r="F21" s="340" t="s">
        <v>88</v>
      </c>
      <c r="G21" s="342"/>
      <c r="H21" s="342"/>
      <c r="I21" s="341"/>
      <c r="J21" s="361" t="s">
        <v>365</v>
      </c>
      <c r="K21" s="363" t="s">
        <v>366</v>
      </c>
      <c r="L21" s="364"/>
      <c r="M21" s="363" t="s">
        <v>367</v>
      </c>
      <c r="N21" s="364"/>
      <c r="O21" s="363" t="s">
        <v>354</v>
      </c>
      <c r="P21" s="364"/>
      <c r="Q21" s="363" t="s">
        <v>121</v>
      </c>
      <c r="R21" s="364"/>
      <c r="S21" s="361" t="s">
        <v>120</v>
      </c>
      <c r="T21" s="361" t="s">
        <v>368</v>
      </c>
      <c r="U21" s="361" t="s">
        <v>363</v>
      </c>
      <c r="V21" s="363" t="s">
        <v>119</v>
      </c>
      <c r="W21" s="364"/>
      <c r="X21" s="340" t="s">
        <v>111</v>
      </c>
      <c r="Y21" s="342"/>
      <c r="Z21" s="340" t="s">
        <v>110</v>
      </c>
      <c r="AA21" s="342"/>
    </row>
    <row r="22" spans="1:27" ht="216" customHeight="1" x14ac:dyDescent="0.25">
      <c r="A22" s="367"/>
      <c r="B22" s="365"/>
      <c r="C22" s="366"/>
      <c r="D22" s="365"/>
      <c r="E22" s="366"/>
      <c r="F22" s="340" t="s">
        <v>118</v>
      </c>
      <c r="G22" s="341"/>
      <c r="H22" s="340" t="s">
        <v>117</v>
      </c>
      <c r="I22" s="341"/>
      <c r="J22" s="362"/>
      <c r="K22" s="365"/>
      <c r="L22" s="366"/>
      <c r="M22" s="365"/>
      <c r="N22" s="366"/>
      <c r="O22" s="365"/>
      <c r="P22" s="366"/>
      <c r="Q22" s="365"/>
      <c r="R22" s="366"/>
      <c r="S22" s="362"/>
      <c r="T22" s="362"/>
      <c r="U22" s="362"/>
      <c r="V22" s="365"/>
      <c r="W22" s="366"/>
      <c r="X22" s="34" t="s">
        <v>109</v>
      </c>
      <c r="Y22" s="34" t="s">
        <v>352</v>
      </c>
      <c r="Z22" s="34" t="s">
        <v>108</v>
      </c>
      <c r="AA22" s="34" t="s">
        <v>107</v>
      </c>
    </row>
    <row r="23" spans="1:27" ht="60" customHeight="1" x14ac:dyDescent="0.25">
      <c r="A23" s="362"/>
      <c r="B23" s="92" t="s">
        <v>105</v>
      </c>
      <c r="C23" s="92" t="s">
        <v>106</v>
      </c>
      <c r="D23" s="92" t="s">
        <v>105</v>
      </c>
      <c r="E23" s="92" t="s">
        <v>106</v>
      </c>
      <c r="F23" s="92" t="s">
        <v>105</v>
      </c>
      <c r="G23" s="92" t="s">
        <v>106</v>
      </c>
      <c r="H23" s="92" t="s">
        <v>105</v>
      </c>
      <c r="I23" s="92" t="s">
        <v>106</v>
      </c>
      <c r="J23" s="92" t="s">
        <v>105</v>
      </c>
      <c r="K23" s="92" t="s">
        <v>105</v>
      </c>
      <c r="L23" s="92" t="s">
        <v>106</v>
      </c>
      <c r="M23" s="92" t="s">
        <v>105</v>
      </c>
      <c r="N23" s="92" t="s">
        <v>106</v>
      </c>
      <c r="O23" s="92" t="s">
        <v>105</v>
      </c>
      <c r="P23" s="92" t="s">
        <v>106</v>
      </c>
      <c r="Q23" s="92" t="s">
        <v>105</v>
      </c>
      <c r="R23" s="92" t="s">
        <v>106</v>
      </c>
      <c r="S23" s="92" t="s">
        <v>105</v>
      </c>
      <c r="T23" s="92" t="s">
        <v>105</v>
      </c>
      <c r="U23" s="92" t="s">
        <v>105</v>
      </c>
      <c r="V23" s="92" t="s">
        <v>105</v>
      </c>
      <c r="W23" s="92" t="s">
        <v>106</v>
      </c>
      <c r="X23" s="92" t="s">
        <v>105</v>
      </c>
      <c r="Y23" s="92" t="s">
        <v>105</v>
      </c>
      <c r="Z23" s="34" t="s">
        <v>105</v>
      </c>
      <c r="AA23" s="34" t="s">
        <v>105</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19</v>
      </c>
      <c r="R24" s="38">
        <v>20</v>
      </c>
      <c r="S24" s="38">
        <v>21</v>
      </c>
      <c r="T24" s="38">
        <v>22</v>
      </c>
      <c r="U24" s="38">
        <v>23</v>
      </c>
      <c r="V24" s="38">
        <v>24</v>
      </c>
      <c r="W24" s="38">
        <v>25</v>
      </c>
      <c r="X24" s="38">
        <v>26</v>
      </c>
      <c r="Y24" s="38">
        <v>27</v>
      </c>
      <c r="Z24" s="38">
        <v>28</v>
      </c>
      <c r="AA24" s="38">
        <v>29</v>
      </c>
    </row>
    <row r="25" spans="1:27" s="73" customFormat="1" ht="78.75" customHeight="1" x14ac:dyDescent="0.25">
      <c r="A25" s="72">
        <v>1</v>
      </c>
      <c r="B25" s="72" t="s">
        <v>441</v>
      </c>
      <c r="C25" s="72" t="s">
        <v>441</v>
      </c>
      <c r="D25" s="72" t="s">
        <v>265</v>
      </c>
      <c r="E25" s="72" t="s">
        <v>442</v>
      </c>
      <c r="F25" s="72" t="s">
        <v>265</v>
      </c>
      <c r="G25" s="72">
        <v>110</v>
      </c>
      <c r="H25" s="72" t="s">
        <v>265</v>
      </c>
      <c r="I25" s="72">
        <v>110</v>
      </c>
      <c r="J25" s="72" t="s">
        <v>265</v>
      </c>
      <c r="K25" s="72" t="s">
        <v>265</v>
      </c>
      <c r="L25" s="72">
        <v>1</v>
      </c>
      <c r="M25" s="72" t="s">
        <v>265</v>
      </c>
      <c r="N25" s="72">
        <v>185</v>
      </c>
      <c r="O25" s="72" t="s">
        <v>265</v>
      </c>
      <c r="P25" s="72" t="s">
        <v>440</v>
      </c>
      <c r="Q25" s="72" t="s">
        <v>265</v>
      </c>
      <c r="R25" s="264">
        <v>0.246</v>
      </c>
      <c r="S25" s="72" t="s">
        <v>265</v>
      </c>
      <c r="T25" s="72" t="s">
        <v>265</v>
      </c>
      <c r="U25" s="72" t="s">
        <v>265</v>
      </c>
      <c r="V25" s="72" t="s">
        <v>265</v>
      </c>
      <c r="W25" s="263" t="s">
        <v>588</v>
      </c>
      <c r="X25" s="72" t="s">
        <v>265</v>
      </c>
      <c r="Y25" s="72" t="s">
        <v>265</v>
      </c>
      <c r="Z25" s="72" t="s">
        <v>265</v>
      </c>
      <c r="AA25" s="72" t="s">
        <v>265</v>
      </c>
    </row>
    <row r="26" spans="1:27" s="73" customFormat="1" ht="94.5" x14ac:dyDescent="0.25">
      <c r="A26" s="72">
        <v>2</v>
      </c>
      <c r="B26" s="72" t="s">
        <v>443</v>
      </c>
      <c r="C26" s="72" t="s">
        <v>443</v>
      </c>
      <c r="D26" s="72" t="s">
        <v>265</v>
      </c>
      <c r="E26" s="72" t="s">
        <v>444</v>
      </c>
      <c r="F26" s="72" t="s">
        <v>265</v>
      </c>
      <c r="G26" s="72">
        <v>110</v>
      </c>
      <c r="H26" s="72" t="s">
        <v>265</v>
      </c>
      <c r="I26" s="72">
        <v>110</v>
      </c>
      <c r="J26" s="72" t="s">
        <v>265</v>
      </c>
      <c r="K26" s="72" t="s">
        <v>265</v>
      </c>
      <c r="L26" s="72">
        <v>1</v>
      </c>
      <c r="M26" s="72" t="s">
        <v>265</v>
      </c>
      <c r="N26" s="72">
        <v>185</v>
      </c>
      <c r="O26" s="72" t="s">
        <v>265</v>
      </c>
      <c r="P26" s="72" t="s">
        <v>440</v>
      </c>
      <c r="Q26" s="72" t="s">
        <v>265</v>
      </c>
      <c r="R26" s="264">
        <v>0.106</v>
      </c>
      <c r="S26" s="72" t="s">
        <v>265</v>
      </c>
      <c r="T26" s="72" t="s">
        <v>265</v>
      </c>
      <c r="U26" s="72" t="s">
        <v>265</v>
      </c>
      <c r="V26" s="72" t="s">
        <v>265</v>
      </c>
      <c r="W26" s="263" t="s">
        <v>588</v>
      </c>
      <c r="X26" s="72" t="s">
        <v>265</v>
      </c>
      <c r="Y26" s="72" t="s">
        <v>265</v>
      </c>
      <c r="Z26" s="72" t="s">
        <v>265</v>
      </c>
      <c r="AA26" s="72" t="s">
        <v>265</v>
      </c>
    </row>
    <row r="27" spans="1:27" s="73" customFormat="1" ht="141.75" x14ac:dyDescent="0.25">
      <c r="A27" s="72">
        <v>3</v>
      </c>
      <c r="B27" s="72" t="s">
        <v>265</v>
      </c>
      <c r="C27" s="72" t="s">
        <v>584</v>
      </c>
      <c r="D27" s="72" t="s">
        <v>265</v>
      </c>
      <c r="E27" s="72" t="s">
        <v>445</v>
      </c>
      <c r="F27" s="72" t="s">
        <v>265</v>
      </c>
      <c r="G27" s="72">
        <v>110</v>
      </c>
      <c r="H27" s="72" t="s">
        <v>265</v>
      </c>
      <c r="I27" s="72">
        <v>110</v>
      </c>
      <c r="J27" s="72" t="s">
        <v>265</v>
      </c>
      <c r="K27" s="72" t="s">
        <v>265</v>
      </c>
      <c r="L27" s="72">
        <v>2</v>
      </c>
      <c r="M27" s="72" t="s">
        <v>265</v>
      </c>
      <c r="N27" s="72">
        <v>185</v>
      </c>
      <c r="O27" s="72" t="s">
        <v>265</v>
      </c>
      <c r="P27" s="72" t="s">
        <v>440</v>
      </c>
      <c r="Q27" s="72" t="s">
        <v>265</v>
      </c>
      <c r="R27" s="358">
        <v>9.7000000000000003E-2</v>
      </c>
      <c r="S27" s="72" t="s">
        <v>265</v>
      </c>
      <c r="T27" s="72" t="s">
        <v>265</v>
      </c>
      <c r="U27" s="72" t="s">
        <v>265</v>
      </c>
      <c r="V27" s="72" t="s">
        <v>265</v>
      </c>
      <c r="W27" s="263" t="s">
        <v>588</v>
      </c>
      <c r="X27" s="72" t="s">
        <v>265</v>
      </c>
      <c r="Y27" s="72" t="s">
        <v>265</v>
      </c>
      <c r="Z27" s="72" t="s">
        <v>265</v>
      </c>
      <c r="AA27" s="72" t="s">
        <v>265</v>
      </c>
    </row>
    <row r="28" spans="1:27" s="73" customFormat="1" ht="141.75" x14ac:dyDescent="0.25">
      <c r="A28" s="72">
        <v>4</v>
      </c>
      <c r="B28" s="72" t="s">
        <v>265</v>
      </c>
      <c r="C28" s="72" t="s">
        <v>585</v>
      </c>
      <c r="D28" s="72" t="s">
        <v>265</v>
      </c>
      <c r="E28" s="72" t="s">
        <v>446</v>
      </c>
      <c r="F28" s="72" t="s">
        <v>265</v>
      </c>
      <c r="G28" s="72">
        <v>110</v>
      </c>
      <c r="H28" s="72" t="s">
        <v>265</v>
      </c>
      <c r="I28" s="72">
        <v>110</v>
      </c>
      <c r="J28" s="72" t="s">
        <v>265</v>
      </c>
      <c r="K28" s="72" t="s">
        <v>265</v>
      </c>
      <c r="L28" s="72">
        <v>2</v>
      </c>
      <c r="M28" s="72" t="s">
        <v>265</v>
      </c>
      <c r="N28" s="72">
        <v>185</v>
      </c>
      <c r="O28" s="72" t="s">
        <v>265</v>
      </c>
      <c r="P28" s="72" t="s">
        <v>440</v>
      </c>
      <c r="Q28" s="72" t="s">
        <v>265</v>
      </c>
      <c r="R28" s="360"/>
      <c r="S28" s="72" t="s">
        <v>265</v>
      </c>
      <c r="T28" s="72" t="s">
        <v>265</v>
      </c>
      <c r="U28" s="72" t="s">
        <v>265</v>
      </c>
      <c r="V28" s="72" t="s">
        <v>265</v>
      </c>
      <c r="W28" s="263" t="s">
        <v>588</v>
      </c>
      <c r="X28" s="72" t="s">
        <v>265</v>
      </c>
      <c r="Y28" s="72" t="s">
        <v>265</v>
      </c>
      <c r="Z28" s="72" t="s">
        <v>265</v>
      </c>
      <c r="AA28" s="72" t="s">
        <v>265</v>
      </c>
    </row>
    <row r="29" spans="1:27" s="73" customFormat="1" ht="31.5" x14ac:dyDescent="0.25">
      <c r="A29" s="264">
        <v>5</v>
      </c>
      <c r="B29" s="264" t="s">
        <v>586</v>
      </c>
      <c r="C29" s="264" t="s">
        <v>265</v>
      </c>
      <c r="D29" s="264" t="s">
        <v>586</v>
      </c>
      <c r="E29" s="264" t="s">
        <v>265</v>
      </c>
      <c r="F29" s="264">
        <v>60</v>
      </c>
      <c r="G29" s="264" t="s">
        <v>265</v>
      </c>
      <c r="H29" s="264">
        <v>60</v>
      </c>
      <c r="I29" s="264" t="s">
        <v>265</v>
      </c>
      <c r="J29" s="264" t="s">
        <v>265</v>
      </c>
      <c r="K29" s="264">
        <v>1</v>
      </c>
      <c r="L29" s="264" t="s">
        <v>265</v>
      </c>
      <c r="M29" s="72">
        <v>185</v>
      </c>
      <c r="N29" s="264" t="s">
        <v>265</v>
      </c>
      <c r="O29" s="264" t="s">
        <v>440</v>
      </c>
      <c r="P29" s="264" t="s">
        <v>265</v>
      </c>
      <c r="Q29" s="264">
        <v>0.73799999999999999</v>
      </c>
      <c r="R29" s="264" t="s">
        <v>265</v>
      </c>
      <c r="S29" s="264" t="s">
        <v>265</v>
      </c>
      <c r="T29" s="264" t="s">
        <v>265</v>
      </c>
      <c r="U29" s="264" t="s">
        <v>265</v>
      </c>
      <c r="V29" s="264" t="s">
        <v>590</v>
      </c>
      <c r="W29" s="264" t="s">
        <v>265</v>
      </c>
      <c r="X29" s="264" t="s">
        <v>265</v>
      </c>
      <c r="Y29" s="264" t="s">
        <v>265</v>
      </c>
      <c r="Z29" s="264" t="s">
        <v>265</v>
      </c>
      <c r="AA29" s="264" t="s">
        <v>265</v>
      </c>
    </row>
    <row r="30" spans="1:27" s="73" customFormat="1" ht="47.25" x14ac:dyDescent="0.25">
      <c r="A30" s="264">
        <v>6</v>
      </c>
      <c r="B30" s="264" t="s">
        <v>587</v>
      </c>
      <c r="C30" s="264" t="s">
        <v>265</v>
      </c>
      <c r="D30" s="264" t="s">
        <v>587</v>
      </c>
      <c r="E30" s="264" t="s">
        <v>265</v>
      </c>
      <c r="F30" s="264">
        <v>60</v>
      </c>
      <c r="G30" s="264" t="s">
        <v>265</v>
      </c>
      <c r="H30" s="264">
        <v>60</v>
      </c>
      <c r="I30" s="264" t="s">
        <v>265</v>
      </c>
      <c r="J30" s="264" t="s">
        <v>265</v>
      </c>
      <c r="K30" s="264">
        <v>2</v>
      </c>
      <c r="L30" s="264" t="s">
        <v>265</v>
      </c>
      <c r="M30" s="72">
        <v>185</v>
      </c>
      <c r="N30" s="264" t="s">
        <v>265</v>
      </c>
      <c r="O30" s="264" t="s">
        <v>440</v>
      </c>
      <c r="P30" s="264" t="s">
        <v>265</v>
      </c>
      <c r="Q30" s="264">
        <v>0.56000000000000005</v>
      </c>
      <c r="R30" s="264" t="s">
        <v>265</v>
      </c>
      <c r="S30" s="264" t="s">
        <v>265</v>
      </c>
      <c r="T30" s="264" t="s">
        <v>265</v>
      </c>
      <c r="U30" s="264" t="s">
        <v>265</v>
      </c>
      <c r="V30" s="264" t="s">
        <v>590</v>
      </c>
      <c r="W30" s="264" t="s">
        <v>265</v>
      </c>
      <c r="X30" s="264" t="s">
        <v>265</v>
      </c>
      <c r="Y30" s="264" t="s">
        <v>265</v>
      </c>
      <c r="Z30" s="264" t="s">
        <v>265</v>
      </c>
      <c r="AA30" s="264" t="s">
        <v>265</v>
      </c>
    </row>
    <row r="31" spans="1:27" s="73" customFormat="1" ht="47.25" x14ac:dyDescent="0.25">
      <c r="A31" s="72">
        <v>7</v>
      </c>
      <c r="B31" s="72" t="s">
        <v>265</v>
      </c>
      <c r="C31" s="72" t="s">
        <v>447</v>
      </c>
      <c r="D31" s="72" t="s">
        <v>265</v>
      </c>
      <c r="E31" s="72" t="s">
        <v>447</v>
      </c>
      <c r="F31" s="72">
        <v>15</v>
      </c>
      <c r="G31" s="72">
        <v>15</v>
      </c>
      <c r="H31" s="72">
        <v>15</v>
      </c>
      <c r="I31" s="72">
        <v>15</v>
      </c>
      <c r="J31" s="72" t="s">
        <v>265</v>
      </c>
      <c r="K31" s="72">
        <v>1</v>
      </c>
      <c r="L31" s="72">
        <v>1</v>
      </c>
      <c r="M31" s="72" t="s">
        <v>448</v>
      </c>
      <c r="N31" s="72" t="s">
        <v>448</v>
      </c>
      <c r="O31" s="72" t="s">
        <v>583</v>
      </c>
      <c r="P31" s="72" t="s">
        <v>583</v>
      </c>
      <c r="Q31" s="72">
        <f>3.36-Q29-Q30</f>
        <v>2.0619999999999998</v>
      </c>
      <c r="R31" s="90">
        <v>2.911</v>
      </c>
      <c r="S31" s="72" t="s">
        <v>265</v>
      </c>
      <c r="T31" s="72" t="s">
        <v>265</v>
      </c>
      <c r="U31" s="72" t="s">
        <v>265</v>
      </c>
      <c r="V31" s="72" t="s">
        <v>589</v>
      </c>
      <c r="W31" s="72" t="s">
        <v>589</v>
      </c>
      <c r="X31" s="72" t="s">
        <v>265</v>
      </c>
      <c r="Y31" s="72" t="s">
        <v>265</v>
      </c>
      <c r="Z31" s="72" t="s">
        <v>265</v>
      </c>
      <c r="AA31" s="72" t="s">
        <v>265</v>
      </c>
    </row>
    <row r="32" spans="1:27" ht="3" customHeight="1" x14ac:dyDescent="0.25">
      <c r="X32" s="35"/>
      <c r="Y32" s="36"/>
      <c r="Z32" s="8"/>
      <c r="AA32" s="8"/>
    </row>
    <row r="33" spans="17:27" s="13" customFormat="1" ht="12.75" x14ac:dyDescent="0.2">
      <c r="X33" s="37"/>
      <c r="Y33" s="37"/>
      <c r="Z33" s="37"/>
      <c r="AA33" s="37"/>
    </row>
    <row r="34" spans="17:27" s="13" customFormat="1" ht="12.75" x14ac:dyDescent="0.2">
      <c r="Q34" s="13">
        <f>SUM(Q25:Q31)</f>
        <v>3.36</v>
      </c>
      <c r="R34" s="13">
        <f>SUM(R25:R31)</f>
        <v>3.36</v>
      </c>
    </row>
  </sheetData>
  <mergeCells count="28">
    <mergeCell ref="R27:R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9" sqref="C29"/>
    </sheetView>
  </sheetViews>
  <sheetFormatPr defaultColWidth="9.140625" defaultRowHeight="15" x14ac:dyDescent="0.25"/>
  <cols>
    <col min="1" max="1" width="6.140625" style="101" customWidth="1"/>
    <col min="2" max="2" width="53.5703125" style="101" customWidth="1"/>
    <col min="3" max="3" width="98.28515625" style="101" customWidth="1"/>
    <col min="4" max="4" width="14.42578125" style="101" customWidth="1"/>
    <col min="5" max="5" width="36.5703125" style="101" customWidth="1"/>
    <col min="6" max="6" width="20" style="101" customWidth="1"/>
    <col min="7" max="7" width="25.5703125" style="101" customWidth="1"/>
    <col min="8" max="8" width="16.42578125" style="101" customWidth="1"/>
    <col min="9" max="16384" width="9.140625" style="101"/>
  </cols>
  <sheetData>
    <row r="1" spans="1:29" s="2" customFormat="1" ht="18.75" customHeight="1" x14ac:dyDescent="0.2">
      <c r="C1" s="4" t="s">
        <v>66</v>
      </c>
      <c r="E1" s="102"/>
      <c r="F1" s="102"/>
    </row>
    <row r="2" spans="1:29" s="2" customFormat="1" ht="18.75" customHeight="1" x14ac:dyDescent="0.3">
      <c r="C2" s="1" t="s">
        <v>8</v>
      </c>
      <c r="E2" s="102"/>
      <c r="F2" s="102"/>
    </row>
    <row r="3" spans="1:29" s="2" customFormat="1" ht="18.75" x14ac:dyDescent="0.3">
      <c r="A3" s="103"/>
      <c r="C3" s="1" t="s">
        <v>65</v>
      </c>
      <c r="E3" s="102"/>
      <c r="F3" s="102"/>
    </row>
    <row r="4" spans="1:29" s="2" customFormat="1" ht="18.75" x14ac:dyDescent="0.3">
      <c r="A4" s="103"/>
      <c r="C4" s="1"/>
      <c r="E4" s="102"/>
      <c r="F4" s="102"/>
    </row>
    <row r="5" spans="1:29" s="2" customFormat="1" ht="15.75" x14ac:dyDescent="0.2">
      <c r="A5" s="335" t="str">
        <f>'3.2 паспорт Техсостояние ЛЭП'!A5</f>
        <v>Год раскрытия информации: 2018 год</v>
      </c>
      <c r="B5" s="335"/>
      <c r="C5" s="335"/>
      <c r="D5" s="62"/>
      <c r="E5" s="62"/>
      <c r="F5" s="62"/>
      <c r="G5" s="62"/>
      <c r="H5" s="62"/>
      <c r="I5" s="62"/>
      <c r="J5" s="62"/>
      <c r="K5" s="62"/>
      <c r="L5" s="62"/>
      <c r="M5" s="62"/>
      <c r="N5" s="62"/>
      <c r="O5" s="62"/>
      <c r="P5" s="62"/>
      <c r="Q5" s="62"/>
      <c r="R5" s="62"/>
      <c r="S5" s="62"/>
      <c r="T5" s="62"/>
      <c r="U5" s="62"/>
      <c r="V5" s="62"/>
      <c r="W5" s="62"/>
      <c r="X5" s="62"/>
      <c r="Y5" s="62"/>
      <c r="Z5" s="62"/>
      <c r="AA5" s="62"/>
      <c r="AB5" s="62"/>
      <c r="AC5" s="62"/>
    </row>
    <row r="6" spans="1:29" s="2" customFormat="1" ht="18.75" x14ac:dyDescent="0.3">
      <c r="A6" s="103"/>
      <c r="E6" s="102"/>
      <c r="F6" s="102"/>
      <c r="G6" s="1"/>
    </row>
    <row r="7" spans="1:29" s="2" customFormat="1" ht="18.75" x14ac:dyDescent="0.2">
      <c r="A7" s="329" t="s">
        <v>7</v>
      </c>
      <c r="B7" s="329"/>
      <c r="C7" s="329"/>
      <c r="D7" s="104"/>
      <c r="E7" s="104"/>
      <c r="F7" s="104"/>
      <c r="G7" s="104"/>
      <c r="H7" s="104"/>
      <c r="I7" s="104"/>
      <c r="J7" s="104"/>
      <c r="K7" s="104"/>
      <c r="L7" s="104"/>
      <c r="M7" s="104"/>
      <c r="N7" s="104"/>
      <c r="O7" s="104"/>
      <c r="P7" s="104"/>
      <c r="Q7" s="104"/>
      <c r="R7" s="104"/>
      <c r="S7" s="104"/>
      <c r="T7" s="104"/>
      <c r="U7" s="104"/>
    </row>
    <row r="8" spans="1:29" s="2" customFormat="1" ht="18.75" x14ac:dyDescent="0.2">
      <c r="A8" s="329"/>
      <c r="B8" s="329"/>
      <c r="C8" s="329"/>
      <c r="D8" s="105"/>
      <c r="E8" s="105"/>
      <c r="F8" s="105"/>
      <c r="G8" s="105"/>
      <c r="H8" s="104"/>
      <c r="I8" s="104"/>
      <c r="J8" s="104"/>
      <c r="K8" s="104"/>
      <c r="L8" s="104"/>
      <c r="M8" s="104"/>
      <c r="N8" s="104"/>
      <c r="O8" s="104"/>
      <c r="P8" s="104"/>
      <c r="Q8" s="104"/>
      <c r="R8" s="104"/>
      <c r="S8" s="104"/>
      <c r="T8" s="104"/>
      <c r="U8" s="104"/>
    </row>
    <row r="9" spans="1:29" s="2" customFormat="1" ht="18.75" x14ac:dyDescent="0.2">
      <c r="A9" s="330" t="str">
        <f>'3.2 паспорт Техсостояние ЛЭП'!E9</f>
        <v>Акционерное общество "Янтарьэнерго" ДЗО  ПАО "Россети"</v>
      </c>
      <c r="B9" s="330"/>
      <c r="C9" s="330"/>
      <c r="D9" s="106"/>
      <c r="E9" s="106"/>
      <c r="F9" s="106"/>
      <c r="G9" s="106"/>
      <c r="H9" s="104"/>
      <c r="I9" s="104"/>
      <c r="J9" s="104"/>
      <c r="K9" s="104"/>
      <c r="L9" s="104"/>
      <c r="M9" s="104"/>
      <c r="N9" s="104"/>
      <c r="O9" s="104"/>
      <c r="P9" s="104"/>
      <c r="Q9" s="104"/>
      <c r="R9" s="104"/>
      <c r="S9" s="104"/>
      <c r="T9" s="104"/>
      <c r="U9" s="104"/>
    </row>
    <row r="10" spans="1:29" s="2" customFormat="1" ht="18.75" x14ac:dyDescent="0.2">
      <c r="A10" s="325" t="s">
        <v>6</v>
      </c>
      <c r="B10" s="325"/>
      <c r="C10" s="325"/>
      <c r="D10" s="107"/>
      <c r="E10" s="107"/>
      <c r="F10" s="107"/>
      <c r="G10" s="107"/>
      <c r="H10" s="104"/>
      <c r="I10" s="104"/>
      <c r="J10" s="104"/>
      <c r="K10" s="104"/>
      <c r="L10" s="104"/>
      <c r="M10" s="104"/>
      <c r="N10" s="104"/>
      <c r="O10" s="104"/>
      <c r="P10" s="104"/>
      <c r="Q10" s="104"/>
      <c r="R10" s="104"/>
      <c r="S10" s="104"/>
      <c r="T10" s="104"/>
      <c r="U10" s="104"/>
    </row>
    <row r="11" spans="1:29" s="2" customFormat="1" ht="18.75" x14ac:dyDescent="0.2">
      <c r="A11" s="329"/>
      <c r="B11" s="329"/>
      <c r="C11" s="329"/>
      <c r="D11" s="105"/>
      <c r="E11" s="105"/>
      <c r="F11" s="105"/>
      <c r="G11" s="105"/>
      <c r="H11" s="104"/>
      <c r="I11" s="104"/>
      <c r="J11" s="104"/>
      <c r="K11" s="104"/>
      <c r="L11" s="104"/>
      <c r="M11" s="104"/>
      <c r="N11" s="104"/>
      <c r="O11" s="104"/>
      <c r="P11" s="104"/>
      <c r="Q11" s="104"/>
      <c r="R11" s="104"/>
      <c r="S11" s="104"/>
      <c r="T11" s="104"/>
      <c r="U11" s="104"/>
    </row>
    <row r="12" spans="1:29" s="2" customFormat="1" ht="18.75" x14ac:dyDescent="0.2">
      <c r="A12" s="330" t="str">
        <f>'3.2 паспорт Техсостояние ЛЭП'!E12</f>
        <v>F_17-1484</v>
      </c>
      <c r="B12" s="330"/>
      <c r="C12" s="330"/>
      <c r="D12" s="106"/>
      <c r="E12" s="106"/>
      <c r="F12" s="106"/>
      <c r="G12" s="106"/>
      <c r="H12" s="104"/>
      <c r="I12" s="104"/>
      <c r="J12" s="104"/>
      <c r="K12" s="104"/>
      <c r="L12" s="104"/>
      <c r="M12" s="104"/>
      <c r="N12" s="104"/>
      <c r="O12" s="104"/>
      <c r="P12" s="104"/>
      <c r="Q12" s="104"/>
      <c r="R12" s="104"/>
      <c r="S12" s="104"/>
      <c r="T12" s="104"/>
      <c r="U12" s="104"/>
    </row>
    <row r="13" spans="1:29" s="2" customFormat="1" ht="18.75" x14ac:dyDescent="0.2">
      <c r="A13" s="325" t="s">
        <v>5</v>
      </c>
      <c r="B13" s="325"/>
      <c r="C13" s="325"/>
      <c r="D13" s="107"/>
      <c r="E13" s="107"/>
      <c r="F13" s="107"/>
      <c r="G13" s="107"/>
      <c r="H13" s="104"/>
      <c r="I13" s="104"/>
      <c r="J13" s="104"/>
      <c r="K13" s="104"/>
      <c r="L13" s="104"/>
      <c r="M13" s="104"/>
      <c r="N13" s="104"/>
      <c r="O13" s="104"/>
      <c r="P13" s="104"/>
      <c r="Q13" s="104"/>
      <c r="R13" s="104"/>
      <c r="S13" s="104"/>
      <c r="T13" s="104"/>
      <c r="U13" s="104"/>
    </row>
    <row r="14" spans="1:29" s="109" customFormat="1" ht="15.75" customHeight="1" x14ac:dyDescent="0.2">
      <c r="A14" s="334"/>
      <c r="B14" s="334"/>
      <c r="C14" s="334"/>
      <c r="D14" s="108"/>
      <c r="E14" s="108"/>
      <c r="F14" s="108"/>
      <c r="G14" s="108"/>
      <c r="H14" s="108"/>
      <c r="I14" s="108"/>
      <c r="J14" s="108"/>
      <c r="K14" s="108"/>
      <c r="L14" s="108"/>
      <c r="M14" s="108"/>
      <c r="N14" s="108"/>
      <c r="O14" s="108"/>
      <c r="P14" s="108"/>
      <c r="Q14" s="108"/>
      <c r="R14" s="108"/>
      <c r="S14" s="108"/>
      <c r="T14" s="108"/>
      <c r="U14" s="108"/>
    </row>
    <row r="15" spans="1:29" s="110" customFormat="1" ht="96.75" customHeight="1" x14ac:dyDescent="0.2">
      <c r="A15" s="331" t="str">
        <f>'3.2 паспорт Техсостояние ЛЭП'!E15</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B15" s="331"/>
      <c r="C15" s="331"/>
      <c r="D15" s="106"/>
      <c r="E15" s="106"/>
      <c r="F15" s="106"/>
      <c r="G15" s="106"/>
      <c r="H15" s="106"/>
      <c r="I15" s="106"/>
      <c r="J15" s="106"/>
      <c r="K15" s="106"/>
      <c r="L15" s="106"/>
      <c r="M15" s="106"/>
      <c r="N15" s="106"/>
      <c r="O15" s="106"/>
      <c r="P15" s="106"/>
      <c r="Q15" s="106"/>
      <c r="R15" s="106"/>
      <c r="S15" s="106"/>
      <c r="T15" s="106"/>
      <c r="U15" s="106"/>
    </row>
    <row r="16" spans="1:29" s="110" customFormat="1" ht="15" customHeight="1" x14ac:dyDescent="0.2">
      <c r="A16" s="325" t="s">
        <v>4</v>
      </c>
      <c r="B16" s="325"/>
      <c r="C16" s="325"/>
      <c r="D16" s="107"/>
      <c r="E16" s="107"/>
      <c r="F16" s="107"/>
      <c r="G16" s="107"/>
      <c r="H16" s="107"/>
      <c r="I16" s="107"/>
      <c r="J16" s="107"/>
      <c r="K16" s="107"/>
      <c r="L16" s="107"/>
      <c r="M16" s="107"/>
      <c r="N16" s="107"/>
      <c r="O16" s="107"/>
      <c r="P16" s="107"/>
      <c r="Q16" s="107"/>
      <c r="R16" s="107"/>
      <c r="S16" s="107"/>
      <c r="T16" s="107"/>
      <c r="U16" s="107"/>
    </row>
    <row r="17" spans="1:21" s="110" customFormat="1" ht="15" customHeight="1" x14ac:dyDescent="0.2">
      <c r="A17" s="332"/>
      <c r="B17" s="332"/>
      <c r="C17" s="332"/>
      <c r="D17" s="111"/>
      <c r="E17" s="111"/>
      <c r="F17" s="111"/>
      <c r="G17" s="111"/>
      <c r="H17" s="111"/>
      <c r="I17" s="111"/>
      <c r="J17" s="111"/>
      <c r="K17" s="111"/>
      <c r="L17" s="111"/>
      <c r="M17" s="111"/>
      <c r="N17" s="111"/>
      <c r="O17" s="111"/>
      <c r="P17" s="111"/>
      <c r="Q17" s="111"/>
      <c r="R17" s="111"/>
    </row>
    <row r="18" spans="1:21" s="110" customFormat="1" ht="27.75" customHeight="1" x14ac:dyDescent="0.2">
      <c r="A18" s="326" t="s">
        <v>347</v>
      </c>
      <c r="B18" s="326"/>
      <c r="C18" s="326"/>
      <c r="D18" s="112"/>
      <c r="E18" s="112"/>
      <c r="F18" s="112"/>
      <c r="G18" s="112"/>
      <c r="H18" s="112"/>
      <c r="I18" s="112"/>
      <c r="J18" s="112"/>
      <c r="K18" s="112"/>
      <c r="L18" s="112"/>
      <c r="M18" s="112"/>
      <c r="N18" s="112"/>
      <c r="O18" s="112"/>
      <c r="P18" s="112"/>
      <c r="Q18" s="112"/>
      <c r="R18" s="112"/>
      <c r="S18" s="112"/>
      <c r="T18" s="112"/>
      <c r="U18" s="112"/>
    </row>
    <row r="19" spans="1:21" s="110" customFormat="1" ht="15" customHeight="1" x14ac:dyDescent="0.2">
      <c r="A19" s="107"/>
      <c r="B19" s="107"/>
      <c r="C19" s="107"/>
      <c r="D19" s="107"/>
      <c r="E19" s="107"/>
      <c r="F19" s="107"/>
      <c r="G19" s="107"/>
      <c r="H19" s="111"/>
      <c r="I19" s="111"/>
      <c r="J19" s="111"/>
      <c r="K19" s="111"/>
      <c r="L19" s="111"/>
      <c r="M19" s="111"/>
      <c r="N19" s="111"/>
      <c r="O19" s="111"/>
      <c r="P19" s="111"/>
      <c r="Q19" s="111"/>
      <c r="R19" s="111"/>
    </row>
    <row r="20" spans="1:21" s="110" customFormat="1" ht="39.75" customHeight="1" x14ac:dyDescent="0.2">
      <c r="A20" s="113" t="s">
        <v>3</v>
      </c>
      <c r="B20" s="114" t="s">
        <v>64</v>
      </c>
      <c r="C20" s="115" t="s">
        <v>63</v>
      </c>
      <c r="D20" s="116"/>
      <c r="E20" s="116"/>
      <c r="F20" s="116"/>
      <c r="G20" s="116"/>
      <c r="H20" s="117"/>
      <c r="I20" s="117"/>
      <c r="J20" s="117"/>
      <c r="K20" s="117"/>
      <c r="L20" s="117"/>
      <c r="M20" s="117"/>
      <c r="N20" s="117"/>
      <c r="O20" s="117"/>
      <c r="P20" s="117"/>
      <c r="Q20" s="117"/>
      <c r="R20" s="117"/>
      <c r="S20" s="118"/>
      <c r="T20" s="118"/>
      <c r="U20" s="118"/>
    </row>
    <row r="21" spans="1:21" s="110" customFormat="1" ht="16.5" customHeight="1" x14ac:dyDescent="0.2">
      <c r="A21" s="115">
        <v>1</v>
      </c>
      <c r="B21" s="114">
        <v>2</v>
      </c>
      <c r="C21" s="115">
        <v>3</v>
      </c>
      <c r="D21" s="116"/>
      <c r="E21" s="116"/>
      <c r="F21" s="116"/>
      <c r="G21" s="116"/>
      <c r="H21" s="117"/>
      <c r="I21" s="117"/>
      <c r="J21" s="117"/>
      <c r="K21" s="117"/>
      <c r="L21" s="117"/>
      <c r="M21" s="117"/>
      <c r="N21" s="117"/>
      <c r="O21" s="117"/>
      <c r="P21" s="117"/>
      <c r="Q21" s="117"/>
      <c r="R21" s="117"/>
      <c r="S21" s="118"/>
      <c r="T21" s="118"/>
      <c r="U21" s="118"/>
    </row>
    <row r="22" spans="1:21" s="110" customFormat="1" ht="204.75" x14ac:dyDescent="0.2">
      <c r="A22" s="119" t="s">
        <v>62</v>
      </c>
      <c r="B22" s="3" t="s">
        <v>360</v>
      </c>
      <c r="C22" s="261" t="s">
        <v>601</v>
      </c>
      <c r="D22" s="116"/>
      <c r="E22" s="116"/>
      <c r="F22" s="117"/>
      <c r="G22" s="117"/>
      <c r="H22" s="117"/>
      <c r="I22" s="117"/>
      <c r="J22" s="117"/>
      <c r="K22" s="117"/>
      <c r="L22" s="117"/>
      <c r="M22" s="117"/>
      <c r="N22" s="117"/>
      <c r="O22" s="117"/>
      <c r="P22" s="117"/>
      <c r="Q22" s="118"/>
      <c r="R22" s="118"/>
      <c r="S22" s="118"/>
      <c r="T22" s="118"/>
      <c r="U22" s="118"/>
    </row>
    <row r="23" spans="1:21" ht="157.5" x14ac:dyDescent="0.25">
      <c r="A23" s="119" t="s">
        <v>61</v>
      </c>
      <c r="B23" s="137" t="s">
        <v>58</v>
      </c>
      <c r="C23" s="115" t="s">
        <v>542</v>
      </c>
      <c r="D23" s="128"/>
      <c r="E23" s="128"/>
      <c r="F23" s="128"/>
      <c r="G23" s="128"/>
      <c r="H23" s="128"/>
      <c r="I23" s="128"/>
      <c r="J23" s="128"/>
      <c r="K23" s="128"/>
      <c r="L23" s="128"/>
      <c r="M23" s="128"/>
      <c r="N23" s="128"/>
      <c r="O23" s="128"/>
      <c r="P23" s="128"/>
      <c r="Q23" s="128"/>
      <c r="R23" s="128"/>
      <c r="S23" s="128"/>
      <c r="T23" s="128"/>
      <c r="U23" s="128"/>
    </row>
    <row r="24" spans="1:21" ht="128.25" customHeight="1" x14ac:dyDescent="0.25">
      <c r="A24" s="119" t="s">
        <v>60</v>
      </c>
      <c r="B24" s="137" t="s">
        <v>379</v>
      </c>
      <c r="C24" s="115" t="s">
        <v>602</v>
      </c>
      <c r="D24" s="128"/>
      <c r="E24" s="128"/>
      <c r="F24" s="128"/>
      <c r="G24" s="128"/>
      <c r="H24" s="128"/>
      <c r="I24" s="128"/>
      <c r="J24" s="128"/>
      <c r="K24" s="128"/>
      <c r="L24" s="128"/>
      <c r="M24" s="128"/>
      <c r="N24" s="128"/>
      <c r="O24" s="128"/>
      <c r="P24" s="128"/>
      <c r="Q24" s="128"/>
      <c r="R24" s="128"/>
      <c r="S24" s="128"/>
      <c r="T24" s="128"/>
      <c r="U24" s="128"/>
    </row>
    <row r="25" spans="1:21" ht="63" customHeight="1" x14ac:dyDescent="0.25">
      <c r="A25" s="119" t="s">
        <v>59</v>
      </c>
      <c r="B25" s="137" t="s">
        <v>380</v>
      </c>
      <c r="C25" s="115" t="s">
        <v>449</v>
      </c>
      <c r="D25" s="128"/>
      <c r="E25" s="128"/>
      <c r="F25" s="128"/>
      <c r="G25" s="128"/>
      <c r="H25" s="128"/>
      <c r="I25" s="128"/>
      <c r="J25" s="128"/>
      <c r="K25" s="128"/>
      <c r="L25" s="128"/>
      <c r="M25" s="128"/>
      <c r="N25" s="128"/>
      <c r="O25" s="128"/>
      <c r="P25" s="128"/>
      <c r="Q25" s="128"/>
      <c r="R25" s="128"/>
      <c r="S25" s="128"/>
      <c r="T25" s="128"/>
      <c r="U25" s="128"/>
    </row>
    <row r="26" spans="1:21" ht="94.5" customHeight="1" x14ac:dyDescent="0.25">
      <c r="A26" s="119" t="s">
        <v>57</v>
      </c>
      <c r="B26" s="137" t="s">
        <v>202</v>
      </c>
      <c r="C26" s="115" t="s">
        <v>603</v>
      </c>
      <c r="D26" s="128"/>
      <c r="E26" s="128"/>
      <c r="F26" s="128"/>
      <c r="G26" s="128"/>
      <c r="H26" s="128"/>
      <c r="I26" s="128"/>
      <c r="J26" s="128"/>
      <c r="K26" s="128"/>
      <c r="L26" s="128"/>
      <c r="M26" s="128"/>
      <c r="N26" s="128"/>
      <c r="O26" s="128"/>
      <c r="P26" s="128"/>
      <c r="Q26" s="128"/>
      <c r="R26" s="128"/>
      <c r="S26" s="128"/>
      <c r="T26" s="128"/>
      <c r="U26" s="128"/>
    </row>
    <row r="27" spans="1:21" ht="206.25" customHeight="1" x14ac:dyDescent="0.25">
      <c r="A27" s="119" t="s">
        <v>56</v>
      </c>
      <c r="B27" s="137" t="s">
        <v>361</v>
      </c>
      <c r="C27" s="127" t="s">
        <v>421</v>
      </c>
      <c r="D27" s="128"/>
      <c r="E27" s="128"/>
      <c r="F27" s="128"/>
      <c r="G27" s="128"/>
      <c r="H27" s="128"/>
      <c r="I27" s="128"/>
      <c r="J27" s="128"/>
      <c r="K27" s="128"/>
      <c r="L27" s="128"/>
      <c r="M27" s="128"/>
      <c r="N27" s="128"/>
      <c r="O27" s="128"/>
      <c r="P27" s="128"/>
      <c r="Q27" s="128"/>
      <c r="R27" s="128"/>
      <c r="S27" s="128"/>
      <c r="T27" s="128"/>
      <c r="U27" s="128"/>
    </row>
    <row r="28" spans="1:21" ht="42.75" customHeight="1" x14ac:dyDescent="0.25">
      <c r="A28" s="119" t="s">
        <v>54</v>
      </c>
      <c r="B28" s="137" t="s">
        <v>55</v>
      </c>
      <c r="C28" s="115">
        <v>2017</v>
      </c>
      <c r="D28" s="128"/>
      <c r="E28" s="128"/>
      <c r="F28" s="128"/>
      <c r="G28" s="128"/>
      <c r="H28" s="128"/>
      <c r="I28" s="128"/>
      <c r="J28" s="128"/>
      <c r="K28" s="128"/>
      <c r="L28" s="128"/>
      <c r="M28" s="128"/>
      <c r="N28" s="128"/>
      <c r="O28" s="128"/>
      <c r="P28" s="128"/>
      <c r="Q28" s="128"/>
      <c r="R28" s="128"/>
      <c r="S28" s="128"/>
      <c r="T28" s="128"/>
      <c r="U28" s="128"/>
    </row>
    <row r="29" spans="1:21" ht="42.75" customHeight="1" x14ac:dyDescent="0.25">
      <c r="A29" s="119" t="s">
        <v>52</v>
      </c>
      <c r="B29" s="113" t="s">
        <v>53</v>
      </c>
      <c r="C29" s="115">
        <v>2018</v>
      </c>
      <c r="D29" s="128"/>
      <c r="E29" s="128"/>
      <c r="F29" s="128"/>
      <c r="G29" s="128"/>
      <c r="H29" s="128"/>
      <c r="I29" s="128"/>
      <c r="J29" s="128"/>
      <c r="K29" s="128"/>
      <c r="L29" s="128"/>
      <c r="M29" s="128"/>
      <c r="N29" s="128"/>
      <c r="O29" s="128"/>
      <c r="P29" s="128"/>
      <c r="Q29" s="128"/>
      <c r="R29" s="128"/>
      <c r="S29" s="128"/>
      <c r="T29" s="128"/>
      <c r="U29" s="128"/>
    </row>
    <row r="30" spans="1:21" ht="42.75" customHeight="1" x14ac:dyDescent="0.25">
      <c r="A30" s="119" t="s">
        <v>70</v>
      </c>
      <c r="B30" s="113" t="s">
        <v>51</v>
      </c>
      <c r="C30" s="115" t="s">
        <v>415</v>
      </c>
      <c r="D30" s="128"/>
      <c r="E30" s="128"/>
      <c r="F30" s="128"/>
      <c r="G30" s="128"/>
      <c r="H30" s="128"/>
      <c r="I30" s="128"/>
      <c r="J30" s="128"/>
      <c r="K30" s="128"/>
      <c r="L30" s="128"/>
      <c r="M30" s="128"/>
      <c r="N30" s="128"/>
      <c r="O30" s="128"/>
      <c r="P30" s="128"/>
      <c r="Q30" s="128"/>
      <c r="R30" s="128"/>
      <c r="S30" s="128"/>
      <c r="T30" s="128"/>
      <c r="U30" s="128"/>
    </row>
    <row r="31" spans="1:21" x14ac:dyDescent="0.25">
      <c r="A31" s="128"/>
      <c r="B31" s="128"/>
      <c r="C31" s="128"/>
      <c r="D31" s="128"/>
      <c r="E31" s="128"/>
      <c r="F31" s="128"/>
      <c r="G31" s="128"/>
      <c r="H31" s="128"/>
      <c r="I31" s="128"/>
      <c r="J31" s="128"/>
      <c r="K31" s="128"/>
      <c r="L31" s="128"/>
      <c r="M31" s="128"/>
      <c r="N31" s="128"/>
      <c r="O31" s="128"/>
      <c r="P31" s="128"/>
      <c r="Q31" s="128"/>
      <c r="R31" s="128"/>
      <c r="S31" s="128"/>
      <c r="T31" s="128"/>
      <c r="U31" s="128"/>
    </row>
    <row r="32" spans="1:21" x14ac:dyDescent="0.25">
      <c r="A32" s="128"/>
      <c r="B32" s="128"/>
      <c r="C32" s="128"/>
      <c r="D32" s="128"/>
      <c r="E32" s="128"/>
      <c r="F32" s="128"/>
      <c r="G32" s="128"/>
      <c r="H32" s="128"/>
      <c r="I32" s="128"/>
      <c r="J32" s="128"/>
      <c r="K32" s="128"/>
      <c r="L32" s="128"/>
      <c r="M32" s="128"/>
      <c r="N32" s="128"/>
      <c r="O32" s="128"/>
      <c r="P32" s="128"/>
      <c r="Q32" s="128"/>
      <c r="R32" s="128"/>
      <c r="S32" s="128"/>
      <c r="T32" s="128"/>
      <c r="U32" s="128"/>
    </row>
    <row r="33" spans="1:21" x14ac:dyDescent="0.25">
      <c r="A33" s="128"/>
      <c r="B33" s="128"/>
      <c r="C33" s="128"/>
      <c r="D33" s="128"/>
      <c r="E33" s="128"/>
      <c r="F33" s="128"/>
      <c r="G33" s="128"/>
      <c r="H33" s="128"/>
      <c r="I33" s="128"/>
      <c r="J33" s="128"/>
      <c r="K33" s="128"/>
      <c r="L33" s="128"/>
      <c r="M33" s="128"/>
      <c r="N33" s="128"/>
      <c r="O33" s="128"/>
      <c r="P33" s="128"/>
      <c r="Q33" s="128"/>
      <c r="R33" s="128"/>
      <c r="S33" s="128"/>
      <c r="T33" s="128"/>
      <c r="U33" s="128"/>
    </row>
    <row r="34" spans="1:21" x14ac:dyDescent="0.25">
      <c r="A34" s="128"/>
      <c r="B34" s="128"/>
      <c r="C34" s="128"/>
      <c r="D34" s="128"/>
      <c r="E34" s="128"/>
      <c r="F34" s="128"/>
      <c r="G34" s="128"/>
      <c r="H34" s="128"/>
      <c r="I34" s="128"/>
      <c r="J34" s="128"/>
      <c r="K34" s="128"/>
      <c r="L34" s="128"/>
      <c r="M34" s="128"/>
      <c r="N34" s="128"/>
      <c r="O34" s="128"/>
      <c r="P34" s="128"/>
      <c r="Q34" s="128"/>
      <c r="R34" s="128"/>
      <c r="S34" s="128"/>
      <c r="T34" s="128"/>
      <c r="U34" s="128"/>
    </row>
    <row r="35" spans="1:21" x14ac:dyDescent="0.25">
      <c r="A35" s="128"/>
      <c r="B35" s="128"/>
      <c r="C35" s="128"/>
      <c r="D35" s="128"/>
      <c r="E35" s="128"/>
      <c r="F35" s="128"/>
      <c r="G35" s="128"/>
      <c r="H35" s="128"/>
      <c r="I35" s="128"/>
      <c r="J35" s="128"/>
      <c r="K35" s="128"/>
      <c r="L35" s="128"/>
      <c r="M35" s="128"/>
      <c r="N35" s="128"/>
      <c r="O35" s="128"/>
      <c r="P35" s="128"/>
      <c r="Q35" s="128"/>
      <c r="R35" s="128"/>
      <c r="S35" s="128"/>
      <c r="T35" s="128"/>
      <c r="U35" s="128"/>
    </row>
    <row r="36" spans="1:21" x14ac:dyDescent="0.25">
      <c r="A36" s="128"/>
      <c r="B36" s="128"/>
      <c r="C36" s="128"/>
      <c r="D36" s="128"/>
      <c r="E36" s="128"/>
      <c r="F36" s="128"/>
      <c r="G36" s="128"/>
      <c r="H36" s="128"/>
      <c r="I36" s="128"/>
      <c r="J36" s="128"/>
      <c r="K36" s="128"/>
      <c r="L36" s="128"/>
      <c r="M36" s="128"/>
      <c r="N36" s="128"/>
      <c r="O36" s="128"/>
      <c r="P36" s="128"/>
      <c r="Q36" s="128"/>
      <c r="R36" s="128"/>
      <c r="S36" s="128"/>
      <c r="T36" s="128"/>
      <c r="U36" s="128"/>
    </row>
    <row r="37" spans="1:21" x14ac:dyDescent="0.25">
      <c r="A37" s="128"/>
      <c r="B37" s="128"/>
      <c r="C37" s="128"/>
      <c r="D37" s="128"/>
      <c r="E37" s="128"/>
      <c r="F37" s="128"/>
      <c r="G37" s="128"/>
      <c r="H37" s="128"/>
      <c r="I37" s="128"/>
      <c r="J37" s="128"/>
      <c r="K37" s="128"/>
      <c r="L37" s="128"/>
      <c r="M37" s="128"/>
      <c r="N37" s="128"/>
      <c r="O37" s="128"/>
      <c r="P37" s="128"/>
      <c r="Q37" s="128"/>
      <c r="R37" s="128"/>
      <c r="S37" s="128"/>
      <c r="T37" s="128"/>
      <c r="U37" s="128"/>
    </row>
    <row r="38" spans="1:21" x14ac:dyDescent="0.25">
      <c r="A38" s="128"/>
      <c r="B38" s="128"/>
      <c r="C38" s="128"/>
      <c r="D38" s="128"/>
      <c r="E38" s="128"/>
      <c r="F38" s="128"/>
      <c r="G38" s="128"/>
      <c r="H38" s="128"/>
      <c r="I38" s="128"/>
      <c r="J38" s="128"/>
      <c r="K38" s="128"/>
      <c r="L38" s="128"/>
      <c r="M38" s="128"/>
      <c r="N38" s="128"/>
      <c r="O38" s="128"/>
      <c r="P38" s="128"/>
      <c r="Q38" s="128"/>
      <c r="R38" s="128"/>
      <c r="S38" s="128"/>
      <c r="T38" s="128"/>
      <c r="U38" s="128"/>
    </row>
    <row r="39" spans="1:21" x14ac:dyDescent="0.25">
      <c r="A39" s="128"/>
      <c r="B39" s="128"/>
      <c r="C39" s="128"/>
      <c r="D39" s="128"/>
      <c r="E39" s="128"/>
      <c r="F39" s="128"/>
      <c r="G39" s="128"/>
      <c r="H39" s="128"/>
      <c r="I39" s="128"/>
      <c r="J39" s="128"/>
      <c r="K39" s="128"/>
      <c r="L39" s="128"/>
      <c r="M39" s="128"/>
      <c r="N39" s="128"/>
      <c r="O39" s="128"/>
      <c r="P39" s="128"/>
      <c r="Q39" s="128"/>
      <c r="R39" s="128"/>
      <c r="S39" s="128"/>
      <c r="T39" s="128"/>
      <c r="U39" s="128"/>
    </row>
    <row r="40" spans="1:21" x14ac:dyDescent="0.25">
      <c r="A40" s="128"/>
      <c r="B40" s="128"/>
      <c r="C40" s="128"/>
      <c r="D40" s="128"/>
      <c r="E40" s="128"/>
      <c r="F40" s="128"/>
      <c r="G40" s="128"/>
      <c r="H40" s="128"/>
      <c r="I40" s="128"/>
      <c r="J40" s="128"/>
      <c r="K40" s="128"/>
      <c r="L40" s="128"/>
      <c r="M40" s="128"/>
      <c r="N40" s="128"/>
      <c r="O40" s="128"/>
      <c r="P40" s="128"/>
      <c r="Q40" s="128"/>
      <c r="R40" s="128"/>
      <c r="S40" s="128"/>
      <c r="T40" s="128"/>
      <c r="U40" s="128"/>
    </row>
    <row r="41" spans="1:21" x14ac:dyDescent="0.25">
      <c r="A41" s="128"/>
      <c r="B41" s="128"/>
      <c r="C41" s="128"/>
      <c r="D41" s="128"/>
      <c r="E41" s="128"/>
      <c r="F41" s="128"/>
      <c r="G41" s="128"/>
      <c r="H41" s="128"/>
      <c r="I41" s="128"/>
      <c r="J41" s="128"/>
      <c r="K41" s="128"/>
      <c r="L41" s="128"/>
      <c r="M41" s="128"/>
      <c r="N41" s="128"/>
      <c r="O41" s="128"/>
      <c r="P41" s="128"/>
      <c r="Q41" s="128"/>
      <c r="R41" s="128"/>
      <c r="S41" s="128"/>
      <c r="T41" s="128"/>
      <c r="U41" s="128"/>
    </row>
    <row r="42" spans="1:21" x14ac:dyDescent="0.25">
      <c r="A42" s="128"/>
      <c r="B42" s="128"/>
      <c r="C42" s="128"/>
      <c r="D42" s="128"/>
      <c r="E42" s="128"/>
      <c r="F42" s="128"/>
      <c r="G42" s="128"/>
      <c r="H42" s="128"/>
      <c r="I42" s="128"/>
      <c r="J42" s="128"/>
      <c r="K42" s="128"/>
      <c r="L42" s="128"/>
      <c r="M42" s="128"/>
      <c r="N42" s="128"/>
      <c r="O42" s="128"/>
      <c r="P42" s="128"/>
      <c r="Q42" s="128"/>
      <c r="R42" s="128"/>
      <c r="S42" s="128"/>
      <c r="T42" s="128"/>
      <c r="U42" s="128"/>
    </row>
    <row r="43" spans="1:21" x14ac:dyDescent="0.25">
      <c r="A43" s="128"/>
      <c r="B43" s="128"/>
      <c r="C43" s="128"/>
      <c r="D43" s="128"/>
      <c r="E43" s="128"/>
      <c r="F43" s="128"/>
      <c r="G43" s="128"/>
      <c r="H43" s="128"/>
      <c r="I43" s="128"/>
      <c r="J43" s="128"/>
      <c r="K43" s="128"/>
      <c r="L43" s="128"/>
      <c r="M43" s="128"/>
      <c r="N43" s="128"/>
      <c r="O43" s="128"/>
      <c r="P43" s="128"/>
      <c r="Q43" s="128"/>
      <c r="R43" s="128"/>
      <c r="S43" s="128"/>
      <c r="T43" s="128"/>
      <c r="U43" s="128"/>
    </row>
    <row r="44" spans="1:21" x14ac:dyDescent="0.25">
      <c r="A44" s="128"/>
      <c r="B44" s="128"/>
      <c r="C44" s="128"/>
      <c r="D44" s="128"/>
      <c r="E44" s="128"/>
      <c r="F44" s="128"/>
      <c r="G44" s="128"/>
      <c r="H44" s="128"/>
      <c r="I44" s="128"/>
      <c r="J44" s="128"/>
      <c r="K44" s="128"/>
      <c r="L44" s="128"/>
      <c r="M44" s="128"/>
      <c r="N44" s="128"/>
      <c r="O44" s="128"/>
      <c r="P44" s="128"/>
      <c r="Q44" s="128"/>
      <c r="R44" s="128"/>
      <c r="S44" s="128"/>
      <c r="T44" s="128"/>
      <c r="U44" s="128"/>
    </row>
    <row r="45" spans="1:21" x14ac:dyDescent="0.25">
      <c r="A45" s="128"/>
      <c r="B45" s="128"/>
      <c r="C45" s="128"/>
      <c r="D45" s="128"/>
      <c r="E45" s="128"/>
      <c r="F45" s="128"/>
      <c r="G45" s="128"/>
      <c r="H45" s="128"/>
      <c r="I45" s="128"/>
      <c r="J45" s="128"/>
      <c r="K45" s="128"/>
      <c r="L45" s="128"/>
      <c r="M45" s="128"/>
      <c r="N45" s="128"/>
      <c r="O45" s="128"/>
      <c r="P45" s="128"/>
      <c r="Q45" s="128"/>
      <c r="R45" s="128"/>
      <c r="S45" s="128"/>
      <c r="T45" s="128"/>
      <c r="U45" s="128"/>
    </row>
    <row r="46" spans="1:21" x14ac:dyDescent="0.25">
      <c r="A46" s="128"/>
      <c r="B46" s="128"/>
      <c r="C46" s="128"/>
      <c r="D46" s="128"/>
      <c r="E46" s="128"/>
      <c r="F46" s="128"/>
      <c r="G46" s="128"/>
      <c r="H46" s="128"/>
      <c r="I46" s="128"/>
      <c r="J46" s="128"/>
      <c r="K46" s="128"/>
      <c r="L46" s="128"/>
      <c r="M46" s="128"/>
      <c r="N46" s="128"/>
      <c r="O46" s="128"/>
      <c r="P46" s="128"/>
      <c r="Q46" s="128"/>
      <c r="R46" s="128"/>
      <c r="S46" s="128"/>
      <c r="T46" s="128"/>
      <c r="U46" s="128"/>
    </row>
    <row r="47" spans="1:21" x14ac:dyDescent="0.25">
      <c r="A47" s="128"/>
      <c r="B47" s="128"/>
      <c r="C47" s="128"/>
      <c r="D47" s="128"/>
      <c r="E47" s="128"/>
      <c r="F47" s="128"/>
      <c r="G47" s="128"/>
      <c r="H47" s="128"/>
      <c r="I47" s="128"/>
      <c r="J47" s="128"/>
      <c r="K47" s="128"/>
      <c r="L47" s="128"/>
      <c r="M47" s="128"/>
      <c r="N47" s="128"/>
      <c r="O47" s="128"/>
      <c r="P47" s="128"/>
      <c r="Q47" s="128"/>
      <c r="R47" s="128"/>
      <c r="S47" s="128"/>
      <c r="T47" s="128"/>
      <c r="U47" s="128"/>
    </row>
    <row r="48" spans="1:21" x14ac:dyDescent="0.25">
      <c r="A48" s="128"/>
      <c r="B48" s="128"/>
      <c r="C48" s="128"/>
      <c r="D48" s="128"/>
      <c r="E48" s="128"/>
      <c r="F48" s="128"/>
      <c r="G48" s="128"/>
      <c r="H48" s="128"/>
      <c r="I48" s="128"/>
      <c r="J48" s="128"/>
      <c r="K48" s="128"/>
      <c r="L48" s="128"/>
      <c r="M48" s="128"/>
      <c r="N48" s="128"/>
      <c r="O48" s="128"/>
      <c r="P48" s="128"/>
      <c r="Q48" s="128"/>
      <c r="R48" s="128"/>
      <c r="S48" s="128"/>
      <c r="T48" s="128"/>
      <c r="U48" s="128"/>
    </row>
    <row r="49" spans="1:21" x14ac:dyDescent="0.25">
      <c r="A49" s="128"/>
      <c r="B49" s="128"/>
      <c r="C49" s="128"/>
      <c r="D49" s="128"/>
      <c r="E49" s="128"/>
      <c r="F49" s="128"/>
      <c r="G49" s="128"/>
      <c r="H49" s="128"/>
      <c r="I49" s="128"/>
      <c r="J49" s="128"/>
      <c r="K49" s="128"/>
      <c r="L49" s="128"/>
      <c r="M49" s="128"/>
      <c r="N49" s="128"/>
      <c r="O49" s="128"/>
      <c r="P49" s="128"/>
      <c r="Q49" s="128"/>
      <c r="R49" s="128"/>
      <c r="S49" s="128"/>
      <c r="T49" s="128"/>
      <c r="U49" s="128"/>
    </row>
    <row r="50" spans="1:21" x14ac:dyDescent="0.25">
      <c r="A50" s="128"/>
      <c r="B50" s="128"/>
      <c r="C50" s="128"/>
      <c r="D50" s="128"/>
      <c r="E50" s="128"/>
      <c r="F50" s="128"/>
      <c r="G50" s="128"/>
      <c r="H50" s="128"/>
      <c r="I50" s="128"/>
      <c r="J50" s="128"/>
      <c r="K50" s="128"/>
      <c r="L50" s="128"/>
      <c r="M50" s="128"/>
      <c r="N50" s="128"/>
      <c r="O50" s="128"/>
      <c r="P50" s="128"/>
      <c r="Q50" s="128"/>
      <c r="R50" s="128"/>
      <c r="S50" s="128"/>
      <c r="T50" s="128"/>
      <c r="U50" s="128"/>
    </row>
    <row r="51" spans="1:21" x14ac:dyDescent="0.25">
      <c r="A51" s="128"/>
      <c r="B51" s="128"/>
      <c r="C51" s="128"/>
      <c r="D51" s="128"/>
      <c r="E51" s="128"/>
      <c r="F51" s="128"/>
      <c r="G51" s="128"/>
      <c r="H51" s="128"/>
      <c r="I51" s="128"/>
      <c r="J51" s="128"/>
      <c r="K51" s="128"/>
      <c r="L51" s="128"/>
      <c r="M51" s="128"/>
      <c r="N51" s="128"/>
      <c r="O51" s="128"/>
      <c r="P51" s="128"/>
      <c r="Q51" s="128"/>
      <c r="R51" s="128"/>
      <c r="S51" s="128"/>
      <c r="T51" s="128"/>
      <c r="U51" s="128"/>
    </row>
    <row r="52" spans="1:21" x14ac:dyDescent="0.25">
      <c r="A52" s="128"/>
      <c r="B52" s="128"/>
      <c r="C52" s="128"/>
      <c r="D52" s="128"/>
      <c r="E52" s="128"/>
      <c r="F52" s="128"/>
      <c r="G52" s="128"/>
      <c r="H52" s="128"/>
      <c r="I52" s="128"/>
      <c r="J52" s="128"/>
      <c r="K52" s="128"/>
      <c r="L52" s="128"/>
      <c r="M52" s="128"/>
      <c r="N52" s="128"/>
      <c r="O52" s="128"/>
      <c r="P52" s="128"/>
      <c r="Q52" s="128"/>
      <c r="R52" s="128"/>
      <c r="S52" s="128"/>
      <c r="T52" s="128"/>
      <c r="U52" s="128"/>
    </row>
    <row r="53" spans="1:21" x14ac:dyDescent="0.25">
      <c r="A53" s="128"/>
      <c r="B53" s="128"/>
      <c r="C53" s="128"/>
      <c r="D53" s="128"/>
      <c r="E53" s="128"/>
      <c r="F53" s="128"/>
      <c r="G53" s="128"/>
      <c r="H53" s="128"/>
      <c r="I53" s="128"/>
      <c r="J53" s="128"/>
      <c r="K53" s="128"/>
      <c r="L53" s="128"/>
      <c r="M53" s="128"/>
      <c r="N53" s="128"/>
      <c r="O53" s="128"/>
      <c r="P53" s="128"/>
      <c r="Q53" s="128"/>
      <c r="R53" s="128"/>
      <c r="S53" s="128"/>
      <c r="T53" s="128"/>
      <c r="U53" s="128"/>
    </row>
    <row r="54" spans="1:21" x14ac:dyDescent="0.25">
      <c r="A54" s="128"/>
      <c r="B54" s="128"/>
      <c r="C54" s="128"/>
      <c r="D54" s="128"/>
      <c r="E54" s="128"/>
      <c r="F54" s="128"/>
      <c r="G54" s="128"/>
      <c r="H54" s="128"/>
      <c r="I54" s="128"/>
      <c r="J54" s="128"/>
      <c r="K54" s="128"/>
      <c r="L54" s="128"/>
      <c r="M54" s="128"/>
      <c r="N54" s="128"/>
      <c r="O54" s="128"/>
      <c r="P54" s="128"/>
      <c r="Q54" s="128"/>
      <c r="R54" s="128"/>
      <c r="S54" s="128"/>
      <c r="T54" s="128"/>
      <c r="U54" s="128"/>
    </row>
    <row r="55" spans="1:21" x14ac:dyDescent="0.25">
      <c r="A55" s="128"/>
      <c r="B55" s="128"/>
      <c r="C55" s="128"/>
      <c r="D55" s="128"/>
      <c r="E55" s="128"/>
      <c r="F55" s="128"/>
      <c r="G55" s="128"/>
      <c r="H55" s="128"/>
      <c r="I55" s="128"/>
      <c r="J55" s="128"/>
      <c r="K55" s="128"/>
      <c r="L55" s="128"/>
      <c r="M55" s="128"/>
      <c r="N55" s="128"/>
      <c r="O55" s="128"/>
      <c r="P55" s="128"/>
      <c r="Q55" s="128"/>
      <c r="R55" s="128"/>
      <c r="S55" s="128"/>
      <c r="T55" s="128"/>
      <c r="U55" s="128"/>
    </row>
    <row r="56" spans="1:21" x14ac:dyDescent="0.25">
      <c r="A56" s="128"/>
      <c r="B56" s="128"/>
      <c r="C56" s="128"/>
      <c r="D56" s="128"/>
      <c r="E56" s="128"/>
      <c r="F56" s="128"/>
      <c r="G56" s="128"/>
      <c r="H56" s="128"/>
      <c r="I56" s="128"/>
      <c r="J56" s="128"/>
      <c r="K56" s="128"/>
      <c r="L56" s="128"/>
      <c r="M56" s="128"/>
      <c r="N56" s="128"/>
      <c r="O56" s="128"/>
      <c r="P56" s="128"/>
      <c r="Q56" s="128"/>
      <c r="R56" s="128"/>
      <c r="S56" s="128"/>
      <c r="T56" s="128"/>
      <c r="U56" s="128"/>
    </row>
    <row r="57" spans="1:21" x14ac:dyDescent="0.25">
      <c r="A57" s="128"/>
      <c r="B57" s="128"/>
      <c r="C57" s="128"/>
      <c r="D57" s="128"/>
      <c r="E57" s="128"/>
      <c r="F57" s="128"/>
      <c r="G57" s="128"/>
      <c r="H57" s="128"/>
      <c r="I57" s="128"/>
      <c r="J57" s="128"/>
      <c r="K57" s="128"/>
      <c r="L57" s="128"/>
      <c r="M57" s="128"/>
      <c r="N57" s="128"/>
      <c r="O57" s="128"/>
      <c r="P57" s="128"/>
      <c r="Q57" s="128"/>
      <c r="R57" s="128"/>
      <c r="S57" s="128"/>
      <c r="T57" s="128"/>
      <c r="U57" s="128"/>
    </row>
    <row r="58" spans="1:21" x14ac:dyDescent="0.25">
      <c r="A58" s="128"/>
      <c r="B58" s="128"/>
      <c r="C58" s="128"/>
      <c r="D58" s="128"/>
      <c r="E58" s="128"/>
      <c r="F58" s="128"/>
      <c r="G58" s="128"/>
      <c r="H58" s="128"/>
      <c r="I58" s="128"/>
      <c r="J58" s="128"/>
      <c r="K58" s="128"/>
      <c r="L58" s="128"/>
      <c r="M58" s="128"/>
      <c r="N58" s="128"/>
      <c r="O58" s="128"/>
      <c r="P58" s="128"/>
      <c r="Q58" s="128"/>
      <c r="R58" s="128"/>
      <c r="S58" s="128"/>
      <c r="T58" s="128"/>
      <c r="U58" s="128"/>
    </row>
    <row r="59" spans="1:21" x14ac:dyDescent="0.25">
      <c r="A59" s="128"/>
      <c r="B59" s="128"/>
      <c r="C59" s="128"/>
      <c r="D59" s="128"/>
      <c r="E59" s="128"/>
      <c r="F59" s="128"/>
      <c r="G59" s="128"/>
      <c r="H59" s="128"/>
      <c r="I59" s="128"/>
      <c r="J59" s="128"/>
      <c r="K59" s="128"/>
      <c r="L59" s="128"/>
      <c r="M59" s="128"/>
      <c r="N59" s="128"/>
      <c r="O59" s="128"/>
      <c r="P59" s="128"/>
      <c r="Q59" s="128"/>
      <c r="R59" s="128"/>
      <c r="S59" s="128"/>
      <c r="T59" s="128"/>
      <c r="U59" s="128"/>
    </row>
    <row r="60" spans="1:21" x14ac:dyDescent="0.25">
      <c r="A60" s="128"/>
      <c r="B60" s="128"/>
      <c r="C60" s="128"/>
      <c r="D60" s="128"/>
      <c r="E60" s="128"/>
      <c r="F60" s="128"/>
      <c r="G60" s="128"/>
      <c r="H60" s="128"/>
      <c r="I60" s="128"/>
      <c r="J60" s="128"/>
      <c r="K60" s="128"/>
      <c r="L60" s="128"/>
      <c r="M60" s="128"/>
      <c r="N60" s="128"/>
      <c r="O60" s="128"/>
      <c r="P60" s="128"/>
      <c r="Q60" s="128"/>
      <c r="R60" s="128"/>
      <c r="S60" s="128"/>
      <c r="T60" s="128"/>
      <c r="U60" s="128"/>
    </row>
    <row r="61" spans="1:21" x14ac:dyDescent="0.25">
      <c r="A61" s="128"/>
      <c r="B61" s="128"/>
      <c r="C61" s="128"/>
      <c r="D61" s="128"/>
      <c r="E61" s="128"/>
      <c r="F61" s="128"/>
      <c r="G61" s="128"/>
      <c r="H61" s="128"/>
      <c r="I61" s="128"/>
      <c r="J61" s="128"/>
      <c r="K61" s="128"/>
      <c r="L61" s="128"/>
      <c r="M61" s="128"/>
      <c r="N61" s="128"/>
      <c r="O61" s="128"/>
      <c r="P61" s="128"/>
      <c r="Q61" s="128"/>
      <c r="R61" s="128"/>
      <c r="S61" s="128"/>
      <c r="T61" s="128"/>
      <c r="U61" s="128"/>
    </row>
    <row r="62" spans="1:21" x14ac:dyDescent="0.25">
      <c r="A62" s="128"/>
      <c r="B62" s="128"/>
      <c r="C62" s="128"/>
      <c r="D62" s="128"/>
      <c r="E62" s="128"/>
      <c r="F62" s="128"/>
      <c r="G62" s="128"/>
      <c r="H62" s="128"/>
      <c r="I62" s="128"/>
      <c r="J62" s="128"/>
      <c r="K62" s="128"/>
      <c r="L62" s="128"/>
      <c r="M62" s="128"/>
      <c r="N62" s="128"/>
      <c r="O62" s="128"/>
      <c r="P62" s="128"/>
      <c r="Q62" s="128"/>
      <c r="R62" s="128"/>
      <c r="S62" s="128"/>
      <c r="T62" s="128"/>
      <c r="U62" s="128"/>
    </row>
    <row r="63" spans="1:21" x14ac:dyDescent="0.25">
      <c r="A63" s="128"/>
      <c r="B63" s="128"/>
      <c r="C63" s="128"/>
      <c r="D63" s="128"/>
      <c r="E63" s="128"/>
      <c r="F63" s="128"/>
      <c r="G63" s="128"/>
      <c r="H63" s="128"/>
      <c r="I63" s="128"/>
      <c r="J63" s="128"/>
      <c r="K63" s="128"/>
      <c r="L63" s="128"/>
      <c r="M63" s="128"/>
      <c r="N63" s="128"/>
      <c r="O63" s="128"/>
      <c r="P63" s="128"/>
      <c r="Q63" s="128"/>
      <c r="R63" s="128"/>
      <c r="S63" s="128"/>
      <c r="T63" s="128"/>
      <c r="U63" s="128"/>
    </row>
    <row r="64" spans="1:21" x14ac:dyDescent="0.25">
      <c r="A64" s="128"/>
      <c r="B64" s="128"/>
      <c r="C64" s="128"/>
      <c r="D64" s="128"/>
      <c r="E64" s="128"/>
      <c r="F64" s="128"/>
      <c r="G64" s="128"/>
      <c r="H64" s="128"/>
      <c r="I64" s="128"/>
      <c r="J64" s="128"/>
      <c r="K64" s="128"/>
      <c r="L64" s="128"/>
      <c r="M64" s="128"/>
      <c r="N64" s="128"/>
      <c r="O64" s="128"/>
      <c r="P64" s="128"/>
      <c r="Q64" s="128"/>
      <c r="R64" s="128"/>
      <c r="S64" s="128"/>
      <c r="T64" s="128"/>
      <c r="U64" s="128"/>
    </row>
    <row r="65" spans="1:21" x14ac:dyDescent="0.25">
      <c r="A65" s="128"/>
      <c r="B65" s="128"/>
      <c r="C65" s="128"/>
      <c r="D65" s="128"/>
      <c r="E65" s="128"/>
      <c r="F65" s="128"/>
      <c r="G65" s="128"/>
      <c r="H65" s="128"/>
      <c r="I65" s="128"/>
      <c r="J65" s="128"/>
      <c r="K65" s="128"/>
      <c r="L65" s="128"/>
      <c r="M65" s="128"/>
      <c r="N65" s="128"/>
      <c r="O65" s="128"/>
      <c r="P65" s="128"/>
      <c r="Q65" s="128"/>
      <c r="R65" s="128"/>
      <c r="S65" s="128"/>
      <c r="T65" s="128"/>
      <c r="U65" s="128"/>
    </row>
    <row r="66" spans="1:21" x14ac:dyDescent="0.25">
      <c r="A66" s="128"/>
      <c r="B66" s="128"/>
      <c r="C66" s="128"/>
      <c r="D66" s="128"/>
      <c r="E66" s="128"/>
      <c r="F66" s="128"/>
      <c r="G66" s="128"/>
      <c r="H66" s="128"/>
      <c r="I66" s="128"/>
      <c r="J66" s="128"/>
      <c r="K66" s="128"/>
      <c r="L66" s="128"/>
      <c r="M66" s="128"/>
      <c r="N66" s="128"/>
      <c r="O66" s="128"/>
      <c r="P66" s="128"/>
      <c r="Q66" s="128"/>
      <c r="R66" s="128"/>
      <c r="S66" s="128"/>
      <c r="T66" s="128"/>
      <c r="U66" s="128"/>
    </row>
    <row r="67" spans="1:21" x14ac:dyDescent="0.25">
      <c r="A67" s="128"/>
      <c r="B67" s="128"/>
      <c r="C67" s="128"/>
      <c r="D67" s="128"/>
      <c r="E67" s="128"/>
      <c r="F67" s="128"/>
      <c r="G67" s="128"/>
      <c r="H67" s="128"/>
      <c r="I67" s="128"/>
      <c r="J67" s="128"/>
      <c r="K67" s="128"/>
      <c r="L67" s="128"/>
      <c r="M67" s="128"/>
      <c r="N67" s="128"/>
      <c r="O67" s="128"/>
      <c r="P67" s="128"/>
      <c r="Q67" s="128"/>
      <c r="R67" s="128"/>
      <c r="S67" s="128"/>
      <c r="T67" s="128"/>
      <c r="U67" s="128"/>
    </row>
    <row r="68" spans="1:21" x14ac:dyDescent="0.25">
      <c r="A68" s="128"/>
      <c r="B68" s="128"/>
      <c r="C68" s="128"/>
      <c r="D68" s="128"/>
      <c r="E68" s="128"/>
      <c r="F68" s="128"/>
      <c r="G68" s="128"/>
      <c r="H68" s="128"/>
      <c r="I68" s="128"/>
      <c r="J68" s="128"/>
      <c r="K68" s="128"/>
      <c r="L68" s="128"/>
      <c r="M68" s="128"/>
      <c r="N68" s="128"/>
      <c r="O68" s="128"/>
      <c r="P68" s="128"/>
      <c r="Q68" s="128"/>
      <c r="R68" s="128"/>
      <c r="S68" s="128"/>
      <c r="T68" s="128"/>
      <c r="U68" s="128"/>
    </row>
    <row r="69" spans="1:21" x14ac:dyDescent="0.25">
      <c r="A69" s="128"/>
      <c r="B69" s="128"/>
      <c r="C69" s="128"/>
      <c r="D69" s="128"/>
      <c r="E69" s="128"/>
      <c r="F69" s="128"/>
      <c r="G69" s="128"/>
      <c r="H69" s="128"/>
      <c r="I69" s="128"/>
      <c r="J69" s="128"/>
      <c r="K69" s="128"/>
      <c r="L69" s="128"/>
      <c r="M69" s="128"/>
      <c r="N69" s="128"/>
      <c r="O69" s="128"/>
      <c r="P69" s="128"/>
      <c r="Q69" s="128"/>
      <c r="R69" s="128"/>
      <c r="S69" s="128"/>
      <c r="T69" s="128"/>
      <c r="U69" s="128"/>
    </row>
    <row r="70" spans="1:21" x14ac:dyDescent="0.25">
      <c r="A70" s="128"/>
      <c r="B70" s="128"/>
      <c r="C70" s="128"/>
      <c r="D70" s="128"/>
      <c r="E70" s="128"/>
      <c r="F70" s="128"/>
      <c r="G70" s="128"/>
      <c r="H70" s="128"/>
      <c r="I70" s="128"/>
      <c r="J70" s="128"/>
      <c r="K70" s="128"/>
      <c r="L70" s="128"/>
      <c r="M70" s="128"/>
      <c r="N70" s="128"/>
      <c r="O70" s="128"/>
      <c r="P70" s="128"/>
      <c r="Q70" s="128"/>
      <c r="R70" s="128"/>
      <c r="S70" s="128"/>
      <c r="T70" s="128"/>
      <c r="U70" s="128"/>
    </row>
    <row r="71" spans="1:21" x14ac:dyDescent="0.25">
      <c r="A71" s="128"/>
      <c r="B71" s="128"/>
      <c r="C71" s="128"/>
      <c r="D71" s="128"/>
      <c r="E71" s="128"/>
      <c r="F71" s="128"/>
      <c r="G71" s="128"/>
      <c r="H71" s="128"/>
      <c r="I71" s="128"/>
      <c r="J71" s="128"/>
      <c r="K71" s="128"/>
      <c r="L71" s="128"/>
      <c r="M71" s="128"/>
      <c r="N71" s="128"/>
      <c r="O71" s="128"/>
      <c r="P71" s="128"/>
      <c r="Q71" s="128"/>
      <c r="R71" s="128"/>
      <c r="S71" s="128"/>
      <c r="T71" s="128"/>
      <c r="U71" s="128"/>
    </row>
    <row r="72" spans="1:21" x14ac:dyDescent="0.25">
      <c r="A72" s="128"/>
      <c r="B72" s="128"/>
      <c r="C72" s="128"/>
      <c r="D72" s="128"/>
      <c r="E72" s="128"/>
      <c r="F72" s="128"/>
      <c r="G72" s="128"/>
      <c r="H72" s="128"/>
      <c r="I72" s="128"/>
      <c r="J72" s="128"/>
      <c r="K72" s="128"/>
      <c r="L72" s="128"/>
      <c r="M72" s="128"/>
      <c r="N72" s="128"/>
      <c r="O72" s="128"/>
      <c r="P72" s="128"/>
      <c r="Q72" s="128"/>
      <c r="R72" s="128"/>
      <c r="S72" s="128"/>
      <c r="T72" s="128"/>
      <c r="U72" s="128"/>
    </row>
    <row r="73" spans="1:21" x14ac:dyDescent="0.25">
      <c r="A73" s="128"/>
      <c r="B73" s="128"/>
      <c r="C73" s="128"/>
      <c r="D73" s="128"/>
      <c r="E73" s="128"/>
      <c r="F73" s="128"/>
      <c r="G73" s="128"/>
      <c r="H73" s="128"/>
      <c r="I73" s="128"/>
      <c r="J73" s="128"/>
      <c r="K73" s="128"/>
      <c r="L73" s="128"/>
      <c r="M73" s="128"/>
      <c r="N73" s="128"/>
      <c r="O73" s="128"/>
      <c r="P73" s="128"/>
      <c r="Q73" s="128"/>
      <c r="R73" s="128"/>
      <c r="S73" s="128"/>
      <c r="T73" s="128"/>
      <c r="U73" s="128"/>
    </row>
    <row r="74" spans="1:21" x14ac:dyDescent="0.25">
      <c r="A74" s="128"/>
      <c r="B74" s="128"/>
      <c r="C74" s="128"/>
      <c r="D74" s="128"/>
      <c r="E74" s="128"/>
      <c r="F74" s="128"/>
      <c r="G74" s="128"/>
      <c r="H74" s="128"/>
      <c r="I74" s="128"/>
      <c r="J74" s="128"/>
      <c r="K74" s="128"/>
      <c r="L74" s="128"/>
      <c r="M74" s="128"/>
      <c r="N74" s="128"/>
      <c r="O74" s="128"/>
      <c r="P74" s="128"/>
      <c r="Q74" s="128"/>
      <c r="R74" s="128"/>
      <c r="S74" s="128"/>
      <c r="T74" s="128"/>
      <c r="U74" s="128"/>
    </row>
    <row r="75" spans="1:21" x14ac:dyDescent="0.25">
      <c r="A75" s="128"/>
      <c r="B75" s="128"/>
      <c r="C75" s="128"/>
      <c r="D75" s="128"/>
      <c r="E75" s="128"/>
      <c r="F75" s="128"/>
      <c r="G75" s="128"/>
      <c r="H75" s="128"/>
      <c r="I75" s="128"/>
      <c r="J75" s="128"/>
      <c r="K75" s="128"/>
      <c r="L75" s="128"/>
      <c r="M75" s="128"/>
      <c r="N75" s="128"/>
      <c r="O75" s="128"/>
      <c r="P75" s="128"/>
      <c r="Q75" s="128"/>
      <c r="R75" s="128"/>
      <c r="S75" s="128"/>
      <c r="T75" s="128"/>
      <c r="U75" s="128"/>
    </row>
    <row r="76" spans="1:21" x14ac:dyDescent="0.25">
      <c r="A76" s="128"/>
      <c r="B76" s="128"/>
      <c r="C76" s="128"/>
      <c r="D76" s="128"/>
      <c r="E76" s="128"/>
      <c r="F76" s="128"/>
      <c r="G76" s="128"/>
      <c r="H76" s="128"/>
      <c r="I76" s="128"/>
      <c r="J76" s="128"/>
      <c r="K76" s="128"/>
      <c r="L76" s="128"/>
      <c r="M76" s="128"/>
      <c r="N76" s="128"/>
      <c r="O76" s="128"/>
      <c r="P76" s="128"/>
      <c r="Q76" s="128"/>
      <c r="R76" s="128"/>
      <c r="S76" s="128"/>
      <c r="T76" s="128"/>
      <c r="U76" s="128"/>
    </row>
    <row r="77" spans="1:21" x14ac:dyDescent="0.25">
      <c r="A77" s="128"/>
      <c r="B77" s="128"/>
      <c r="C77" s="128"/>
      <c r="D77" s="128"/>
      <c r="E77" s="128"/>
      <c r="F77" s="128"/>
      <c r="G77" s="128"/>
      <c r="H77" s="128"/>
      <c r="I77" s="128"/>
      <c r="J77" s="128"/>
      <c r="K77" s="128"/>
      <c r="L77" s="128"/>
      <c r="M77" s="128"/>
      <c r="N77" s="128"/>
      <c r="O77" s="128"/>
      <c r="P77" s="128"/>
      <c r="Q77" s="128"/>
      <c r="R77" s="128"/>
      <c r="S77" s="128"/>
      <c r="T77" s="128"/>
      <c r="U77" s="128"/>
    </row>
    <row r="78" spans="1:21" x14ac:dyDescent="0.25">
      <c r="A78" s="128"/>
      <c r="B78" s="128"/>
      <c r="C78" s="128"/>
      <c r="D78" s="128"/>
      <c r="E78" s="128"/>
      <c r="F78" s="128"/>
      <c r="G78" s="128"/>
      <c r="H78" s="128"/>
      <c r="I78" s="128"/>
      <c r="J78" s="128"/>
      <c r="K78" s="128"/>
      <c r="L78" s="128"/>
      <c r="M78" s="128"/>
      <c r="N78" s="128"/>
      <c r="O78" s="128"/>
      <c r="P78" s="128"/>
      <c r="Q78" s="128"/>
      <c r="R78" s="128"/>
      <c r="S78" s="128"/>
      <c r="T78" s="128"/>
      <c r="U78" s="128"/>
    </row>
    <row r="79" spans="1:21" x14ac:dyDescent="0.25">
      <c r="A79" s="128"/>
      <c r="B79" s="128"/>
      <c r="C79" s="128"/>
      <c r="D79" s="128"/>
      <c r="E79" s="128"/>
      <c r="F79" s="128"/>
      <c r="G79" s="128"/>
      <c r="H79" s="128"/>
      <c r="I79" s="128"/>
      <c r="J79" s="128"/>
      <c r="K79" s="128"/>
      <c r="L79" s="128"/>
      <c r="M79" s="128"/>
      <c r="N79" s="128"/>
      <c r="O79" s="128"/>
      <c r="P79" s="128"/>
      <c r="Q79" s="128"/>
      <c r="R79" s="128"/>
      <c r="S79" s="128"/>
      <c r="T79" s="128"/>
      <c r="U79" s="128"/>
    </row>
    <row r="80" spans="1:21" x14ac:dyDescent="0.25">
      <c r="A80" s="128"/>
      <c r="B80" s="128"/>
      <c r="C80" s="128"/>
      <c r="D80" s="128"/>
      <c r="E80" s="128"/>
      <c r="F80" s="128"/>
      <c r="G80" s="128"/>
      <c r="H80" s="128"/>
      <c r="I80" s="128"/>
      <c r="J80" s="128"/>
      <c r="K80" s="128"/>
      <c r="L80" s="128"/>
      <c r="M80" s="128"/>
      <c r="N80" s="128"/>
      <c r="O80" s="128"/>
      <c r="P80" s="128"/>
      <c r="Q80" s="128"/>
      <c r="R80" s="128"/>
      <c r="S80" s="128"/>
      <c r="T80" s="128"/>
      <c r="U80" s="128"/>
    </row>
    <row r="81" spans="1:21" x14ac:dyDescent="0.25">
      <c r="A81" s="128"/>
      <c r="B81" s="128"/>
      <c r="C81" s="128"/>
      <c r="D81" s="128"/>
      <c r="E81" s="128"/>
      <c r="F81" s="128"/>
      <c r="G81" s="128"/>
      <c r="H81" s="128"/>
      <c r="I81" s="128"/>
      <c r="J81" s="128"/>
      <c r="K81" s="128"/>
      <c r="L81" s="128"/>
      <c r="M81" s="128"/>
      <c r="N81" s="128"/>
      <c r="O81" s="128"/>
      <c r="P81" s="128"/>
      <c r="Q81" s="128"/>
      <c r="R81" s="128"/>
      <c r="S81" s="128"/>
      <c r="T81" s="128"/>
      <c r="U81" s="128"/>
    </row>
    <row r="82" spans="1:21" x14ac:dyDescent="0.25">
      <c r="A82" s="128"/>
      <c r="B82" s="128"/>
      <c r="C82" s="128"/>
      <c r="D82" s="128"/>
      <c r="E82" s="128"/>
      <c r="F82" s="128"/>
      <c r="G82" s="128"/>
      <c r="H82" s="128"/>
      <c r="I82" s="128"/>
      <c r="J82" s="128"/>
      <c r="K82" s="128"/>
      <c r="L82" s="128"/>
      <c r="M82" s="128"/>
      <c r="N82" s="128"/>
      <c r="O82" s="128"/>
      <c r="P82" s="128"/>
      <c r="Q82" s="128"/>
      <c r="R82" s="128"/>
      <c r="S82" s="128"/>
      <c r="T82" s="128"/>
      <c r="U82" s="128"/>
    </row>
    <row r="83" spans="1:21" x14ac:dyDescent="0.25">
      <c r="A83" s="128"/>
      <c r="B83" s="128"/>
      <c r="C83" s="128"/>
      <c r="D83" s="128"/>
      <c r="E83" s="128"/>
      <c r="F83" s="128"/>
      <c r="G83" s="128"/>
      <c r="H83" s="128"/>
      <c r="I83" s="128"/>
      <c r="J83" s="128"/>
      <c r="K83" s="128"/>
      <c r="L83" s="128"/>
      <c r="M83" s="128"/>
      <c r="N83" s="128"/>
      <c r="O83" s="128"/>
      <c r="P83" s="128"/>
      <c r="Q83" s="128"/>
      <c r="R83" s="128"/>
      <c r="S83" s="128"/>
      <c r="T83" s="128"/>
      <c r="U83" s="128"/>
    </row>
    <row r="84" spans="1:21" x14ac:dyDescent="0.25">
      <c r="A84" s="128"/>
      <c r="B84" s="128"/>
      <c r="C84" s="128"/>
      <c r="D84" s="128"/>
      <c r="E84" s="128"/>
      <c r="F84" s="128"/>
      <c r="G84" s="128"/>
      <c r="H84" s="128"/>
      <c r="I84" s="128"/>
      <c r="J84" s="128"/>
      <c r="K84" s="128"/>
      <c r="L84" s="128"/>
      <c r="M84" s="128"/>
      <c r="N84" s="128"/>
      <c r="O84" s="128"/>
      <c r="P84" s="128"/>
      <c r="Q84" s="128"/>
      <c r="R84" s="128"/>
      <c r="S84" s="128"/>
      <c r="T84" s="128"/>
      <c r="U84" s="128"/>
    </row>
    <row r="85" spans="1:21" x14ac:dyDescent="0.25">
      <c r="A85" s="128"/>
      <c r="B85" s="128"/>
      <c r="C85" s="128"/>
      <c r="D85" s="128"/>
      <c r="E85" s="128"/>
      <c r="F85" s="128"/>
      <c r="G85" s="128"/>
      <c r="H85" s="128"/>
      <c r="I85" s="128"/>
      <c r="J85" s="128"/>
      <c r="K85" s="128"/>
      <c r="L85" s="128"/>
      <c r="M85" s="128"/>
      <c r="N85" s="128"/>
      <c r="O85" s="128"/>
      <c r="P85" s="128"/>
      <c r="Q85" s="128"/>
      <c r="R85" s="128"/>
      <c r="S85" s="128"/>
      <c r="T85" s="128"/>
      <c r="U85" s="128"/>
    </row>
    <row r="86" spans="1:21" x14ac:dyDescent="0.25">
      <c r="A86" s="128"/>
      <c r="B86" s="128"/>
      <c r="C86" s="128"/>
      <c r="D86" s="128"/>
      <c r="E86" s="128"/>
      <c r="F86" s="128"/>
      <c r="G86" s="128"/>
      <c r="H86" s="128"/>
      <c r="I86" s="128"/>
      <c r="J86" s="128"/>
      <c r="K86" s="128"/>
      <c r="L86" s="128"/>
      <c r="M86" s="128"/>
      <c r="N86" s="128"/>
      <c r="O86" s="128"/>
      <c r="P86" s="128"/>
      <c r="Q86" s="128"/>
      <c r="R86" s="128"/>
      <c r="S86" s="128"/>
      <c r="T86" s="128"/>
      <c r="U86" s="128"/>
    </row>
    <row r="87" spans="1:21" x14ac:dyDescent="0.25">
      <c r="A87" s="128"/>
      <c r="B87" s="128"/>
      <c r="C87" s="128"/>
      <c r="D87" s="128"/>
      <c r="E87" s="128"/>
      <c r="F87" s="128"/>
      <c r="G87" s="128"/>
      <c r="H87" s="128"/>
      <c r="I87" s="128"/>
      <c r="J87" s="128"/>
      <c r="K87" s="128"/>
      <c r="L87" s="128"/>
      <c r="M87" s="128"/>
      <c r="N87" s="128"/>
      <c r="O87" s="128"/>
      <c r="P87" s="128"/>
      <c r="Q87" s="128"/>
      <c r="R87" s="128"/>
      <c r="S87" s="128"/>
      <c r="T87" s="128"/>
      <c r="U87" s="128"/>
    </row>
    <row r="88" spans="1:21" x14ac:dyDescent="0.25">
      <c r="A88" s="128"/>
      <c r="B88" s="128"/>
      <c r="C88" s="128"/>
      <c r="D88" s="128"/>
      <c r="E88" s="128"/>
      <c r="F88" s="128"/>
      <c r="G88" s="128"/>
      <c r="H88" s="128"/>
      <c r="I88" s="128"/>
      <c r="J88" s="128"/>
      <c r="K88" s="128"/>
      <c r="L88" s="128"/>
      <c r="M88" s="128"/>
      <c r="N88" s="128"/>
      <c r="O88" s="128"/>
      <c r="P88" s="128"/>
      <c r="Q88" s="128"/>
      <c r="R88" s="128"/>
      <c r="S88" s="128"/>
      <c r="T88" s="128"/>
      <c r="U88" s="128"/>
    </row>
    <row r="89" spans="1:21" x14ac:dyDescent="0.25">
      <c r="A89" s="128"/>
      <c r="B89" s="128"/>
      <c r="C89" s="128"/>
      <c r="D89" s="128"/>
      <c r="E89" s="128"/>
      <c r="F89" s="128"/>
      <c r="G89" s="128"/>
      <c r="H89" s="128"/>
      <c r="I89" s="128"/>
      <c r="J89" s="128"/>
      <c r="K89" s="128"/>
      <c r="L89" s="128"/>
      <c r="M89" s="128"/>
      <c r="N89" s="128"/>
      <c r="O89" s="128"/>
      <c r="P89" s="128"/>
      <c r="Q89" s="128"/>
      <c r="R89" s="128"/>
      <c r="S89" s="128"/>
      <c r="T89" s="128"/>
      <c r="U89" s="128"/>
    </row>
    <row r="90" spans="1:21" x14ac:dyDescent="0.25">
      <c r="A90" s="128"/>
      <c r="B90" s="128"/>
      <c r="C90" s="128"/>
      <c r="D90" s="128"/>
      <c r="E90" s="128"/>
      <c r="F90" s="128"/>
      <c r="G90" s="128"/>
      <c r="H90" s="128"/>
      <c r="I90" s="128"/>
      <c r="J90" s="128"/>
      <c r="K90" s="128"/>
      <c r="L90" s="128"/>
      <c r="M90" s="128"/>
      <c r="N90" s="128"/>
      <c r="O90" s="128"/>
      <c r="P90" s="128"/>
      <c r="Q90" s="128"/>
      <c r="R90" s="128"/>
      <c r="S90" s="128"/>
      <c r="T90" s="128"/>
      <c r="U90" s="128"/>
    </row>
    <row r="91" spans="1:21" x14ac:dyDescent="0.25">
      <c r="A91" s="128"/>
      <c r="B91" s="128"/>
      <c r="C91" s="128"/>
      <c r="D91" s="128"/>
      <c r="E91" s="128"/>
      <c r="F91" s="128"/>
      <c r="G91" s="128"/>
      <c r="H91" s="128"/>
      <c r="I91" s="128"/>
      <c r="J91" s="128"/>
      <c r="K91" s="128"/>
      <c r="L91" s="128"/>
      <c r="M91" s="128"/>
      <c r="N91" s="128"/>
      <c r="O91" s="128"/>
      <c r="P91" s="128"/>
      <c r="Q91" s="128"/>
      <c r="R91" s="128"/>
      <c r="S91" s="128"/>
      <c r="T91" s="128"/>
      <c r="U91" s="128"/>
    </row>
    <row r="92" spans="1:21" x14ac:dyDescent="0.25">
      <c r="A92" s="128"/>
      <c r="B92" s="128"/>
      <c r="C92" s="128"/>
      <c r="D92" s="128"/>
      <c r="E92" s="128"/>
      <c r="F92" s="128"/>
      <c r="G92" s="128"/>
      <c r="H92" s="128"/>
      <c r="I92" s="128"/>
      <c r="J92" s="128"/>
      <c r="K92" s="128"/>
      <c r="L92" s="128"/>
      <c r="M92" s="128"/>
      <c r="N92" s="128"/>
      <c r="O92" s="128"/>
      <c r="P92" s="128"/>
      <c r="Q92" s="128"/>
      <c r="R92" s="128"/>
      <c r="S92" s="128"/>
      <c r="T92" s="128"/>
      <c r="U92" s="128"/>
    </row>
    <row r="93" spans="1:21" x14ac:dyDescent="0.25">
      <c r="A93" s="128"/>
      <c r="B93" s="128"/>
      <c r="C93" s="128"/>
      <c r="D93" s="128"/>
      <c r="E93" s="128"/>
      <c r="F93" s="128"/>
      <c r="G93" s="128"/>
      <c r="H93" s="128"/>
      <c r="I93" s="128"/>
      <c r="J93" s="128"/>
      <c r="K93" s="128"/>
      <c r="L93" s="128"/>
      <c r="M93" s="128"/>
      <c r="N93" s="128"/>
      <c r="O93" s="128"/>
      <c r="P93" s="128"/>
      <c r="Q93" s="128"/>
      <c r="R93" s="128"/>
      <c r="S93" s="128"/>
      <c r="T93" s="128"/>
      <c r="U93" s="128"/>
    </row>
    <row r="94" spans="1:21" x14ac:dyDescent="0.25">
      <c r="A94" s="128"/>
      <c r="B94" s="128"/>
      <c r="C94" s="128"/>
      <c r="D94" s="128"/>
      <c r="E94" s="128"/>
      <c r="F94" s="128"/>
      <c r="G94" s="128"/>
      <c r="H94" s="128"/>
      <c r="I94" s="128"/>
      <c r="J94" s="128"/>
      <c r="K94" s="128"/>
      <c r="L94" s="128"/>
      <c r="M94" s="128"/>
      <c r="N94" s="128"/>
      <c r="O94" s="128"/>
      <c r="P94" s="128"/>
      <c r="Q94" s="128"/>
      <c r="R94" s="128"/>
      <c r="S94" s="128"/>
      <c r="T94" s="128"/>
      <c r="U94" s="128"/>
    </row>
    <row r="95" spans="1:21" x14ac:dyDescent="0.25">
      <c r="A95" s="128"/>
      <c r="B95" s="128"/>
      <c r="C95" s="128"/>
      <c r="D95" s="128"/>
      <c r="E95" s="128"/>
      <c r="F95" s="128"/>
      <c r="G95" s="128"/>
      <c r="H95" s="128"/>
      <c r="I95" s="128"/>
      <c r="J95" s="128"/>
      <c r="K95" s="128"/>
      <c r="L95" s="128"/>
      <c r="M95" s="128"/>
      <c r="N95" s="128"/>
      <c r="O95" s="128"/>
      <c r="P95" s="128"/>
      <c r="Q95" s="128"/>
      <c r="R95" s="128"/>
      <c r="S95" s="128"/>
      <c r="T95" s="128"/>
      <c r="U95" s="128"/>
    </row>
    <row r="96" spans="1:21" x14ac:dyDescent="0.25">
      <c r="A96" s="128"/>
      <c r="B96" s="128"/>
      <c r="C96" s="128"/>
      <c r="D96" s="128"/>
      <c r="E96" s="128"/>
      <c r="F96" s="128"/>
      <c r="G96" s="128"/>
      <c r="H96" s="128"/>
      <c r="I96" s="128"/>
      <c r="J96" s="128"/>
      <c r="K96" s="128"/>
      <c r="L96" s="128"/>
      <c r="M96" s="128"/>
      <c r="N96" s="128"/>
      <c r="O96" s="128"/>
      <c r="P96" s="128"/>
      <c r="Q96" s="128"/>
      <c r="R96" s="128"/>
      <c r="S96" s="128"/>
      <c r="T96" s="128"/>
      <c r="U96" s="128"/>
    </row>
    <row r="97" spans="1:21" x14ac:dyDescent="0.25">
      <c r="A97" s="128"/>
      <c r="B97" s="128"/>
      <c r="C97" s="128"/>
      <c r="D97" s="128"/>
      <c r="E97" s="128"/>
      <c r="F97" s="128"/>
      <c r="G97" s="128"/>
      <c r="H97" s="128"/>
      <c r="I97" s="128"/>
      <c r="J97" s="128"/>
      <c r="K97" s="128"/>
      <c r="L97" s="128"/>
      <c r="M97" s="128"/>
      <c r="N97" s="128"/>
      <c r="O97" s="128"/>
      <c r="P97" s="128"/>
      <c r="Q97" s="128"/>
      <c r="R97" s="128"/>
      <c r="S97" s="128"/>
      <c r="T97" s="128"/>
      <c r="U97" s="128"/>
    </row>
    <row r="98" spans="1:21" x14ac:dyDescent="0.25">
      <c r="A98" s="128"/>
      <c r="B98" s="128"/>
      <c r="C98" s="128"/>
      <c r="D98" s="128"/>
      <c r="E98" s="128"/>
      <c r="F98" s="128"/>
      <c r="G98" s="128"/>
      <c r="H98" s="128"/>
      <c r="I98" s="128"/>
      <c r="J98" s="128"/>
      <c r="K98" s="128"/>
      <c r="L98" s="128"/>
      <c r="M98" s="128"/>
      <c r="N98" s="128"/>
      <c r="O98" s="128"/>
      <c r="P98" s="128"/>
      <c r="Q98" s="128"/>
      <c r="R98" s="128"/>
      <c r="S98" s="128"/>
      <c r="T98" s="128"/>
      <c r="U98" s="128"/>
    </row>
    <row r="99" spans="1:21" x14ac:dyDescent="0.25">
      <c r="A99" s="128"/>
      <c r="B99" s="128"/>
      <c r="C99" s="128"/>
      <c r="D99" s="128"/>
      <c r="E99" s="128"/>
      <c r="F99" s="128"/>
      <c r="G99" s="128"/>
      <c r="H99" s="128"/>
      <c r="I99" s="128"/>
      <c r="J99" s="128"/>
      <c r="K99" s="128"/>
      <c r="L99" s="128"/>
      <c r="M99" s="128"/>
      <c r="N99" s="128"/>
      <c r="O99" s="128"/>
      <c r="P99" s="128"/>
      <c r="Q99" s="128"/>
      <c r="R99" s="128"/>
      <c r="S99" s="128"/>
      <c r="T99" s="128"/>
      <c r="U99" s="128"/>
    </row>
    <row r="100" spans="1:21"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row>
    <row r="101" spans="1:21"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row>
    <row r="102" spans="1:21"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row>
    <row r="103" spans="1:21"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row>
    <row r="104" spans="1:21"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row>
    <row r="105" spans="1:21"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row>
    <row r="106" spans="1:21"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row>
    <row r="107" spans="1:21"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row>
    <row r="108" spans="1:21"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row>
    <row r="109" spans="1:21"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row>
    <row r="110" spans="1:21"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row>
    <row r="111" spans="1:21"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row>
    <row r="112" spans="1:21"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row>
    <row r="113" spans="1:21"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row>
    <row r="114" spans="1:21"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row>
    <row r="115" spans="1:21"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row>
    <row r="116" spans="1:21"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row>
    <row r="117" spans="1:21"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row>
    <row r="118" spans="1:21"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row>
    <row r="119" spans="1:21"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row>
    <row r="120" spans="1:21"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row>
    <row r="121" spans="1:21"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row>
    <row r="122" spans="1:21"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row>
    <row r="123" spans="1:21"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row>
    <row r="124" spans="1:21"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row>
    <row r="125" spans="1:21"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row>
    <row r="126" spans="1:21"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row>
    <row r="127" spans="1:21"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row>
    <row r="128" spans="1:21"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row>
    <row r="129" spans="1:21"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row>
    <row r="130" spans="1:21"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row>
    <row r="131" spans="1:21"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row>
    <row r="132" spans="1:21"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row>
    <row r="133" spans="1:21"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row>
    <row r="134" spans="1:21"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row>
    <row r="135" spans="1:21"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row>
    <row r="136" spans="1:21"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row>
    <row r="137" spans="1:21"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row>
    <row r="138" spans="1:21"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row>
    <row r="139" spans="1:21"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row>
    <row r="140" spans="1:21"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row>
    <row r="141" spans="1:21"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row>
    <row r="142" spans="1:21"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row>
    <row r="143" spans="1:21"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row>
    <row r="144" spans="1:21"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row>
    <row r="145" spans="1:21"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row>
    <row r="146" spans="1:21"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row>
    <row r="147" spans="1:21"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row>
    <row r="148" spans="1:21"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row>
    <row r="149" spans="1:21"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row>
    <row r="150" spans="1:21"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row>
    <row r="151" spans="1:21"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row>
    <row r="152" spans="1:21"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row>
    <row r="153" spans="1:21"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row>
    <row r="154" spans="1:21"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row>
    <row r="155" spans="1:21"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row>
    <row r="156" spans="1:21"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row>
    <row r="157" spans="1:21"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row>
    <row r="158" spans="1:21"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row>
    <row r="159" spans="1:21"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row>
    <row r="160" spans="1:21"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row>
    <row r="161" spans="1:21"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row>
    <row r="162" spans="1:21"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row>
    <row r="163" spans="1:21"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row>
    <row r="164" spans="1:21"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row>
    <row r="165" spans="1:21"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row>
    <row r="166" spans="1:21"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row>
    <row r="167" spans="1:21"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row>
    <row r="168" spans="1:21"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row>
    <row r="169" spans="1:21"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row>
    <row r="170" spans="1:21"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row>
    <row r="171" spans="1:21"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row>
    <row r="172" spans="1:21"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row>
    <row r="173" spans="1:21"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row>
    <row r="174" spans="1:21"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row>
    <row r="175" spans="1:21"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row>
    <row r="176" spans="1:21"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row>
    <row r="177" spans="1:21"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row>
    <row r="178" spans="1:21"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row>
    <row r="179" spans="1:21"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row>
    <row r="180" spans="1:21"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row>
    <row r="181" spans="1:21"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row>
    <row r="182" spans="1:21"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row>
    <row r="183" spans="1:21"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row>
    <row r="184" spans="1:21"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row>
    <row r="185" spans="1:21"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row>
    <row r="186" spans="1:21"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row>
    <row r="187" spans="1:21"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row>
    <row r="188" spans="1:21"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row>
    <row r="189" spans="1:21"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row>
    <row r="190" spans="1:21"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row>
    <row r="191" spans="1:21"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row>
    <row r="192" spans="1:21"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row>
    <row r="193" spans="1:21"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row>
    <row r="194" spans="1:21"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row>
    <row r="195" spans="1:21"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row>
    <row r="196" spans="1:21"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row>
    <row r="197" spans="1:21"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row>
    <row r="198" spans="1:21"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row>
    <row r="199" spans="1:21"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row>
    <row r="200" spans="1:21"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row>
    <row r="201" spans="1:21"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row>
    <row r="202" spans="1:21"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row>
    <row r="203" spans="1:21"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row>
    <row r="204" spans="1:21"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row>
    <row r="205" spans="1:21"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row>
    <row r="206" spans="1:21"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row>
    <row r="207" spans="1:21"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row>
    <row r="208" spans="1:21"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row>
    <row r="209" spans="1:21"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row>
    <row r="210" spans="1:21"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row>
    <row r="211" spans="1:21"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row>
    <row r="212" spans="1:21"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row>
    <row r="213" spans="1:21"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row>
    <row r="214" spans="1:21"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row>
    <row r="215" spans="1:21"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row>
    <row r="216" spans="1:21"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row>
    <row r="217" spans="1:21"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row>
    <row r="218" spans="1:21"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row>
    <row r="219" spans="1:21"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row>
    <row r="220" spans="1:21"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row>
    <row r="221" spans="1:21"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row>
    <row r="222" spans="1:21"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row>
    <row r="223" spans="1:21"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row>
    <row r="224" spans="1:21"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row>
    <row r="225" spans="1:21"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row>
    <row r="226" spans="1:21"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row>
    <row r="227" spans="1:21"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row>
    <row r="228" spans="1:21"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row>
    <row r="229" spans="1:21"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row>
    <row r="230" spans="1:21"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row>
    <row r="231" spans="1:21"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row>
    <row r="232" spans="1:21"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row>
    <row r="233" spans="1:21"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row>
    <row r="234" spans="1:21"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row>
    <row r="235" spans="1:21"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row>
    <row r="236" spans="1:21"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row>
    <row r="237" spans="1:21"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row>
    <row r="238" spans="1:21"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row>
    <row r="239" spans="1:21"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row>
    <row r="240" spans="1:21"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row>
    <row r="241" spans="1:21"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row>
    <row r="242" spans="1:21"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row>
    <row r="243" spans="1:21"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row>
    <row r="244" spans="1:21"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row>
    <row r="245" spans="1:21"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row>
    <row r="246" spans="1:21"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row>
    <row r="247" spans="1:21"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row>
    <row r="248" spans="1:21"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row>
    <row r="249" spans="1:21"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row>
    <row r="250" spans="1:21"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row>
    <row r="251" spans="1:21"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row>
    <row r="252" spans="1:21"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row>
    <row r="253" spans="1:21"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row>
    <row r="254" spans="1:21"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row>
    <row r="255" spans="1:21"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row>
    <row r="256" spans="1:21"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row>
    <row r="257" spans="1:21"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row>
    <row r="258" spans="1:21"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row>
    <row r="259" spans="1:21"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row>
    <row r="260" spans="1:21"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row>
    <row r="261" spans="1:21"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row>
    <row r="262" spans="1:21"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row>
    <row r="263" spans="1:21"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row>
    <row r="264" spans="1:21"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row>
    <row r="265" spans="1:21"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row>
    <row r="266" spans="1:21"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row>
    <row r="267" spans="1:21"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row>
    <row r="268" spans="1:21"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row>
    <row r="269" spans="1:21"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row>
    <row r="270" spans="1:21"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row>
    <row r="271" spans="1:21"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row>
    <row r="272" spans="1:21"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row>
    <row r="273" spans="1:21"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row>
    <row r="274" spans="1:21"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row>
    <row r="275" spans="1:21"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row>
    <row r="276" spans="1:21"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row>
    <row r="277" spans="1:21"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row>
    <row r="278" spans="1:21"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row>
    <row r="279" spans="1:21"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row>
    <row r="280" spans="1:21"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row>
    <row r="281" spans="1:21"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row>
    <row r="282" spans="1:21"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row>
    <row r="283" spans="1:21"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row>
    <row r="284" spans="1:21"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row>
    <row r="285" spans="1:21"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row>
    <row r="286" spans="1:21"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row>
    <row r="287" spans="1:21"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row>
    <row r="288" spans="1:21"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row>
    <row r="289" spans="1:21"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row>
    <row r="290" spans="1:21"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row>
    <row r="291" spans="1:21"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row>
    <row r="292" spans="1:21"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row>
    <row r="293" spans="1:21"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row>
    <row r="294" spans="1:21"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row>
    <row r="295" spans="1:21"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row>
    <row r="296" spans="1:21"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row>
    <row r="297" spans="1:21"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row>
    <row r="298" spans="1:21"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row>
    <row r="299" spans="1:21"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row>
    <row r="300" spans="1:21"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row>
    <row r="301" spans="1:21"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row>
    <row r="302" spans="1:21"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row>
    <row r="303" spans="1:21"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row>
    <row r="304" spans="1:21"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row>
    <row r="305" spans="1:21"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row>
    <row r="306" spans="1:21"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row>
    <row r="307" spans="1:21"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row>
    <row r="308" spans="1:21"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row>
    <row r="309" spans="1:21"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row>
    <row r="310" spans="1:21"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row>
    <row r="311" spans="1:21"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row>
    <row r="312" spans="1:21"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row>
    <row r="313" spans="1:21"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row>
    <row r="314" spans="1:21"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row>
    <row r="315" spans="1:21"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row>
    <row r="316" spans="1:21"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row>
    <row r="317" spans="1:21"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row>
    <row r="318" spans="1:21"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row>
    <row r="319" spans="1:21"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row>
    <row r="320" spans="1:21"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row>
    <row r="321" spans="1:21"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row>
    <row r="322" spans="1:21"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row>
    <row r="323" spans="1:21"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row>
    <row r="324" spans="1:21"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row>
    <row r="325" spans="1:21"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row>
    <row r="326" spans="1:21"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row>
    <row r="327" spans="1:21"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row>
    <row r="328" spans="1:21"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row>
    <row r="329" spans="1:21" x14ac:dyDescent="0.25">
      <c r="A329" s="128"/>
      <c r="B329" s="128"/>
      <c r="C329" s="128"/>
      <c r="D329" s="128"/>
      <c r="E329" s="128"/>
      <c r="F329" s="128"/>
      <c r="G329" s="128"/>
      <c r="H329" s="128"/>
      <c r="I329" s="128"/>
      <c r="J329" s="128"/>
      <c r="K329" s="128"/>
      <c r="L329" s="128"/>
      <c r="M329" s="128"/>
      <c r="N329" s="128"/>
      <c r="O329" s="128"/>
      <c r="P329" s="128"/>
      <c r="Q329" s="128"/>
      <c r="R329" s="128"/>
      <c r="S329" s="128"/>
      <c r="T329" s="128"/>
      <c r="U329" s="128"/>
    </row>
    <row r="330" spans="1:21" x14ac:dyDescent="0.25">
      <c r="A330" s="128"/>
      <c r="B330" s="128"/>
      <c r="C330" s="128"/>
      <c r="D330" s="128"/>
      <c r="E330" s="128"/>
      <c r="F330" s="128"/>
      <c r="G330" s="128"/>
      <c r="H330" s="128"/>
      <c r="I330" s="128"/>
      <c r="J330" s="128"/>
      <c r="K330" s="128"/>
      <c r="L330" s="128"/>
      <c r="M330" s="128"/>
      <c r="N330" s="128"/>
      <c r="O330" s="128"/>
      <c r="P330" s="128"/>
      <c r="Q330" s="128"/>
      <c r="R330" s="128"/>
      <c r="S330" s="128"/>
      <c r="T330" s="128"/>
      <c r="U330" s="128"/>
    </row>
    <row r="331" spans="1:21" x14ac:dyDescent="0.25">
      <c r="A331" s="128"/>
      <c r="B331" s="128"/>
      <c r="C331" s="128"/>
      <c r="D331" s="128"/>
      <c r="E331" s="128"/>
      <c r="F331" s="128"/>
      <c r="G331" s="128"/>
      <c r="H331" s="128"/>
      <c r="I331" s="128"/>
      <c r="J331" s="128"/>
      <c r="K331" s="128"/>
      <c r="L331" s="128"/>
      <c r="M331" s="128"/>
      <c r="N331" s="128"/>
      <c r="O331" s="128"/>
      <c r="P331" s="128"/>
      <c r="Q331" s="128"/>
      <c r="R331" s="128"/>
      <c r="S331" s="128"/>
      <c r="T331" s="128"/>
      <c r="U331" s="128"/>
    </row>
    <row r="332" spans="1:21" x14ac:dyDescent="0.25">
      <c r="A332" s="128"/>
      <c r="B332" s="128"/>
      <c r="C332" s="128"/>
      <c r="D332" s="128"/>
      <c r="E332" s="128"/>
      <c r="F332" s="128"/>
      <c r="G332" s="128"/>
      <c r="H332" s="128"/>
      <c r="I332" s="128"/>
      <c r="J332" s="128"/>
      <c r="K332" s="128"/>
      <c r="L332" s="128"/>
      <c r="M332" s="128"/>
      <c r="N332" s="128"/>
      <c r="O332" s="128"/>
      <c r="P332" s="128"/>
      <c r="Q332" s="128"/>
      <c r="R332" s="128"/>
      <c r="S332" s="128"/>
      <c r="T332" s="128"/>
      <c r="U332" s="128"/>
    </row>
    <row r="333" spans="1:21" x14ac:dyDescent="0.25">
      <c r="A333" s="128"/>
      <c r="B333" s="128"/>
      <c r="C333" s="128"/>
      <c r="D333" s="128"/>
      <c r="E333" s="128"/>
      <c r="F333" s="128"/>
      <c r="G333" s="128"/>
      <c r="H333" s="128"/>
      <c r="I333" s="128"/>
      <c r="J333" s="128"/>
      <c r="K333" s="128"/>
      <c r="L333" s="128"/>
      <c r="M333" s="128"/>
      <c r="N333" s="128"/>
      <c r="O333" s="128"/>
      <c r="P333" s="128"/>
      <c r="Q333" s="128"/>
      <c r="R333" s="128"/>
      <c r="S333" s="128"/>
      <c r="T333" s="128"/>
      <c r="U333" s="128"/>
    </row>
    <row r="334" spans="1:21" x14ac:dyDescent="0.25">
      <c r="A334" s="128"/>
      <c r="B334" s="128"/>
      <c r="C334" s="128"/>
      <c r="D334" s="128"/>
      <c r="E334" s="128"/>
      <c r="F334" s="128"/>
      <c r="G334" s="128"/>
      <c r="H334" s="128"/>
      <c r="I334" s="128"/>
      <c r="J334" s="128"/>
      <c r="K334" s="128"/>
      <c r="L334" s="128"/>
      <c r="M334" s="128"/>
      <c r="N334" s="128"/>
      <c r="O334" s="128"/>
      <c r="P334" s="128"/>
      <c r="Q334" s="128"/>
      <c r="R334" s="128"/>
      <c r="S334" s="128"/>
      <c r="T334" s="128"/>
      <c r="U334" s="128"/>
    </row>
    <row r="335" spans="1:21" x14ac:dyDescent="0.25">
      <c r="A335" s="128"/>
      <c r="B335" s="128"/>
      <c r="C335" s="128"/>
      <c r="D335" s="128"/>
      <c r="E335" s="128"/>
      <c r="F335" s="128"/>
      <c r="G335" s="128"/>
      <c r="H335" s="128"/>
      <c r="I335" s="128"/>
      <c r="J335" s="128"/>
      <c r="K335" s="128"/>
      <c r="L335" s="128"/>
      <c r="M335" s="128"/>
      <c r="N335" s="128"/>
      <c r="O335" s="128"/>
      <c r="P335" s="128"/>
      <c r="Q335" s="128"/>
      <c r="R335" s="128"/>
      <c r="S335" s="128"/>
      <c r="T335" s="128"/>
      <c r="U335" s="128"/>
    </row>
    <row r="336" spans="1:21" x14ac:dyDescent="0.25">
      <c r="A336" s="128"/>
      <c r="B336" s="128"/>
      <c r="C336" s="128"/>
      <c r="D336" s="128"/>
      <c r="E336" s="128"/>
      <c r="F336" s="128"/>
      <c r="G336" s="128"/>
      <c r="H336" s="128"/>
      <c r="I336" s="128"/>
      <c r="J336" s="128"/>
      <c r="K336" s="128"/>
      <c r="L336" s="128"/>
      <c r="M336" s="128"/>
      <c r="N336" s="128"/>
      <c r="O336" s="128"/>
      <c r="P336" s="128"/>
      <c r="Q336" s="128"/>
      <c r="R336" s="128"/>
      <c r="S336" s="128"/>
      <c r="T336" s="128"/>
      <c r="U336" s="128"/>
    </row>
    <row r="337" spans="1:21" x14ac:dyDescent="0.25">
      <c r="A337" s="128"/>
      <c r="B337" s="128"/>
      <c r="C337" s="128"/>
      <c r="D337" s="128"/>
      <c r="E337" s="128"/>
      <c r="F337" s="128"/>
      <c r="G337" s="128"/>
      <c r="H337" s="128"/>
      <c r="I337" s="128"/>
      <c r="J337" s="128"/>
      <c r="K337" s="128"/>
      <c r="L337" s="128"/>
      <c r="M337" s="128"/>
      <c r="N337" s="128"/>
      <c r="O337" s="128"/>
      <c r="P337" s="128"/>
      <c r="Q337" s="128"/>
      <c r="R337" s="128"/>
      <c r="S337" s="128"/>
      <c r="T337" s="128"/>
      <c r="U337" s="128"/>
    </row>
    <row r="338" spans="1:21" x14ac:dyDescent="0.25">
      <c r="A338" s="128"/>
      <c r="B338" s="128"/>
      <c r="C338" s="128"/>
      <c r="D338" s="128"/>
      <c r="E338" s="128"/>
      <c r="F338" s="128"/>
      <c r="G338" s="128"/>
      <c r="H338" s="128"/>
      <c r="I338" s="128"/>
      <c r="J338" s="128"/>
      <c r="K338" s="128"/>
      <c r="L338" s="128"/>
      <c r="M338" s="128"/>
      <c r="N338" s="128"/>
      <c r="O338" s="128"/>
      <c r="P338" s="128"/>
      <c r="Q338" s="128"/>
      <c r="R338" s="128"/>
      <c r="S338" s="128"/>
      <c r="T338" s="128"/>
      <c r="U338" s="128"/>
    </row>
    <row r="339" spans="1:21" x14ac:dyDescent="0.25">
      <c r="A339" s="128"/>
      <c r="B339" s="128"/>
      <c r="C339" s="128"/>
      <c r="D339" s="128"/>
      <c r="E339" s="128"/>
      <c r="F339" s="128"/>
      <c r="G339" s="128"/>
      <c r="H339" s="128"/>
      <c r="I339" s="128"/>
      <c r="J339" s="128"/>
      <c r="K339" s="128"/>
      <c r="L339" s="128"/>
      <c r="M339" s="128"/>
      <c r="N339" s="128"/>
      <c r="O339" s="128"/>
      <c r="P339" s="128"/>
      <c r="Q339" s="128"/>
      <c r="R339" s="128"/>
      <c r="S339" s="128"/>
      <c r="T339" s="128"/>
      <c r="U339" s="128"/>
    </row>
    <row r="340" spans="1:21" x14ac:dyDescent="0.25">
      <c r="A340" s="128"/>
      <c r="B340" s="128"/>
      <c r="C340" s="128"/>
      <c r="D340" s="128"/>
      <c r="E340" s="128"/>
      <c r="F340" s="128"/>
      <c r="G340" s="128"/>
      <c r="H340" s="128"/>
      <c r="I340" s="128"/>
      <c r="J340" s="128"/>
      <c r="K340" s="128"/>
      <c r="L340" s="128"/>
      <c r="M340" s="128"/>
      <c r="N340" s="128"/>
      <c r="O340" s="128"/>
      <c r="P340" s="128"/>
      <c r="Q340" s="128"/>
      <c r="R340" s="128"/>
      <c r="S340" s="128"/>
      <c r="T340" s="128"/>
      <c r="U340" s="128"/>
    </row>
    <row r="341" spans="1:21" x14ac:dyDescent="0.25">
      <c r="A341" s="128"/>
      <c r="B341" s="128"/>
      <c r="C341" s="128"/>
      <c r="D341" s="128"/>
      <c r="E341" s="128"/>
      <c r="F341" s="128"/>
      <c r="G341" s="128"/>
      <c r="H341" s="128"/>
      <c r="I341" s="128"/>
      <c r="J341" s="128"/>
      <c r="K341" s="128"/>
      <c r="L341" s="128"/>
      <c r="M341" s="128"/>
      <c r="N341" s="128"/>
      <c r="O341" s="128"/>
      <c r="P341" s="128"/>
      <c r="Q341" s="128"/>
      <c r="R341" s="128"/>
      <c r="S341" s="128"/>
      <c r="T341" s="128"/>
      <c r="U341" s="128"/>
    </row>
    <row r="342" spans="1:21" x14ac:dyDescent="0.25">
      <c r="A342" s="128"/>
      <c r="B342" s="128"/>
      <c r="C342" s="128"/>
      <c r="D342" s="128"/>
      <c r="E342" s="128"/>
      <c r="F342" s="128"/>
      <c r="G342" s="128"/>
      <c r="H342" s="128"/>
      <c r="I342" s="128"/>
      <c r="J342" s="128"/>
      <c r="K342" s="128"/>
      <c r="L342" s="128"/>
      <c r="M342" s="128"/>
      <c r="N342" s="128"/>
      <c r="O342" s="128"/>
      <c r="P342" s="128"/>
      <c r="Q342" s="128"/>
      <c r="R342" s="128"/>
      <c r="S342" s="128"/>
      <c r="T342" s="128"/>
      <c r="U342" s="128"/>
    </row>
    <row r="343" spans="1:21" x14ac:dyDescent="0.25">
      <c r="A343" s="128"/>
      <c r="B343" s="128"/>
      <c r="C343" s="128"/>
      <c r="D343" s="128"/>
      <c r="E343" s="128"/>
      <c r="F343" s="128"/>
      <c r="G343" s="128"/>
      <c r="H343" s="128"/>
      <c r="I343" s="128"/>
      <c r="J343" s="128"/>
      <c r="K343" s="128"/>
      <c r="L343" s="128"/>
      <c r="M343" s="128"/>
      <c r="N343" s="128"/>
      <c r="O343" s="128"/>
      <c r="P343" s="128"/>
      <c r="Q343" s="128"/>
      <c r="R343" s="128"/>
      <c r="S343" s="128"/>
      <c r="T343" s="128"/>
      <c r="U343" s="128"/>
    </row>
    <row r="344" spans="1:21" x14ac:dyDescent="0.25">
      <c r="A344" s="128"/>
      <c r="B344" s="128"/>
      <c r="C344" s="128"/>
      <c r="D344" s="128"/>
      <c r="E344" s="128"/>
      <c r="F344" s="128"/>
      <c r="G344" s="128"/>
      <c r="H344" s="128"/>
      <c r="I344" s="128"/>
      <c r="J344" s="128"/>
      <c r="K344" s="128"/>
      <c r="L344" s="128"/>
      <c r="M344" s="128"/>
      <c r="N344" s="128"/>
      <c r="O344" s="128"/>
      <c r="P344" s="128"/>
      <c r="Q344" s="128"/>
      <c r="R344" s="128"/>
      <c r="S344" s="128"/>
      <c r="T344" s="128"/>
      <c r="U344" s="128"/>
    </row>
    <row r="345" spans="1:21" x14ac:dyDescent="0.25">
      <c r="A345" s="128"/>
      <c r="B345" s="128"/>
      <c r="C345" s="128"/>
      <c r="D345" s="128"/>
      <c r="E345" s="128"/>
      <c r="F345" s="128"/>
      <c r="G345" s="128"/>
      <c r="H345" s="128"/>
      <c r="I345" s="128"/>
      <c r="J345" s="128"/>
      <c r="K345" s="128"/>
      <c r="L345" s="128"/>
      <c r="M345" s="128"/>
      <c r="N345" s="128"/>
      <c r="O345" s="128"/>
      <c r="P345" s="128"/>
      <c r="Q345" s="128"/>
      <c r="R345" s="128"/>
      <c r="S345" s="128"/>
      <c r="T345" s="128"/>
      <c r="U345" s="128"/>
    </row>
    <row r="346" spans="1:21" x14ac:dyDescent="0.25">
      <c r="A346" s="128"/>
      <c r="B346" s="128"/>
      <c r="C346" s="128"/>
      <c r="D346" s="128"/>
      <c r="E346" s="128"/>
      <c r="F346" s="128"/>
      <c r="G346" s="128"/>
      <c r="H346" s="128"/>
      <c r="I346" s="128"/>
      <c r="J346" s="128"/>
      <c r="K346" s="128"/>
      <c r="L346" s="128"/>
      <c r="M346" s="128"/>
      <c r="N346" s="128"/>
      <c r="O346" s="128"/>
      <c r="P346" s="128"/>
      <c r="Q346" s="128"/>
      <c r="R346" s="128"/>
      <c r="S346" s="128"/>
      <c r="T346" s="128"/>
      <c r="U346" s="128"/>
    </row>
    <row r="347" spans="1:21" x14ac:dyDescent="0.25">
      <c r="A347" s="128"/>
      <c r="B347" s="128"/>
      <c r="C347" s="128"/>
      <c r="D347" s="128"/>
      <c r="E347" s="128"/>
      <c r="F347" s="128"/>
      <c r="G347" s="128"/>
      <c r="H347" s="128"/>
      <c r="I347" s="128"/>
      <c r="J347" s="128"/>
      <c r="K347" s="128"/>
      <c r="L347" s="128"/>
      <c r="M347" s="128"/>
      <c r="N347" s="128"/>
      <c r="O347" s="128"/>
      <c r="P347" s="128"/>
      <c r="Q347" s="128"/>
      <c r="R347" s="128"/>
      <c r="S347" s="128"/>
      <c r="T347" s="128"/>
      <c r="U347" s="128"/>
    </row>
    <row r="348" spans="1:21" x14ac:dyDescent="0.25">
      <c r="A348" s="128"/>
      <c r="B348" s="128"/>
      <c r="C348" s="128"/>
      <c r="D348" s="128"/>
      <c r="E348" s="128"/>
      <c r="F348" s="128"/>
      <c r="G348" s="128"/>
      <c r="H348" s="128"/>
      <c r="I348" s="128"/>
      <c r="J348" s="128"/>
      <c r="K348" s="128"/>
      <c r="L348" s="128"/>
      <c r="M348" s="128"/>
      <c r="N348" s="128"/>
      <c r="O348" s="128"/>
      <c r="P348" s="128"/>
      <c r="Q348" s="128"/>
      <c r="R348" s="128"/>
      <c r="S348" s="128"/>
      <c r="T348" s="128"/>
      <c r="U348" s="128"/>
    </row>
    <row r="349" spans="1:21" x14ac:dyDescent="0.25">
      <c r="A349" s="128"/>
      <c r="B349" s="128"/>
      <c r="C349" s="128"/>
      <c r="D349" s="128"/>
      <c r="E349" s="128"/>
      <c r="F349" s="128"/>
      <c r="G349" s="128"/>
      <c r="H349" s="128"/>
      <c r="I349" s="128"/>
      <c r="J349" s="128"/>
      <c r="K349" s="128"/>
      <c r="L349" s="128"/>
      <c r="M349" s="128"/>
      <c r="N349" s="128"/>
      <c r="O349" s="128"/>
      <c r="P349" s="128"/>
      <c r="Q349" s="128"/>
      <c r="R349" s="128"/>
      <c r="S349" s="128"/>
      <c r="T349" s="128"/>
      <c r="U349" s="128"/>
    </row>
    <row r="350" spans="1:21" x14ac:dyDescent="0.25">
      <c r="A350" s="128"/>
      <c r="B350" s="128"/>
      <c r="C350" s="128"/>
      <c r="D350" s="128"/>
      <c r="E350" s="128"/>
      <c r="F350" s="128"/>
      <c r="G350" s="128"/>
      <c r="H350" s="128"/>
      <c r="I350" s="128"/>
      <c r="J350" s="128"/>
      <c r="K350" s="128"/>
      <c r="L350" s="128"/>
      <c r="M350" s="128"/>
      <c r="N350" s="128"/>
      <c r="O350" s="128"/>
      <c r="P350" s="128"/>
      <c r="Q350" s="128"/>
      <c r="R350" s="128"/>
      <c r="S350" s="128"/>
      <c r="T350" s="128"/>
      <c r="U350" s="128"/>
    </row>
    <row r="351" spans="1:21" x14ac:dyDescent="0.25">
      <c r="A351" s="128"/>
      <c r="B351" s="128"/>
      <c r="C351" s="128"/>
      <c r="D351" s="128"/>
      <c r="E351" s="128"/>
      <c r="F351" s="128"/>
      <c r="G351" s="128"/>
      <c r="H351" s="128"/>
      <c r="I351" s="128"/>
      <c r="J351" s="128"/>
      <c r="K351" s="128"/>
      <c r="L351" s="128"/>
      <c r="M351" s="128"/>
      <c r="N351" s="128"/>
      <c r="O351" s="128"/>
      <c r="P351" s="128"/>
      <c r="Q351" s="128"/>
      <c r="R351" s="128"/>
      <c r="S351" s="128"/>
      <c r="T351" s="128"/>
      <c r="U351" s="128"/>
    </row>
    <row r="352" spans="1:21" x14ac:dyDescent="0.25">
      <c r="A352" s="128"/>
      <c r="B352" s="128"/>
      <c r="C352" s="128"/>
      <c r="D352" s="128"/>
      <c r="E352" s="128"/>
      <c r="F352" s="128"/>
      <c r="G352" s="128"/>
      <c r="H352" s="128"/>
      <c r="I352" s="128"/>
      <c r="J352" s="128"/>
      <c r="K352" s="128"/>
      <c r="L352" s="128"/>
      <c r="M352" s="128"/>
      <c r="N352" s="128"/>
      <c r="O352" s="128"/>
      <c r="P352" s="128"/>
      <c r="Q352" s="128"/>
      <c r="R352" s="128"/>
      <c r="S352" s="128"/>
      <c r="T352" s="128"/>
      <c r="U352" s="128"/>
    </row>
    <row r="353" spans="1:21" x14ac:dyDescent="0.25">
      <c r="A353" s="128"/>
      <c r="B353" s="128"/>
      <c r="C353" s="128"/>
      <c r="D353" s="128"/>
      <c r="E353" s="128"/>
      <c r="F353" s="128"/>
      <c r="G353" s="128"/>
      <c r="H353" s="128"/>
      <c r="I353" s="128"/>
      <c r="J353" s="128"/>
      <c r="K353" s="128"/>
      <c r="L353" s="128"/>
      <c r="M353" s="128"/>
      <c r="N353" s="128"/>
      <c r="O353" s="128"/>
      <c r="P353" s="128"/>
      <c r="Q353" s="128"/>
      <c r="R353" s="128"/>
      <c r="S353" s="128"/>
      <c r="T353" s="128"/>
      <c r="U353" s="128"/>
    </row>
    <row r="354" spans="1:21" x14ac:dyDescent="0.25">
      <c r="A354" s="128"/>
      <c r="B354" s="128"/>
      <c r="C354" s="128"/>
      <c r="D354" s="128"/>
      <c r="E354" s="128"/>
      <c r="F354" s="128"/>
      <c r="G354" s="128"/>
      <c r="H354" s="128"/>
      <c r="I354" s="128"/>
      <c r="J354" s="128"/>
      <c r="K354" s="128"/>
      <c r="L354" s="128"/>
      <c r="M354" s="128"/>
      <c r="N354" s="128"/>
      <c r="O354" s="128"/>
      <c r="P354" s="128"/>
      <c r="Q354" s="128"/>
      <c r="R354" s="128"/>
      <c r="S354" s="128"/>
      <c r="T354" s="128"/>
      <c r="U354" s="128"/>
    </row>
    <row r="355" spans="1:21" x14ac:dyDescent="0.25">
      <c r="A355" s="128"/>
      <c r="B355" s="128"/>
      <c r="C355" s="128"/>
      <c r="D355" s="128"/>
      <c r="E355" s="128"/>
      <c r="F355" s="128"/>
      <c r="G355" s="128"/>
      <c r="H355" s="128"/>
      <c r="I355" s="128"/>
      <c r="J355" s="128"/>
      <c r="K355" s="128"/>
      <c r="L355" s="128"/>
      <c r="M355" s="128"/>
      <c r="N355" s="128"/>
      <c r="O355" s="128"/>
      <c r="P355" s="128"/>
      <c r="Q355" s="128"/>
      <c r="R355" s="128"/>
      <c r="S355" s="128"/>
      <c r="T355" s="128"/>
      <c r="U355" s="128"/>
    </row>
    <row r="356" spans="1:21" x14ac:dyDescent="0.25">
      <c r="A356" s="128"/>
      <c r="B356" s="128"/>
      <c r="C356" s="128"/>
      <c r="D356" s="128"/>
      <c r="E356" s="128"/>
      <c r="F356" s="128"/>
      <c r="G356" s="128"/>
      <c r="H356" s="128"/>
      <c r="I356" s="128"/>
      <c r="J356" s="128"/>
      <c r="K356" s="128"/>
      <c r="L356" s="128"/>
      <c r="M356" s="128"/>
      <c r="N356" s="128"/>
      <c r="O356" s="128"/>
      <c r="P356" s="128"/>
      <c r="Q356" s="128"/>
      <c r="R356" s="128"/>
      <c r="S356" s="128"/>
      <c r="T356" s="128"/>
      <c r="U356" s="128"/>
    </row>
    <row r="357" spans="1:21" x14ac:dyDescent="0.25">
      <c r="A357" s="128"/>
      <c r="B357" s="128"/>
      <c r="C357" s="128"/>
      <c r="D357" s="128"/>
      <c r="E357" s="128"/>
      <c r="F357" s="128"/>
      <c r="G357" s="128"/>
      <c r="H357" s="128"/>
      <c r="I357" s="128"/>
      <c r="J357" s="128"/>
      <c r="K357" s="128"/>
      <c r="L357" s="128"/>
      <c r="M357" s="128"/>
      <c r="N357" s="128"/>
      <c r="O357" s="128"/>
      <c r="P357" s="128"/>
      <c r="Q357" s="128"/>
      <c r="R357" s="128"/>
      <c r="S357" s="128"/>
      <c r="T357" s="128"/>
      <c r="U357" s="128"/>
    </row>
    <row r="358" spans="1:21" x14ac:dyDescent="0.25">
      <c r="A358" s="128"/>
      <c r="B358" s="128"/>
      <c r="C358" s="128"/>
      <c r="D358" s="128"/>
      <c r="E358" s="128"/>
      <c r="F358" s="128"/>
      <c r="G358" s="128"/>
      <c r="H358" s="128"/>
      <c r="I358" s="128"/>
      <c r="J358" s="128"/>
      <c r="K358" s="128"/>
      <c r="L358" s="128"/>
      <c r="M358" s="128"/>
      <c r="N358" s="128"/>
      <c r="O358" s="128"/>
      <c r="P358" s="128"/>
      <c r="Q358" s="128"/>
      <c r="R358" s="128"/>
      <c r="S358" s="128"/>
      <c r="T358" s="128"/>
      <c r="U358" s="128"/>
    </row>
    <row r="359" spans="1:21" x14ac:dyDescent="0.25">
      <c r="A359" s="128"/>
      <c r="B359" s="128"/>
      <c r="C359" s="128"/>
      <c r="D359" s="128"/>
      <c r="E359" s="128"/>
      <c r="F359" s="128"/>
      <c r="G359" s="128"/>
      <c r="H359" s="128"/>
      <c r="I359" s="128"/>
      <c r="J359" s="128"/>
      <c r="K359" s="128"/>
      <c r="L359" s="128"/>
      <c r="M359" s="128"/>
      <c r="N359" s="128"/>
      <c r="O359" s="128"/>
      <c r="P359" s="128"/>
      <c r="Q359" s="128"/>
      <c r="R359" s="128"/>
      <c r="S359" s="128"/>
      <c r="T359" s="128"/>
      <c r="U359" s="128"/>
    </row>
    <row r="360" spans="1:21" x14ac:dyDescent="0.25">
      <c r="A360" s="128"/>
      <c r="B360" s="128"/>
      <c r="C360" s="128"/>
      <c r="D360" s="128"/>
      <c r="E360" s="128"/>
      <c r="F360" s="128"/>
      <c r="G360" s="128"/>
      <c r="H360" s="128"/>
      <c r="I360" s="128"/>
      <c r="J360" s="128"/>
      <c r="K360" s="128"/>
      <c r="L360" s="128"/>
      <c r="M360" s="128"/>
      <c r="N360" s="128"/>
      <c r="O360" s="128"/>
      <c r="P360" s="128"/>
      <c r="Q360" s="128"/>
      <c r="R360" s="128"/>
      <c r="S360" s="128"/>
      <c r="T360" s="128"/>
      <c r="U360" s="128"/>
    </row>
    <row r="361" spans="1:21" x14ac:dyDescent="0.25">
      <c r="A361" s="128"/>
      <c r="B361" s="128"/>
      <c r="C361" s="128"/>
      <c r="D361" s="128"/>
      <c r="E361" s="128"/>
      <c r="F361" s="128"/>
      <c r="G361" s="128"/>
      <c r="H361" s="128"/>
      <c r="I361" s="128"/>
      <c r="J361" s="128"/>
      <c r="K361" s="128"/>
      <c r="L361" s="128"/>
      <c r="M361" s="128"/>
      <c r="N361" s="128"/>
      <c r="O361" s="128"/>
      <c r="P361" s="128"/>
      <c r="Q361" s="128"/>
      <c r="R361" s="128"/>
      <c r="S361" s="128"/>
      <c r="T361" s="128"/>
      <c r="U361" s="128"/>
    </row>
    <row r="362" spans="1:21" x14ac:dyDescent="0.25">
      <c r="A362" s="128"/>
      <c r="B362" s="128"/>
      <c r="C362" s="128"/>
      <c r="D362" s="128"/>
      <c r="E362" s="128"/>
      <c r="F362" s="128"/>
      <c r="G362" s="128"/>
      <c r="H362" s="128"/>
      <c r="I362" s="128"/>
      <c r="J362" s="128"/>
      <c r="K362" s="128"/>
      <c r="L362" s="128"/>
      <c r="M362" s="128"/>
      <c r="N362" s="128"/>
      <c r="O362" s="128"/>
      <c r="P362" s="128"/>
      <c r="Q362" s="128"/>
      <c r="R362" s="128"/>
      <c r="S362" s="128"/>
      <c r="T362" s="128"/>
      <c r="U362" s="128"/>
    </row>
    <row r="363" spans="1:21" x14ac:dyDescent="0.25">
      <c r="A363" s="128"/>
      <c r="B363" s="128"/>
      <c r="C363" s="128"/>
      <c r="D363" s="128"/>
      <c r="E363" s="128"/>
      <c r="F363" s="128"/>
      <c r="G363" s="128"/>
      <c r="H363" s="128"/>
      <c r="I363" s="128"/>
      <c r="J363" s="128"/>
      <c r="K363" s="128"/>
      <c r="L363" s="128"/>
      <c r="M363" s="128"/>
      <c r="N363" s="128"/>
      <c r="O363" s="128"/>
      <c r="P363" s="128"/>
      <c r="Q363" s="128"/>
      <c r="R363" s="128"/>
      <c r="S363" s="128"/>
      <c r="T363" s="128"/>
      <c r="U363" s="128"/>
    </row>
    <row r="364" spans="1:21" x14ac:dyDescent="0.25">
      <c r="A364" s="128"/>
      <c r="B364" s="128"/>
      <c r="C364" s="128"/>
      <c r="D364" s="128"/>
      <c r="E364" s="128"/>
      <c r="F364" s="128"/>
      <c r="G364" s="128"/>
      <c r="H364" s="128"/>
      <c r="I364" s="128"/>
      <c r="J364" s="128"/>
      <c r="K364" s="128"/>
      <c r="L364" s="128"/>
      <c r="M364" s="128"/>
      <c r="N364" s="128"/>
      <c r="O364" s="128"/>
      <c r="P364" s="128"/>
      <c r="Q364" s="128"/>
      <c r="R364" s="128"/>
      <c r="S364" s="128"/>
      <c r="T364" s="128"/>
      <c r="U364" s="128"/>
    </row>
    <row r="365" spans="1:21" x14ac:dyDescent="0.25">
      <c r="A365" s="128"/>
      <c r="B365" s="128"/>
      <c r="C365" s="128"/>
      <c r="D365" s="128"/>
      <c r="E365" s="128"/>
      <c r="F365" s="128"/>
      <c r="G365" s="128"/>
      <c r="H365" s="128"/>
      <c r="I365" s="128"/>
      <c r="J365" s="128"/>
      <c r="K365" s="128"/>
      <c r="L365" s="128"/>
      <c r="M365" s="128"/>
      <c r="N365" s="128"/>
      <c r="O365" s="128"/>
      <c r="P365" s="128"/>
      <c r="Q365" s="128"/>
      <c r="R365" s="128"/>
      <c r="S365" s="128"/>
      <c r="T365" s="128"/>
      <c r="U365" s="128"/>
    </row>
    <row r="366" spans="1:21" x14ac:dyDescent="0.25">
      <c r="A366" s="128"/>
      <c r="B366" s="128"/>
      <c r="C366" s="128"/>
      <c r="D366" s="128"/>
      <c r="E366" s="128"/>
      <c r="F366" s="128"/>
      <c r="G366" s="128"/>
      <c r="H366" s="128"/>
      <c r="I366" s="128"/>
      <c r="J366" s="128"/>
      <c r="K366" s="128"/>
      <c r="L366" s="128"/>
      <c r="M366" s="128"/>
      <c r="N366" s="128"/>
      <c r="O366" s="128"/>
      <c r="P366" s="128"/>
      <c r="Q366" s="128"/>
      <c r="R366" s="128"/>
      <c r="S366" s="128"/>
      <c r="T366" s="128"/>
      <c r="U366" s="128"/>
    </row>
    <row r="367" spans="1:21" x14ac:dyDescent="0.25">
      <c r="A367" s="128"/>
      <c r="B367" s="128"/>
      <c r="C367" s="128"/>
      <c r="D367" s="128"/>
      <c r="E367" s="128"/>
      <c r="F367" s="128"/>
      <c r="G367" s="128"/>
      <c r="H367" s="128"/>
      <c r="I367" s="128"/>
      <c r="J367" s="128"/>
      <c r="K367" s="128"/>
      <c r="L367" s="128"/>
      <c r="M367" s="128"/>
      <c r="N367" s="128"/>
      <c r="O367" s="128"/>
      <c r="P367" s="128"/>
      <c r="Q367" s="128"/>
      <c r="R367" s="128"/>
      <c r="S367" s="128"/>
      <c r="T367" s="128"/>
      <c r="U367" s="128"/>
    </row>
    <row r="368" spans="1:21" x14ac:dyDescent="0.25">
      <c r="A368" s="128"/>
      <c r="B368" s="128"/>
      <c r="C368" s="128"/>
      <c r="D368" s="128"/>
      <c r="E368" s="128"/>
      <c r="F368" s="128"/>
      <c r="G368" s="128"/>
      <c r="H368" s="128"/>
      <c r="I368" s="128"/>
      <c r="J368" s="128"/>
      <c r="K368" s="128"/>
      <c r="L368" s="128"/>
      <c r="M368" s="128"/>
      <c r="N368" s="128"/>
      <c r="O368" s="128"/>
      <c r="P368" s="128"/>
      <c r="Q368" s="128"/>
      <c r="R368" s="128"/>
      <c r="S368" s="128"/>
      <c r="T368" s="128"/>
      <c r="U368" s="128"/>
    </row>
    <row r="369" spans="1:21" x14ac:dyDescent="0.25">
      <c r="A369" s="128"/>
      <c r="B369" s="128"/>
      <c r="C369" s="128"/>
      <c r="D369" s="128"/>
      <c r="E369" s="128"/>
      <c r="F369" s="128"/>
      <c r="G369" s="128"/>
      <c r="H369" s="128"/>
      <c r="I369" s="128"/>
      <c r="J369" s="128"/>
      <c r="K369" s="128"/>
      <c r="L369" s="128"/>
      <c r="M369" s="128"/>
      <c r="N369" s="128"/>
      <c r="O369" s="128"/>
      <c r="P369" s="128"/>
      <c r="Q369" s="128"/>
      <c r="R369" s="128"/>
      <c r="S369" s="128"/>
      <c r="T369" s="128"/>
      <c r="U369" s="128"/>
    </row>
    <row r="370" spans="1:21" x14ac:dyDescent="0.25">
      <c r="A370" s="128"/>
      <c r="B370" s="128"/>
      <c r="C370" s="128"/>
      <c r="D370" s="128"/>
      <c r="E370" s="128"/>
      <c r="F370" s="128"/>
      <c r="G370" s="128"/>
      <c r="H370" s="128"/>
      <c r="I370" s="128"/>
      <c r="J370" s="128"/>
      <c r="K370" s="128"/>
      <c r="L370" s="128"/>
      <c r="M370" s="128"/>
      <c r="N370" s="128"/>
      <c r="O370" s="128"/>
      <c r="P370" s="128"/>
      <c r="Q370" s="128"/>
      <c r="R370" s="128"/>
      <c r="S370" s="128"/>
      <c r="T370" s="128"/>
      <c r="U370" s="128"/>
    </row>
    <row r="371" spans="1:21" x14ac:dyDescent="0.25">
      <c r="A371" s="128"/>
      <c r="B371" s="128"/>
      <c r="C371" s="128"/>
      <c r="D371" s="128"/>
      <c r="E371" s="128"/>
      <c r="F371" s="128"/>
      <c r="G371" s="128"/>
      <c r="H371" s="128"/>
      <c r="I371" s="128"/>
      <c r="J371" s="128"/>
      <c r="K371" s="128"/>
      <c r="L371" s="128"/>
      <c r="M371" s="128"/>
      <c r="N371" s="128"/>
      <c r="O371" s="128"/>
      <c r="P371" s="128"/>
      <c r="Q371" s="128"/>
      <c r="R371" s="128"/>
      <c r="S371" s="128"/>
      <c r="T371" s="128"/>
      <c r="U371" s="128"/>
    </row>
    <row r="372" spans="1:21" x14ac:dyDescent="0.25">
      <c r="A372" s="128"/>
      <c r="B372" s="128"/>
      <c r="C372" s="128"/>
      <c r="D372" s="128"/>
      <c r="E372" s="128"/>
      <c r="F372" s="128"/>
      <c r="G372" s="128"/>
      <c r="H372" s="128"/>
      <c r="I372" s="128"/>
      <c r="J372" s="128"/>
      <c r="K372" s="128"/>
      <c r="L372" s="128"/>
      <c r="M372" s="128"/>
      <c r="N372" s="128"/>
      <c r="O372" s="128"/>
      <c r="P372" s="128"/>
      <c r="Q372" s="128"/>
      <c r="R372" s="128"/>
      <c r="S372" s="128"/>
      <c r="T372" s="128"/>
      <c r="U372" s="128"/>
    </row>
    <row r="373" spans="1:21" x14ac:dyDescent="0.25">
      <c r="A373" s="128"/>
      <c r="B373" s="128"/>
      <c r="C373" s="128"/>
      <c r="D373" s="128"/>
      <c r="E373" s="128"/>
      <c r="F373" s="128"/>
      <c r="G373" s="128"/>
      <c r="H373" s="128"/>
      <c r="I373" s="128"/>
      <c r="J373" s="128"/>
      <c r="K373" s="128"/>
      <c r="L373" s="128"/>
      <c r="M373" s="128"/>
      <c r="N373" s="128"/>
      <c r="O373" s="128"/>
      <c r="P373" s="128"/>
      <c r="Q373" s="128"/>
      <c r="R373" s="128"/>
      <c r="S373" s="128"/>
      <c r="T373" s="128"/>
      <c r="U373" s="128"/>
    </row>
    <row r="374" spans="1:21" x14ac:dyDescent="0.25">
      <c r="A374" s="128"/>
      <c r="B374" s="128"/>
      <c r="C374" s="128"/>
      <c r="D374" s="128"/>
      <c r="E374" s="128"/>
      <c r="F374" s="128"/>
      <c r="G374" s="128"/>
      <c r="H374" s="128"/>
      <c r="I374" s="128"/>
      <c r="J374" s="128"/>
      <c r="K374" s="128"/>
      <c r="L374" s="128"/>
      <c r="M374" s="128"/>
      <c r="N374" s="128"/>
      <c r="O374" s="128"/>
      <c r="P374" s="128"/>
      <c r="Q374" s="128"/>
      <c r="R374" s="128"/>
      <c r="S374" s="128"/>
      <c r="T374" s="128"/>
      <c r="U374" s="128"/>
    </row>
    <row r="375" spans="1:21" x14ac:dyDescent="0.25">
      <c r="A375" s="128"/>
      <c r="B375" s="128"/>
      <c r="C375" s="128"/>
      <c r="D375" s="128"/>
      <c r="E375" s="128"/>
      <c r="F375" s="128"/>
      <c r="G375" s="128"/>
      <c r="H375" s="128"/>
      <c r="I375" s="128"/>
      <c r="J375" s="128"/>
      <c r="K375" s="128"/>
      <c r="L375" s="128"/>
      <c r="M375" s="128"/>
      <c r="N375" s="128"/>
      <c r="O375" s="128"/>
      <c r="P375" s="128"/>
      <c r="Q375" s="128"/>
      <c r="R375" s="128"/>
      <c r="S375" s="128"/>
      <c r="T375" s="128"/>
      <c r="U375" s="128"/>
    </row>
    <row r="376" spans="1:21" x14ac:dyDescent="0.25">
      <c r="A376" s="128"/>
      <c r="B376" s="128"/>
      <c r="C376" s="128"/>
      <c r="D376" s="128"/>
      <c r="E376" s="128"/>
      <c r="F376" s="128"/>
      <c r="G376" s="128"/>
      <c r="H376" s="128"/>
      <c r="I376" s="128"/>
      <c r="J376" s="128"/>
      <c r="K376" s="128"/>
      <c r="L376" s="128"/>
      <c r="M376" s="128"/>
      <c r="N376" s="128"/>
      <c r="O376" s="128"/>
      <c r="P376" s="128"/>
      <c r="Q376" s="128"/>
      <c r="R376" s="128"/>
      <c r="S376" s="128"/>
      <c r="T376" s="128"/>
      <c r="U376" s="128"/>
    </row>
    <row r="377" spans="1:21" x14ac:dyDescent="0.25">
      <c r="A377" s="128"/>
      <c r="B377" s="128"/>
      <c r="C377" s="128"/>
      <c r="D377" s="128"/>
      <c r="E377" s="128"/>
      <c r="F377" s="128"/>
      <c r="G377" s="128"/>
      <c r="H377" s="128"/>
      <c r="I377" s="128"/>
      <c r="J377" s="128"/>
      <c r="K377" s="128"/>
      <c r="L377" s="128"/>
      <c r="M377" s="128"/>
      <c r="N377" s="128"/>
      <c r="O377" s="128"/>
      <c r="P377" s="128"/>
      <c r="Q377" s="128"/>
      <c r="R377" s="128"/>
      <c r="S377" s="128"/>
      <c r="T377" s="128"/>
      <c r="U377" s="128"/>
    </row>
    <row r="378" spans="1:21" x14ac:dyDescent="0.25">
      <c r="A378" s="128"/>
      <c r="B378" s="128"/>
      <c r="C378" s="128"/>
      <c r="D378" s="128"/>
      <c r="E378" s="128"/>
      <c r="F378" s="128"/>
      <c r="G378" s="128"/>
      <c r="H378" s="128"/>
      <c r="I378" s="128"/>
      <c r="J378" s="128"/>
      <c r="K378" s="128"/>
      <c r="L378" s="128"/>
      <c r="M378" s="128"/>
      <c r="N378" s="128"/>
      <c r="O378" s="128"/>
      <c r="P378" s="128"/>
      <c r="Q378" s="128"/>
      <c r="R378" s="128"/>
      <c r="S378" s="128"/>
      <c r="T378" s="128"/>
      <c r="U378" s="128"/>
    </row>
    <row r="379" spans="1:21" x14ac:dyDescent="0.25">
      <c r="A379" s="128"/>
      <c r="B379" s="128"/>
      <c r="C379" s="128"/>
      <c r="D379" s="128"/>
      <c r="E379" s="128"/>
      <c r="F379" s="128"/>
      <c r="G379" s="128"/>
      <c r="H379" s="128"/>
      <c r="I379" s="128"/>
      <c r="J379" s="128"/>
      <c r="K379" s="128"/>
      <c r="L379" s="128"/>
      <c r="M379" s="128"/>
      <c r="N379" s="128"/>
      <c r="O379" s="128"/>
      <c r="P379" s="128"/>
      <c r="Q379" s="128"/>
      <c r="R379" s="128"/>
      <c r="S379" s="128"/>
      <c r="T379" s="128"/>
      <c r="U379" s="128"/>
    </row>
    <row r="380" spans="1:21" x14ac:dyDescent="0.25">
      <c r="A380" s="128"/>
      <c r="B380" s="128"/>
      <c r="C380" s="128"/>
      <c r="D380" s="128"/>
      <c r="E380" s="128"/>
      <c r="F380" s="128"/>
      <c r="G380" s="128"/>
      <c r="H380" s="128"/>
      <c r="I380" s="128"/>
      <c r="J380" s="128"/>
      <c r="K380" s="128"/>
      <c r="L380" s="128"/>
      <c r="M380" s="128"/>
      <c r="N380" s="128"/>
      <c r="O380" s="128"/>
      <c r="P380" s="128"/>
      <c r="Q380" s="128"/>
      <c r="R380" s="128"/>
      <c r="S380" s="128"/>
      <c r="T380" s="128"/>
      <c r="U380" s="128"/>
    </row>
    <row r="381" spans="1:21" x14ac:dyDescent="0.25">
      <c r="A381" s="128"/>
      <c r="B381" s="128"/>
      <c r="C381" s="128"/>
      <c r="D381" s="128"/>
      <c r="E381" s="128"/>
      <c r="F381" s="128"/>
      <c r="G381" s="128"/>
      <c r="H381" s="128"/>
      <c r="I381" s="128"/>
      <c r="J381" s="128"/>
      <c r="K381" s="128"/>
      <c r="L381" s="128"/>
      <c r="M381" s="128"/>
      <c r="N381" s="128"/>
      <c r="O381" s="128"/>
      <c r="P381" s="128"/>
      <c r="Q381" s="128"/>
      <c r="R381" s="128"/>
      <c r="S381" s="128"/>
      <c r="T381" s="128"/>
      <c r="U381" s="128"/>
    </row>
    <row r="382" spans="1:21" x14ac:dyDescent="0.25">
      <c r="A382" s="128"/>
      <c r="B382" s="128"/>
      <c r="C382" s="128"/>
      <c r="D382" s="128"/>
      <c r="E382" s="128"/>
      <c r="F382" s="128"/>
      <c r="G382" s="128"/>
      <c r="H382" s="128"/>
      <c r="I382" s="128"/>
      <c r="J382" s="128"/>
      <c r="K382" s="128"/>
      <c r="L382" s="128"/>
      <c r="M382" s="128"/>
      <c r="N382" s="128"/>
      <c r="O382" s="128"/>
      <c r="P382" s="128"/>
      <c r="Q382" s="128"/>
      <c r="R382" s="128"/>
      <c r="S382" s="128"/>
      <c r="T382" s="128"/>
      <c r="U382" s="12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55" zoomScaleNormal="80" zoomScaleSheetLayoutView="55" workbookViewId="0">
      <selection activeCell="R27" sqref="R27"/>
    </sheetView>
  </sheetViews>
  <sheetFormatPr defaultColWidth="9.140625"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30.85546875"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1" style="138" customWidth="1"/>
    <col min="23" max="25" width="17.7109375" style="138" customWidth="1"/>
    <col min="26" max="26" width="46.5703125" style="138" customWidth="1"/>
    <col min="27" max="28" width="12.28515625" style="138" customWidth="1"/>
    <col min="29" max="16384" width="9.140625" style="138"/>
  </cols>
  <sheetData>
    <row r="1" spans="1:28" ht="18.75" x14ac:dyDescent="0.25">
      <c r="Z1" s="4" t="s">
        <v>66</v>
      </c>
    </row>
    <row r="2" spans="1:28" ht="18.75" x14ac:dyDescent="0.3">
      <c r="Z2" s="1" t="s">
        <v>8</v>
      </c>
    </row>
    <row r="3" spans="1:28" ht="18.75" x14ac:dyDescent="0.3">
      <c r="Z3" s="1" t="s">
        <v>65</v>
      </c>
    </row>
    <row r="4" spans="1:28" ht="18.75" customHeight="1" x14ac:dyDescent="0.25">
      <c r="A4" s="335" t="str">
        <f>'3.3 паспорт описание'!A5</f>
        <v>Год раскрытия информации: 2018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6" spans="1:28" ht="18.75" x14ac:dyDescent="0.25">
      <c r="A6" s="329" t="s">
        <v>7</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104"/>
      <c r="AB6" s="104"/>
    </row>
    <row r="7" spans="1:28" ht="18.75" x14ac:dyDescent="0.25">
      <c r="A7" s="329"/>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104"/>
      <c r="AB7" s="104"/>
    </row>
    <row r="8" spans="1:28" ht="15.75" x14ac:dyDescent="0.25">
      <c r="A8" s="330" t="str">
        <f>'3.3 паспорт описание'!A9:C9</f>
        <v>Акционерное общество "Янтарьэнерго" ДЗО  ПАО "Россети"</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106"/>
      <c r="AB8" s="106"/>
    </row>
    <row r="9" spans="1:28" ht="15.75" x14ac:dyDescent="0.25">
      <c r="A9" s="325" t="s">
        <v>6</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107"/>
      <c r="AB9" s="107"/>
    </row>
    <row r="10" spans="1:28" ht="18.75" x14ac:dyDescent="0.25">
      <c r="A10" s="329"/>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104"/>
      <c r="AB10" s="104"/>
    </row>
    <row r="11" spans="1:28" ht="15.75" x14ac:dyDescent="0.25">
      <c r="A11" s="330" t="str">
        <f>'3.3 паспорт описание'!A12:C12</f>
        <v>F_17-1484</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106"/>
      <c r="AB11" s="106"/>
    </row>
    <row r="12" spans="1:28" ht="15.75" x14ac:dyDescent="0.25">
      <c r="A12" s="325" t="s">
        <v>5</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107"/>
      <c r="AB12" s="107"/>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139"/>
      <c r="AB13" s="139"/>
    </row>
    <row r="14" spans="1:28" ht="24.75" customHeight="1" x14ac:dyDescent="0.25">
      <c r="A14" s="331" t="str">
        <f>'3.3 паспорт описание'!A15:C15</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106"/>
      <c r="AB14" s="106"/>
    </row>
    <row r="15" spans="1:28" ht="15.75" x14ac:dyDescent="0.25">
      <c r="A15" s="325" t="s">
        <v>4</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107"/>
      <c r="AB15" s="107"/>
    </row>
    <row r="16" spans="1:28"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140"/>
      <c r="AB16" s="140"/>
    </row>
    <row r="17" spans="1:2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140"/>
      <c r="AB17" s="140"/>
    </row>
    <row r="18" spans="1:28"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140"/>
      <c r="AB18" s="140"/>
    </row>
    <row r="19" spans="1:2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140"/>
      <c r="AB19" s="140"/>
    </row>
    <row r="20" spans="1:28"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141"/>
      <c r="AB20" s="141"/>
    </row>
    <row r="21" spans="1:28" x14ac:dyDescent="0.2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141"/>
      <c r="AB21" s="141"/>
    </row>
    <row r="22" spans="1:28" x14ac:dyDescent="0.25">
      <c r="A22" s="370" t="s">
        <v>378</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142"/>
      <c r="AB22" s="142"/>
    </row>
    <row r="23" spans="1:28" ht="32.25" customHeight="1" x14ac:dyDescent="0.25">
      <c r="A23" s="372" t="s">
        <v>263</v>
      </c>
      <c r="B23" s="373"/>
      <c r="C23" s="373"/>
      <c r="D23" s="373"/>
      <c r="E23" s="373"/>
      <c r="F23" s="373"/>
      <c r="G23" s="373"/>
      <c r="H23" s="373"/>
      <c r="I23" s="373"/>
      <c r="J23" s="373"/>
      <c r="K23" s="373"/>
      <c r="L23" s="374"/>
      <c r="M23" s="371" t="s">
        <v>264</v>
      </c>
      <c r="N23" s="371"/>
      <c r="O23" s="371"/>
      <c r="P23" s="371"/>
      <c r="Q23" s="371"/>
      <c r="R23" s="371"/>
      <c r="S23" s="371"/>
      <c r="T23" s="371"/>
      <c r="U23" s="371"/>
      <c r="V23" s="371"/>
      <c r="W23" s="371"/>
      <c r="X23" s="371"/>
      <c r="Y23" s="371"/>
      <c r="Z23" s="371"/>
    </row>
    <row r="24" spans="1:28" ht="151.5" customHeight="1" x14ac:dyDescent="0.25">
      <c r="A24" s="143" t="s">
        <v>204</v>
      </c>
      <c r="B24" s="144" t="s">
        <v>211</v>
      </c>
      <c r="C24" s="143" t="s">
        <v>261</v>
      </c>
      <c r="D24" s="143" t="s">
        <v>205</v>
      </c>
      <c r="E24" s="143" t="s">
        <v>262</v>
      </c>
      <c r="F24" s="143" t="s">
        <v>509</v>
      </c>
      <c r="G24" s="143" t="s">
        <v>510</v>
      </c>
      <c r="H24" s="143" t="s">
        <v>206</v>
      </c>
      <c r="I24" s="143" t="s">
        <v>511</v>
      </c>
      <c r="J24" s="143" t="s">
        <v>212</v>
      </c>
      <c r="K24" s="144" t="s">
        <v>210</v>
      </c>
      <c r="L24" s="144" t="s">
        <v>207</v>
      </c>
      <c r="M24" s="145" t="s">
        <v>214</v>
      </c>
      <c r="N24" s="144" t="s">
        <v>512</v>
      </c>
      <c r="O24" s="143" t="s">
        <v>513</v>
      </c>
      <c r="P24" s="143" t="s">
        <v>514</v>
      </c>
      <c r="Q24" s="143" t="s">
        <v>515</v>
      </c>
      <c r="R24" s="143" t="s">
        <v>206</v>
      </c>
      <c r="S24" s="143" t="s">
        <v>516</v>
      </c>
      <c r="T24" s="143" t="s">
        <v>517</v>
      </c>
      <c r="U24" s="143" t="s">
        <v>518</v>
      </c>
      <c r="V24" s="143" t="s">
        <v>515</v>
      </c>
      <c r="W24" s="146" t="s">
        <v>519</v>
      </c>
      <c r="X24" s="146" t="s">
        <v>520</v>
      </c>
      <c r="Y24" s="146" t="s">
        <v>521</v>
      </c>
      <c r="Z24" s="147" t="s">
        <v>215</v>
      </c>
    </row>
    <row r="25" spans="1:28" ht="16.5" customHeight="1" x14ac:dyDescent="0.25">
      <c r="A25" s="143">
        <v>1</v>
      </c>
      <c r="B25" s="144">
        <v>2</v>
      </c>
      <c r="C25" s="143">
        <v>3</v>
      </c>
      <c r="D25" s="144">
        <v>4</v>
      </c>
      <c r="E25" s="143">
        <v>5</v>
      </c>
      <c r="F25" s="144">
        <v>6</v>
      </c>
      <c r="G25" s="143">
        <v>7</v>
      </c>
      <c r="H25" s="144">
        <v>8</v>
      </c>
      <c r="I25" s="143">
        <v>9</v>
      </c>
      <c r="J25" s="144">
        <v>10</v>
      </c>
      <c r="K25" s="143">
        <v>11</v>
      </c>
      <c r="L25" s="144">
        <v>12</v>
      </c>
      <c r="M25" s="143">
        <v>13</v>
      </c>
      <c r="N25" s="144">
        <v>14</v>
      </c>
      <c r="O25" s="143">
        <v>15</v>
      </c>
      <c r="P25" s="144">
        <v>16</v>
      </c>
      <c r="Q25" s="143">
        <v>17</v>
      </c>
      <c r="R25" s="144">
        <v>18</v>
      </c>
      <c r="S25" s="143">
        <v>19</v>
      </c>
      <c r="T25" s="144">
        <v>20</v>
      </c>
      <c r="U25" s="143">
        <v>21</v>
      </c>
      <c r="V25" s="144">
        <v>22</v>
      </c>
      <c r="W25" s="143">
        <v>23</v>
      </c>
      <c r="X25" s="144">
        <v>24</v>
      </c>
      <c r="Y25" s="143">
        <v>25</v>
      </c>
      <c r="Z25" s="144">
        <v>26</v>
      </c>
    </row>
    <row r="26" spans="1:28" ht="45.75" customHeight="1" x14ac:dyDescent="0.25">
      <c r="A26" s="148" t="s">
        <v>259</v>
      </c>
      <c r="B26" s="149"/>
      <c r="C26" s="150">
        <v>0</v>
      </c>
      <c r="D26" s="150">
        <v>0</v>
      </c>
      <c r="E26" s="150" t="s">
        <v>0</v>
      </c>
      <c r="F26" s="150">
        <v>0</v>
      </c>
      <c r="G26" s="150" t="s">
        <v>0</v>
      </c>
      <c r="H26" s="150">
        <v>85140</v>
      </c>
      <c r="I26" s="150">
        <v>0</v>
      </c>
      <c r="J26" s="150">
        <v>0</v>
      </c>
      <c r="K26" s="151"/>
      <c r="L26" s="152" t="s">
        <v>208</v>
      </c>
      <c r="M26" s="153">
        <v>2019</v>
      </c>
      <c r="N26" s="151">
        <v>0</v>
      </c>
      <c r="O26" s="151">
        <v>0</v>
      </c>
      <c r="P26" s="151">
        <v>0</v>
      </c>
      <c r="Q26" s="151">
        <v>0</v>
      </c>
      <c r="R26" s="151">
        <v>0</v>
      </c>
      <c r="S26" s="151">
        <v>0</v>
      </c>
      <c r="T26" s="151">
        <v>0</v>
      </c>
      <c r="U26" s="151">
        <v>0</v>
      </c>
      <c r="V26" s="151">
        <v>0</v>
      </c>
      <c r="W26" s="151">
        <v>0</v>
      </c>
      <c r="X26" s="151">
        <v>0</v>
      </c>
      <c r="Y26" s="151" t="s">
        <v>0</v>
      </c>
      <c r="Z26" s="154" t="s">
        <v>216</v>
      </c>
    </row>
    <row r="27" spans="1:28" x14ac:dyDescent="0.25">
      <c r="A27" s="151">
        <v>2015</v>
      </c>
      <c r="B27" s="151" t="s">
        <v>429</v>
      </c>
      <c r="C27" s="151">
        <v>0</v>
      </c>
      <c r="D27" s="151">
        <v>0</v>
      </c>
      <c r="E27" s="151" t="s">
        <v>0</v>
      </c>
      <c r="F27" s="150">
        <v>0</v>
      </c>
      <c r="G27" s="150" t="s">
        <v>0</v>
      </c>
      <c r="H27" s="151">
        <v>85140</v>
      </c>
      <c r="I27" s="150">
        <v>0</v>
      </c>
      <c r="J27" s="150">
        <v>0</v>
      </c>
      <c r="K27" s="152" t="s">
        <v>0</v>
      </c>
      <c r="L27" s="155"/>
      <c r="M27" s="151"/>
      <c r="N27" s="151"/>
      <c r="O27" s="151"/>
      <c r="P27" s="151"/>
      <c r="Q27" s="151"/>
      <c r="R27" s="151"/>
      <c r="S27" s="151"/>
      <c r="T27" s="151"/>
      <c r="U27" s="151"/>
      <c r="V27" s="151"/>
      <c r="W27" s="151"/>
      <c r="X27" s="151"/>
      <c r="Y27" s="151"/>
      <c r="Z27" s="151"/>
    </row>
    <row r="28" spans="1:28" x14ac:dyDescent="0.25">
      <c r="A28" s="151" t="s">
        <v>260</v>
      </c>
      <c r="B28" s="151"/>
      <c r="C28" s="151">
        <v>0</v>
      </c>
      <c r="D28" s="151">
        <v>0</v>
      </c>
      <c r="E28" s="151" t="s">
        <v>0</v>
      </c>
      <c r="F28" s="151">
        <v>0</v>
      </c>
      <c r="G28" s="151" t="s">
        <v>0</v>
      </c>
      <c r="H28" s="151">
        <v>82800</v>
      </c>
      <c r="I28" s="151">
        <v>0</v>
      </c>
      <c r="J28" s="151">
        <v>0</v>
      </c>
      <c r="K28" s="152"/>
      <c r="L28" s="155"/>
      <c r="M28" s="151"/>
      <c r="N28" s="151"/>
      <c r="O28" s="151"/>
      <c r="P28" s="151"/>
      <c r="Q28" s="151"/>
      <c r="R28" s="151"/>
      <c r="S28" s="151"/>
      <c r="T28" s="151"/>
      <c r="U28" s="151"/>
      <c r="V28" s="151"/>
      <c r="W28" s="151"/>
      <c r="X28" s="151"/>
      <c r="Y28" s="151"/>
      <c r="Z28" s="151"/>
    </row>
    <row r="29" spans="1:28" x14ac:dyDescent="0.25">
      <c r="A29" s="151">
        <v>2014</v>
      </c>
      <c r="B29" s="151" t="s">
        <v>429</v>
      </c>
      <c r="C29" s="151">
        <v>0</v>
      </c>
      <c r="D29" s="151">
        <v>0</v>
      </c>
      <c r="E29" s="151" t="s">
        <v>0</v>
      </c>
      <c r="F29" s="151">
        <v>0</v>
      </c>
      <c r="G29" s="151" t="s">
        <v>0</v>
      </c>
      <c r="H29" s="151">
        <v>82800</v>
      </c>
      <c r="I29" s="151">
        <v>0</v>
      </c>
      <c r="J29" s="151">
        <v>0</v>
      </c>
      <c r="K29" s="151" t="s">
        <v>0</v>
      </c>
      <c r="L29" s="151"/>
      <c r="M29" s="151"/>
      <c r="N29" s="151"/>
      <c r="O29" s="151"/>
      <c r="P29" s="151"/>
      <c r="Q29" s="151"/>
      <c r="R29" s="151"/>
      <c r="S29" s="151"/>
      <c r="T29" s="151"/>
      <c r="U29" s="151"/>
      <c r="V29" s="151"/>
      <c r="W29" s="151"/>
      <c r="X29" s="151"/>
      <c r="Y29" s="151"/>
      <c r="Z29" s="151"/>
    </row>
    <row r="33" spans="1:1" x14ac:dyDescent="0.25">
      <c r="A33" s="15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26" sqref="C26"/>
    </sheetView>
  </sheetViews>
  <sheetFormatPr defaultColWidth="9.140625" defaultRowHeight="15" x14ac:dyDescent="0.25"/>
  <cols>
    <col min="1" max="1" width="7.42578125" style="101" customWidth="1"/>
    <col min="2" max="2" width="25.5703125" style="101" customWidth="1"/>
    <col min="3" max="3" width="71.28515625" style="101" customWidth="1"/>
    <col min="4" max="4" width="16.140625" style="101" customWidth="1"/>
    <col min="5" max="5" width="9.42578125" style="101" customWidth="1"/>
    <col min="6" max="6" width="8.7109375" style="101" customWidth="1"/>
    <col min="7" max="7" width="9" style="101" customWidth="1"/>
    <col min="8" max="8" width="8.42578125" style="101" customWidth="1"/>
    <col min="9" max="9" width="33.85546875" style="101" customWidth="1"/>
    <col min="10" max="11" width="19.140625" style="101" customWidth="1"/>
    <col min="12" max="12" width="16" style="101" customWidth="1"/>
    <col min="13" max="13" width="14.85546875" style="101" customWidth="1"/>
    <col min="14" max="14" width="16.28515625" style="101" customWidth="1"/>
    <col min="15" max="16384" width="9.140625" style="101"/>
  </cols>
  <sheetData>
    <row r="1" spans="1:28" s="2" customFormat="1" ht="18.75" customHeight="1" x14ac:dyDescent="0.2">
      <c r="O1" s="4" t="s">
        <v>66</v>
      </c>
    </row>
    <row r="2" spans="1:28" s="2" customFormat="1" ht="18.75" customHeight="1" x14ac:dyDescent="0.3">
      <c r="O2" s="1" t="s">
        <v>8</v>
      </c>
    </row>
    <row r="3" spans="1:28" s="2" customFormat="1" ht="18.75" x14ac:dyDescent="0.3">
      <c r="A3" s="103"/>
      <c r="B3" s="103"/>
      <c r="O3" s="1" t="s">
        <v>65</v>
      </c>
    </row>
    <row r="4" spans="1:28" s="2" customFormat="1" ht="18.75" x14ac:dyDescent="0.3">
      <c r="A4" s="103"/>
      <c r="B4" s="103"/>
      <c r="L4" s="1"/>
    </row>
    <row r="5" spans="1:28" s="2" customFormat="1" ht="15.75" x14ac:dyDescent="0.2">
      <c r="A5" s="376" t="str">
        <f>'3.4. Паспорт надежность'!A4</f>
        <v>Год раскрытия информации: 2018 год</v>
      </c>
      <c r="B5" s="376"/>
      <c r="C5" s="376"/>
      <c r="D5" s="376"/>
      <c r="E5" s="376"/>
      <c r="F5" s="376"/>
      <c r="G5" s="376"/>
      <c r="H5" s="376"/>
      <c r="I5" s="376"/>
      <c r="J5" s="376"/>
      <c r="K5" s="376"/>
      <c r="L5" s="376"/>
      <c r="M5" s="376"/>
      <c r="N5" s="376"/>
      <c r="O5" s="376"/>
      <c r="P5" s="62"/>
      <c r="Q5" s="62"/>
      <c r="R5" s="62"/>
      <c r="S5" s="62"/>
      <c r="T5" s="62"/>
      <c r="U5" s="62"/>
      <c r="V5" s="62"/>
      <c r="W5" s="62"/>
      <c r="X5" s="62"/>
      <c r="Y5" s="62"/>
      <c r="Z5" s="62"/>
      <c r="AA5" s="62"/>
      <c r="AB5" s="62"/>
    </row>
    <row r="6" spans="1:28" s="2" customFormat="1" ht="18.75" x14ac:dyDescent="0.3">
      <c r="A6" s="103"/>
      <c r="B6" s="103"/>
      <c r="L6" s="1"/>
    </row>
    <row r="7" spans="1:28" s="2" customFormat="1" ht="18.75" x14ac:dyDescent="0.2">
      <c r="A7" s="329" t="s">
        <v>7</v>
      </c>
      <c r="B7" s="329"/>
      <c r="C7" s="329"/>
      <c r="D7" s="329"/>
      <c r="E7" s="329"/>
      <c r="F7" s="329"/>
      <c r="G7" s="329"/>
      <c r="H7" s="329"/>
      <c r="I7" s="329"/>
      <c r="J7" s="329"/>
      <c r="K7" s="329"/>
      <c r="L7" s="329"/>
      <c r="M7" s="329"/>
      <c r="N7" s="329"/>
      <c r="O7" s="329"/>
      <c r="P7" s="104"/>
      <c r="Q7" s="104"/>
      <c r="R7" s="104"/>
      <c r="S7" s="104"/>
      <c r="T7" s="104"/>
      <c r="U7" s="104"/>
      <c r="V7" s="104"/>
      <c r="W7" s="104"/>
      <c r="X7" s="104"/>
      <c r="Y7" s="104"/>
      <c r="Z7" s="104"/>
    </row>
    <row r="8" spans="1:28" s="2" customFormat="1" ht="18.75" x14ac:dyDescent="0.2">
      <c r="A8" s="329"/>
      <c r="B8" s="329"/>
      <c r="C8" s="329"/>
      <c r="D8" s="329"/>
      <c r="E8" s="329"/>
      <c r="F8" s="329"/>
      <c r="G8" s="329"/>
      <c r="H8" s="329"/>
      <c r="I8" s="329"/>
      <c r="J8" s="329"/>
      <c r="K8" s="329"/>
      <c r="L8" s="329"/>
      <c r="M8" s="329"/>
      <c r="N8" s="329"/>
      <c r="O8" s="329"/>
      <c r="P8" s="104"/>
      <c r="Q8" s="104"/>
      <c r="R8" s="104"/>
      <c r="S8" s="104"/>
      <c r="T8" s="104"/>
      <c r="U8" s="104"/>
      <c r="V8" s="104"/>
      <c r="W8" s="104"/>
      <c r="X8" s="104"/>
      <c r="Y8" s="104"/>
      <c r="Z8" s="104"/>
    </row>
    <row r="9" spans="1:28" s="2" customFormat="1" ht="18.75" x14ac:dyDescent="0.2">
      <c r="A9" s="331" t="str">
        <f>'3.4. Паспорт надежность'!A8</f>
        <v>Акционерное общество "Янтарьэнерго" ДЗО  ПАО "Россети"</v>
      </c>
      <c r="B9" s="331"/>
      <c r="C9" s="331"/>
      <c r="D9" s="331"/>
      <c r="E9" s="331"/>
      <c r="F9" s="331"/>
      <c r="G9" s="331"/>
      <c r="H9" s="331"/>
      <c r="I9" s="331"/>
      <c r="J9" s="331"/>
      <c r="K9" s="331"/>
      <c r="L9" s="331"/>
      <c r="M9" s="331"/>
      <c r="N9" s="331"/>
      <c r="O9" s="331"/>
      <c r="P9" s="104"/>
      <c r="Q9" s="104"/>
      <c r="R9" s="104"/>
      <c r="S9" s="104"/>
      <c r="T9" s="104"/>
      <c r="U9" s="104"/>
      <c r="V9" s="104"/>
      <c r="W9" s="104"/>
      <c r="X9" s="104"/>
      <c r="Y9" s="104"/>
      <c r="Z9" s="104"/>
    </row>
    <row r="10" spans="1:28" s="2" customFormat="1" ht="18.75" x14ac:dyDescent="0.2">
      <c r="A10" s="325" t="s">
        <v>6</v>
      </c>
      <c r="B10" s="325"/>
      <c r="C10" s="325"/>
      <c r="D10" s="325"/>
      <c r="E10" s="325"/>
      <c r="F10" s="325"/>
      <c r="G10" s="325"/>
      <c r="H10" s="325"/>
      <c r="I10" s="325"/>
      <c r="J10" s="325"/>
      <c r="K10" s="325"/>
      <c r="L10" s="325"/>
      <c r="M10" s="325"/>
      <c r="N10" s="325"/>
      <c r="O10" s="325"/>
      <c r="P10" s="104"/>
      <c r="Q10" s="104"/>
      <c r="R10" s="104"/>
      <c r="S10" s="104"/>
      <c r="T10" s="104"/>
      <c r="U10" s="104"/>
      <c r="V10" s="104"/>
      <c r="W10" s="104"/>
      <c r="X10" s="104"/>
      <c r="Y10" s="104"/>
      <c r="Z10" s="104"/>
    </row>
    <row r="11" spans="1:28" s="2" customFormat="1" ht="18.75" x14ac:dyDescent="0.2">
      <c r="A11" s="329"/>
      <c r="B11" s="329"/>
      <c r="C11" s="329"/>
      <c r="D11" s="329"/>
      <c r="E11" s="329"/>
      <c r="F11" s="329"/>
      <c r="G11" s="329"/>
      <c r="H11" s="329"/>
      <c r="I11" s="329"/>
      <c r="J11" s="329"/>
      <c r="K11" s="329"/>
      <c r="L11" s="329"/>
      <c r="M11" s="329"/>
      <c r="N11" s="329"/>
      <c r="O11" s="329"/>
      <c r="P11" s="104"/>
      <c r="Q11" s="104"/>
      <c r="R11" s="104"/>
      <c r="S11" s="104"/>
      <c r="T11" s="104"/>
      <c r="U11" s="104"/>
      <c r="V11" s="104"/>
      <c r="W11" s="104"/>
      <c r="X11" s="104"/>
      <c r="Y11" s="104"/>
      <c r="Z11" s="104"/>
    </row>
    <row r="12" spans="1:28" s="2" customFormat="1" ht="18.75" x14ac:dyDescent="0.2">
      <c r="A12" s="331" t="str">
        <f>'3.4. Паспорт надежность'!A11</f>
        <v>F_17-1484</v>
      </c>
      <c r="B12" s="331"/>
      <c r="C12" s="331"/>
      <c r="D12" s="331"/>
      <c r="E12" s="331"/>
      <c r="F12" s="331"/>
      <c r="G12" s="331"/>
      <c r="H12" s="331"/>
      <c r="I12" s="331"/>
      <c r="J12" s="331"/>
      <c r="K12" s="331"/>
      <c r="L12" s="331"/>
      <c r="M12" s="331"/>
      <c r="N12" s="331"/>
      <c r="O12" s="331"/>
      <c r="P12" s="104"/>
      <c r="Q12" s="104"/>
      <c r="R12" s="104"/>
      <c r="S12" s="104"/>
      <c r="T12" s="104"/>
      <c r="U12" s="104"/>
      <c r="V12" s="104"/>
      <c r="W12" s="104"/>
      <c r="X12" s="104"/>
      <c r="Y12" s="104"/>
      <c r="Z12" s="104"/>
    </row>
    <row r="13" spans="1:28" s="2" customFormat="1" ht="18.75" x14ac:dyDescent="0.2">
      <c r="A13" s="325" t="s">
        <v>5</v>
      </c>
      <c r="B13" s="325"/>
      <c r="C13" s="325"/>
      <c r="D13" s="325"/>
      <c r="E13" s="325"/>
      <c r="F13" s="325"/>
      <c r="G13" s="325"/>
      <c r="H13" s="325"/>
      <c r="I13" s="325"/>
      <c r="J13" s="325"/>
      <c r="K13" s="325"/>
      <c r="L13" s="325"/>
      <c r="M13" s="325"/>
      <c r="N13" s="325"/>
      <c r="O13" s="325"/>
      <c r="P13" s="104"/>
      <c r="Q13" s="104"/>
      <c r="R13" s="104"/>
      <c r="S13" s="104"/>
      <c r="T13" s="104"/>
      <c r="U13" s="104"/>
      <c r="V13" s="104"/>
      <c r="W13" s="104"/>
      <c r="X13" s="104"/>
      <c r="Y13" s="104"/>
      <c r="Z13" s="104"/>
    </row>
    <row r="14" spans="1:28" s="109" customFormat="1" ht="15.75" customHeight="1" x14ac:dyDescent="0.2">
      <c r="A14" s="334"/>
      <c r="B14" s="334"/>
      <c r="C14" s="334"/>
      <c r="D14" s="334"/>
      <c r="E14" s="334"/>
      <c r="F14" s="334"/>
      <c r="G14" s="334"/>
      <c r="H14" s="334"/>
      <c r="I14" s="334"/>
      <c r="J14" s="334"/>
      <c r="K14" s="334"/>
      <c r="L14" s="334"/>
      <c r="M14" s="334"/>
      <c r="N14" s="334"/>
      <c r="O14" s="334"/>
      <c r="P14" s="108"/>
      <c r="Q14" s="108"/>
      <c r="R14" s="108"/>
      <c r="S14" s="108"/>
      <c r="T14" s="108"/>
      <c r="U14" s="108"/>
      <c r="V14" s="108"/>
      <c r="W14" s="108"/>
      <c r="X14" s="108"/>
      <c r="Y14" s="108"/>
      <c r="Z14" s="108"/>
    </row>
    <row r="15" spans="1:28" s="110" customFormat="1" ht="46.5" customHeight="1" x14ac:dyDescent="0.2">
      <c r="A15" s="331" t="str">
        <f>'3.4. Паспорт надежность'!A14</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B15" s="331"/>
      <c r="C15" s="331"/>
      <c r="D15" s="331"/>
      <c r="E15" s="331"/>
      <c r="F15" s="331"/>
      <c r="G15" s="331"/>
      <c r="H15" s="331"/>
      <c r="I15" s="331"/>
      <c r="J15" s="331"/>
      <c r="K15" s="331"/>
      <c r="L15" s="331"/>
      <c r="M15" s="331"/>
      <c r="N15" s="331"/>
      <c r="O15" s="331"/>
      <c r="P15" s="106"/>
      <c r="Q15" s="106"/>
      <c r="R15" s="106"/>
      <c r="S15" s="106"/>
      <c r="T15" s="106"/>
      <c r="U15" s="106"/>
      <c r="V15" s="106"/>
      <c r="W15" s="106"/>
      <c r="X15" s="106"/>
      <c r="Y15" s="106"/>
      <c r="Z15" s="106"/>
    </row>
    <row r="16" spans="1:28" s="110" customFormat="1" ht="15" customHeight="1" x14ac:dyDescent="0.2">
      <c r="A16" s="325" t="s">
        <v>4</v>
      </c>
      <c r="B16" s="325"/>
      <c r="C16" s="325"/>
      <c r="D16" s="325"/>
      <c r="E16" s="325"/>
      <c r="F16" s="325"/>
      <c r="G16" s="325"/>
      <c r="H16" s="325"/>
      <c r="I16" s="325"/>
      <c r="J16" s="325"/>
      <c r="K16" s="325"/>
      <c r="L16" s="325"/>
      <c r="M16" s="325"/>
      <c r="N16" s="325"/>
      <c r="O16" s="325"/>
      <c r="P16" s="107"/>
      <c r="Q16" s="107"/>
      <c r="R16" s="107"/>
      <c r="S16" s="107"/>
      <c r="T16" s="107"/>
      <c r="U16" s="107"/>
      <c r="V16" s="107"/>
      <c r="W16" s="107"/>
      <c r="X16" s="107"/>
      <c r="Y16" s="107"/>
      <c r="Z16" s="107"/>
    </row>
    <row r="17" spans="1:26" s="110" customFormat="1" ht="15" customHeight="1" x14ac:dyDescent="0.2">
      <c r="A17" s="332"/>
      <c r="B17" s="332"/>
      <c r="C17" s="332"/>
      <c r="D17" s="332"/>
      <c r="E17" s="332"/>
      <c r="F17" s="332"/>
      <c r="G17" s="332"/>
      <c r="H17" s="332"/>
      <c r="I17" s="332"/>
      <c r="J17" s="332"/>
      <c r="K17" s="332"/>
      <c r="L17" s="332"/>
      <c r="M17" s="332"/>
      <c r="N17" s="332"/>
      <c r="O17" s="332"/>
      <c r="P17" s="111"/>
      <c r="Q17" s="111"/>
      <c r="R17" s="111"/>
      <c r="S17" s="111"/>
      <c r="T17" s="111"/>
      <c r="U17" s="111"/>
      <c r="V17" s="111"/>
      <c r="W17" s="111"/>
    </row>
    <row r="18" spans="1:26" s="110" customFormat="1" ht="91.5" customHeight="1" x14ac:dyDescent="0.2">
      <c r="A18" s="375" t="s">
        <v>356</v>
      </c>
      <c r="B18" s="375"/>
      <c r="C18" s="375"/>
      <c r="D18" s="375"/>
      <c r="E18" s="375"/>
      <c r="F18" s="375"/>
      <c r="G18" s="375"/>
      <c r="H18" s="375"/>
      <c r="I18" s="375"/>
      <c r="J18" s="375"/>
      <c r="K18" s="375"/>
      <c r="L18" s="375"/>
      <c r="M18" s="375"/>
      <c r="N18" s="375"/>
      <c r="O18" s="375"/>
      <c r="P18" s="112"/>
      <c r="Q18" s="112"/>
      <c r="R18" s="112"/>
      <c r="S18" s="112"/>
      <c r="T18" s="112"/>
      <c r="U18" s="112"/>
      <c r="V18" s="112"/>
      <c r="W18" s="112"/>
      <c r="X18" s="112"/>
      <c r="Y18" s="112"/>
      <c r="Z18" s="112"/>
    </row>
    <row r="19" spans="1:26" s="110" customFormat="1" ht="78" customHeight="1" x14ac:dyDescent="0.2">
      <c r="A19" s="336" t="s">
        <v>3</v>
      </c>
      <c r="B19" s="336" t="s">
        <v>82</v>
      </c>
      <c r="C19" s="336" t="s">
        <v>81</v>
      </c>
      <c r="D19" s="336" t="s">
        <v>73</v>
      </c>
      <c r="E19" s="377" t="s">
        <v>80</v>
      </c>
      <c r="F19" s="378"/>
      <c r="G19" s="378"/>
      <c r="H19" s="378"/>
      <c r="I19" s="379"/>
      <c r="J19" s="336" t="s">
        <v>79</v>
      </c>
      <c r="K19" s="336"/>
      <c r="L19" s="336"/>
      <c r="M19" s="336"/>
      <c r="N19" s="336"/>
      <c r="O19" s="336"/>
      <c r="P19" s="111"/>
      <c r="Q19" s="111"/>
      <c r="R19" s="111"/>
      <c r="S19" s="111"/>
      <c r="T19" s="111"/>
      <c r="U19" s="111"/>
      <c r="V19" s="111"/>
      <c r="W19" s="111"/>
    </row>
    <row r="20" spans="1:26" s="110" customFormat="1" ht="51" customHeight="1" x14ac:dyDescent="0.2">
      <c r="A20" s="336"/>
      <c r="B20" s="336"/>
      <c r="C20" s="336"/>
      <c r="D20" s="336"/>
      <c r="E20" s="129" t="s">
        <v>78</v>
      </c>
      <c r="F20" s="129" t="s">
        <v>77</v>
      </c>
      <c r="G20" s="129" t="s">
        <v>76</v>
      </c>
      <c r="H20" s="129" t="s">
        <v>75</v>
      </c>
      <c r="I20" s="129" t="s">
        <v>74</v>
      </c>
      <c r="J20" s="129">
        <v>2015</v>
      </c>
      <c r="K20" s="129">
        <v>2016</v>
      </c>
      <c r="L20" s="129">
        <v>2017</v>
      </c>
      <c r="M20" s="129">
        <v>2018</v>
      </c>
      <c r="N20" s="129">
        <v>2019</v>
      </c>
      <c r="O20" s="129">
        <v>2020</v>
      </c>
      <c r="P20" s="117"/>
      <c r="Q20" s="117"/>
      <c r="R20" s="117"/>
      <c r="S20" s="117"/>
      <c r="T20" s="117"/>
      <c r="U20" s="117"/>
      <c r="V20" s="117"/>
      <c r="W20" s="117"/>
      <c r="X20" s="118"/>
      <c r="Y20" s="118"/>
      <c r="Z20" s="118"/>
    </row>
    <row r="21" spans="1:26" s="110" customFormat="1" ht="16.5" customHeight="1" x14ac:dyDescent="0.2">
      <c r="A21" s="115">
        <v>1</v>
      </c>
      <c r="B21" s="114">
        <v>2</v>
      </c>
      <c r="C21" s="115">
        <v>3</v>
      </c>
      <c r="D21" s="114">
        <v>4</v>
      </c>
      <c r="E21" s="115">
        <v>5</v>
      </c>
      <c r="F21" s="114">
        <v>6</v>
      </c>
      <c r="G21" s="115">
        <v>7</v>
      </c>
      <c r="H21" s="114">
        <v>8</v>
      </c>
      <c r="I21" s="115">
        <v>9</v>
      </c>
      <c r="J21" s="114">
        <v>10</v>
      </c>
      <c r="K21" s="115">
        <v>11</v>
      </c>
      <c r="L21" s="114">
        <v>12</v>
      </c>
      <c r="M21" s="115">
        <v>13</v>
      </c>
      <c r="N21" s="114">
        <v>14</v>
      </c>
      <c r="O21" s="115">
        <v>15</v>
      </c>
      <c r="P21" s="117"/>
      <c r="Q21" s="117"/>
      <c r="R21" s="117"/>
      <c r="S21" s="117"/>
      <c r="T21" s="117"/>
      <c r="U21" s="117"/>
      <c r="V21" s="117"/>
      <c r="W21" s="117"/>
      <c r="X21" s="118"/>
      <c r="Y21" s="118"/>
      <c r="Z21" s="118"/>
    </row>
    <row r="22" spans="1:26" s="160" customFormat="1" ht="33" customHeight="1" x14ac:dyDescent="0.2">
      <c r="A22" s="157" t="s">
        <v>62</v>
      </c>
      <c r="B22" s="158">
        <v>2017</v>
      </c>
      <c r="C22" s="66" t="s">
        <v>265</v>
      </c>
      <c r="D22" s="66" t="s">
        <v>265</v>
      </c>
      <c r="E22" s="66" t="s">
        <v>265</v>
      </c>
      <c r="F22" s="66" t="s">
        <v>265</v>
      </c>
      <c r="G22" s="66" t="s">
        <v>265</v>
      </c>
      <c r="H22" s="66" t="s">
        <v>265</v>
      </c>
      <c r="I22" s="66" t="s">
        <v>265</v>
      </c>
      <c r="J22" s="66" t="s">
        <v>265</v>
      </c>
      <c r="K22" s="66" t="s">
        <v>265</v>
      </c>
      <c r="L22" s="66" t="s">
        <v>265</v>
      </c>
      <c r="M22" s="66" t="s">
        <v>265</v>
      </c>
      <c r="N22" s="66" t="s">
        <v>265</v>
      </c>
      <c r="O22" s="66" t="s">
        <v>265</v>
      </c>
      <c r="P22" s="117"/>
      <c r="Q22" s="117"/>
      <c r="R22" s="117"/>
      <c r="S22" s="117"/>
      <c r="T22" s="117"/>
      <c r="U22" s="117"/>
      <c r="V22" s="159"/>
      <c r="W22" s="159"/>
      <c r="X22" s="159"/>
      <c r="Y22" s="159"/>
      <c r="Z22" s="159"/>
    </row>
    <row r="23" spans="1:26" x14ac:dyDescent="0.2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row>
    <row r="24" spans="1:26" x14ac:dyDescent="0.25">
      <c r="A24" s="128"/>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row>
    <row r="25" spans="1:26" x14ac:dyDescent="0.25">
      <c r="A25" s="128"/>
      <c r="B25" s="128"/>
      <c r="C25" s="128"/>
      <c r="D25" s="128"/>
      <c r="E25" s="128"/>
      <c r="F25" s="128"/>
      <c r="G25" s="128"/>
      <c r="H25" s="128"/>
      <c r="I25" s="128"/>
      <c r="J25" s="128"/>
      <c r="K25" s="128"/>
      <c r="L25" s="128"/>
      <c r="M25" s="128"/>
      <c r="N25" s="128"/>
      <c r="O25" s="128"/>
      <c r="P25" s="128"/>
      <c r="Q25" s="128"/>
      <c r="R25" s="128"/>
      <c r="S25" s="128"/>
      <c r="T25" s="128"/>
      <c r="U25" s="128"/>
      <c r="V25" s="128"/>
      <c r="W25" s="128"/>
      <c r="X25" s="128"/>
      <c r="Y25" s="128"/>
      <c r="Z25" s="128"/>
    </row>
    <row r="26" spans="1:26" x14ac:dyDescent="0.25">
      <c r="A26" s="128"/>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row>
    <row r="27" spans="1:26" x14ac:dyDescent="0.25">
      <c r="A27" s="128"/>
      <c r="B27" s="128"/>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row>
    <row r="28" spans="1:26" x14ac:dyDescent="0.25">
      <c r="A28" s="128"/>
      <c r="B28" s="128"/>
      <c r="C28" s="128"/>
      <c r="D28" s="128"/>
      <c r="E28" s="128"/>
      <c r="F28" s="128"/>
      <c r="G28" s="128"/>
      <c r="H28" s="128"/>
      <c r="I28" s="128"/>
      <c r="J28" s="128"/>
      <c r="K28" s="128"/>
      <c r="L28" s="128"/>
      <c r="M28" s="128"/>
      <c r="N28" s="128"/>
      <c r="O28" s="128"/>
      <c r="P28" s="128"/>
      <c r="Q28" s="128"/>
      <c r="R28" s="128"/>
      <c r="S28" s="128"/>
      <c r="T28" s="128"/>
      <c r="U28" s="128"/>
      <c r="V28" s="128"/>
      <c r="W28" s="128"/>
      <c r="X28" s="128"/>
      <c r="Y28" s="128"/>
      <c r="Z28" s="128"/>
    </row>
    <row r="29" spans="1:26" x14ac:dyDescent="0.25">
      <c r="A29" s="128"/>
      <c r="B29" s="128"/>
      <c r="C29" s="128"/>
      <c r="D29" s="128"/>
      <c r="E29" s="128"/>
      <c r="F29" s="128"/>
      <c r="G29" s="128"/>
      <c r="H29" s="128"/>
      <c r="I29" s="128"/>
      <c r="J29" s="128"/>
      <c r="K29" s="128"/>
      <c r="L29" s="128"/>
      <c r="M29" s="128"/>
      <c r="N29" s="128"/>
      <c r="O29" s="128"/>
      <c r="P29" s="128"/>
      <c r="Q29" s="128"/>
      <c r="R29" s="128"/>
      <c r="S29" s="128"/>
      <c r="T29" s="128"/>
      <c r="U29" s="128"/>
      <c r="V29" s="128"/>
      <c r="W29" s="128"/>
      <c r="X29" s="128"/>
      <c r="Y29" s="128"/>
      <c r="Z29" s="128"/>
    </row>
    <row r="30" spans="1:26" x14ac:dyDescent="0.25">
      <c r="A30" s="128"/>
      <c r="B30" s="128"/>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row>
    <row r="31" spans="1:26" x14ac:dyDescent="0.25">
      <c r="A31" s="128"/>
      <c r="B31" s="128"/>
      <c r="C31" s="128"/>
      <c r="D31" s="128"/>
      <c r="E31" s="128"/>
      <c r="F31" s="128"/>
      <c r="G31" s="128"/>
      <c r="H31" s="128"/>
      <c r="I31" s="128"/>
      <c r="J31" s="128"/>
      <c r="K31" s="128"/>
      <c r="L31" s="128"/>
      <c r="M31" s="128"/>
      <c r="N31" s="128"/>
      <c r="O31" s="128"/>
      <c r="P31" s="128"/>
      <c r="Q31" s="128"/>
      <c r="R31" s="128"/>
      <c r="S31" s="128"/>
      <c r="T31" s="128"/>
      <c r="U31" s="128"/>
      <c r="V31" s="128"/>
      <c r="W31" s="128"/>
      <c r="X31" s="128"/>
      <c r="Y31" s="128"/>
      <c r="Z31" s="128"/>
    </row>
    <row r="32" spans="1:26" x14ac:dyDescent="0.25">
      <c r="A32" s="128"/>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row>
    <row r="33" spans="1:26" x14ac:dyDescent="0.25">
      <c r="A33" s="128"/>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row>
    <row r="34" spans="1:26" x14ac:dyDescent="0.25">
      <c r="A34" s="128"/>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row>
    <row r="35" spans="1:26" x14ac:dyDescent="0.25">
      <c r="A35" s="128"/>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row>
    <row r="36" spans="1:26" x14ac:dyDescent="0.25">
      <c r="A36" s="128"/>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row>
    <row r="37" spans="1:26" x14ac:dyDescent="0.25">
      <c r="A37" s="128"/>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row>
    <row r="38" spans="1:26" x14ac:dyDescent="0.25">
      <c r="A38" s="128"/>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row>
    <row r="39" spans="1:26" x14ac:dyDescent="0.25">
      <c r="A39" s="128"/>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row>
    <row r="40" spans="1:26"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row>
    <row r="41" spans="1:26" x14ac:dyDescent="0.25">
      <c r="A41" s="128"/>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row>
    <row r="42" spans="1:26" x14ac:dyDescent="0.25">
      <c r="A42" s="128"/>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8"/>
    </row>
    <row r="43" spans="1:26" x14ac:dyDescent="0.25">
      <c r="A43" s="128"/>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row>
    <row r="44" spans="1:26" x14ac:dyDescent="0.25">
      <c r="A44" s="128"/>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row>
    <row r="45" spans="1:26" x14ac:dyDescent="0.2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row>
    <row r="46" spans="1:26"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row>
    <row r="47" spans="1:26" x14ac:dyDescent="0.2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row>
    <row r="48" spans="1:26" x14ac:dyDescent="0.2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row>
    <row r="49" spans="1:26" x14ac:dyDescent="0.25">
      <c r="A49" s="128"/>
      <c r="B49" s="128"/>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row>
    <row r="50" spans="1:26" x14ac:dyDescent="0.25">
      <c r="A50" s="128"/>
      <c r="B50" s="128"/>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row>
    <row r="51" spans="1:26" x14ac:dyDescent="0.25">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row>
    <row r="52" spans="1:26" x14ac:dyDescent="0.25">
      <c r="A52" s="128"/>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28"/>
    </row>
    <row r="53" spans="1:26" x14ac:dyDescent="0.25">
      <c r="A53" s="128"/>
      <c r="B53" s="128"/>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row>
    <row r="54" spans="1:26"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row>
    <row r="55" spans="1:26" x14ac:dyDescent="0.25">
      <c r="A55" s="128"/>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row>
    <row r="56" spans="1:26" x14ac:dyDescent="0.25">
      <c r="A56" s="128"/>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row>
    <row r="57" spans="1:26" x14ac:dyDescent="0.25">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row>
    <row r="58" spans="1:26" x14ac:dyDescent="0.25">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row>
    <row r="59" spans="1:26" x14ac:dyDescent="0.25">
      <c r="A59" s="128"/>
      <c r="B59" s="128"/>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row>
    <row r="60" spans="1:26" x14ac:dyDescent="0.25">
      <c r="A60" s="128"/>
      <c r="B60" s="128"/>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28"/>
    </row>
    <row r="61" spans="1:26" x14ac:dyDescent="0.25">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row>
    <row r="62" spans="1:26" x14ac:dyDescent="0.25">
      <c r="A62" s="128"/>
      <c r="B62" s="128"/>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row>
    <row r="63" spans="1:26"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row>
    <row r="64" spans="1:26" x14ac:dyDescent="0.25">
      <c r="A64" s="128"/>
      <c r="B64" s="128"/>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28"/>
    </row>
    <row r="65" spans="1:26" x14ac:dyDescent="0.25">
      <c r="A65" s="128"/>
      <c r="B65" s="128"/>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row>
    <row r="66" spans="1:26" x14ac:dyDescent="0.25">
      <c r="A66" s="128"/>
      <c r="B66" s="128"/>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row>
    <row r="67" spans="1:26" x14ac:dyDescent="0.25">
      <c r="A67" s="128"/>
      <c r="B67" s="128"/>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row>
    <row r="68" spans="1:26" x14ac:dyDescent="0.25">
      <c r="A68" s="128"/>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row>
    <row r="69" spans="1:26" x14ac:dyDescent="0.25">
      <c r="A69" s="128"/>
      <c r="B69" s="128"/>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28"/>
    </row>
    <row r="70" spans="1:26" x14ac:dyDescent="0.25">
      <c r="A70" s="128"/>
      <c r="B70" s="128"/>
      <c r="C70" s="128"/>
      <c r="D70" s="128"/>
      <c r="E70" s="128"/>
      <c r="F70" s="128"/>
      <c r="G70" s="128"/>
      <c r="H70" s="128"/>
      <c r="I70" s="128"/>
      <c r="J70" s="128"/>
      <c r="K70" s="128"/>
      <c r="L70" s="128"/>
      <c r="M70" s="128"/>
      <c r="N70" s="128"/>
      <c r="O70" s="128"/>
      <c r="P70" s="128"/>
      <c r="Q70" s="128"/>
      <c r="R70" s="128"/>
      <c r="S70" s="128"/>
      <c r="T70" s="128"/>
      <c r="U70" s="128"/>
      <c r="V70" s="128"/>
      <c r="W70" s="128"/>
      <c r="X70" s="128"/>
      <c r="Y70" s="128"/>
      <c r="Z70" s="128"/>
    </row>
    <row r="71" spans="1:26" x14ac:dyDescent="0.25">
      <c r="A71" s="128"/>
      <c r="B71" s="128"/>
      <c r="C71" s="128"/>
      <c r="D71" s="128"/>
      <c r="E71" s="128"/>
      <c r="F71" s="128"/>
      <c r="G71" s="128"/>
      <c r="H71" s="128"/>
      <c r="I71" s="128"/>
      <c r="J71" s="128"/>
      <c r="K71" s="128"/>
      <c r="L71" s="128"/>
      <c r="M71" s="128"/>
      <c r="N71" s="128"/>
      <c r="O71" s="128"/>
      <c r="P71" s="128"/>
      <c r="Q71" s="128"/>
      <c r="R71" s="128"/>
      <c r="S71" s="128"/>
      <c r="T71" s="128"/>
      <c r="U71" s="128"/>
      <c r="V71" s="128"/>
      <c r="W71" s="128"/>
      <c r="X71" s="128"/>
      <c r="Y71" s="128"/>
      <c r="Z71" s="128"/>
    </row>
    <row r="72" spans="1:26" x14ac:dyDescent="0.25">
      <c r="A72" s="128"/>
      <c r="B72" s="128"/>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8"/>
    </row>
    <row r="73" spans="1:26" x14ac:dyDescent="0.25">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row>
    <row r="74" spans="1:26" x14ac:dyDescent="0.25">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row>
    <row r="75" spans="1:26" x14ac:dyDescent="0.25">
      <c r="A75" s="128"/>
      <c r="B75" s="128"/>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row>
    <row r="76" spans="1:26" x14ac:dyDescent="0.25">
      <c r="A76" s="128"/>
      <c r="B76" s="128"/>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row>
    <row r="77" spans="1:26" x14ac:dyDescent="0.25">
      <c r="A77" s="128"/>
      <c r="B77" s="128"/>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8"/>
    </row>
    <row r="78" spans="1:26" x14ac:dyDescent="0.25">
      <c r="A78" s="128"/>
      <c r="B78" s="128"/>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row>
    <row r="79" spans="1:26" x14ac:dyDescent="0.25">
      <c r="A79" s="128"/>
      <c r="B79" s="128"/>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8"/>
    </row>
    <row r="80" spans="1:26" x14ac:dyDescent="0.25">
      <c r="A80" s="128"/>
      <c r="B80" s="128"/>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8"/>
    </row>
    <row r="81" spans="1:26"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8"/>
    </row>
    <row r="82" spans="1:26"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row>
    <row r="83" spans="1:26"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28"/>
    </row>
    <row r="84" spans="1:26"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28"/>
    </row>
    <row r="85" spans="1:26"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8"/>
    </row>
    <row r="86" spans="1:26"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row>
    <row r="87" spans="1:26"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row>
    <row r="88" spans="1:26"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28"/>
    </row>
    <row r="89" spans="1:26"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row>
    <row r="90" spans="1:26"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row>
    <row r="91" spans="1:26"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row>
    <row r="92" spans="1:26"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row>
    <row r="93" spans="1:26"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row>
    <row r="94" spans="1:26"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row>
    <row r="95" spans="1:26"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row>
    <row r="96" spans="1:26"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row>
    <row r="97" spans="1:26"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row>
    <row r="98" spans="1:26"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8"/>
    </row>
    <row r="99" spans="1:26"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28"/>
    </row>
    <row r="100" spans="1:26"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row>
    <row r="101" spans="1:26"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row>
    <row r="102" spans="1:26"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row>
    <row r="103" spans="1:26"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row>
    <row r="104" spans="1:26"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8"/>
    </row>
    <row r="105" spans="1:26"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28"/>
    </row>
    <row r="106" spans="1:26"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28"/>
    </row>
    <row r="107" spans="1:26"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8"/>
    </row>
    <row r="108" spans="1:26"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8"/>
    </row>
    <row r="109" spans="1:26"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8"/>
    </row>
    <row r="110" spans="1:26"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row>
    <row r="111" spans="1:26"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28"/>
    </row>
    <row r="112" spans="1:26"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28"/>
    </row>
    <row r="113" spans="1:26"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28"/>
    </row>
    <row r="114" spans="1:26"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8"/>
    </row>
    <row r="115" spans="1:26"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8"/>
    </row>
    <row r="116" spans="1:26"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28"/>
    </row>
    <row r="117" spans="1:26"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28"/>
    </row>
    <row r="118" spans="1:26"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28"/>
    </row>
    <row r="119" spans="1:26"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28"/>
      <c r="Z119" s="128"/>
    </row>
    <row r="120" spans="1:26"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28"/>
    </row>
    <row r="121" spans="1:26"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28"/>
    </row>
    <row r="122" spans="1:26"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28"/>
    </row>
    <row r="123" spans="1:26"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row>
    <row r="124" spans="1:26"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row>
    <row r="125" spans="1:26"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28"/>
    </row>
    <row r="126" spans="1:26"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8"/>
    </row>
    <row r="127" spans="1:26"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row>
    <row r="128" spans="1:26"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8"/>
    </row>
    <row r="129" spans="1:26"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row>
    <row r="130" spans="1:26"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8"/>
    </row>
    <row r="131" spans="1:26"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8"/>
    </row>
    <row r="132" spans="1:26"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8"/>
    </row>
    <row r="133" spans="1:26"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row>
    <row r="134" spans="1:26"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row>
    <row r="135" spans="1:26"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28"/>
    </row>
    <row r="136" spans="1:26"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8"/>
    </row>
    <row r="137" spans="1:26"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28"/>
    </row>
    <row r="138" spans="1:26"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28"/>
    </row>
    <row r="139" spans="1:26"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28"/>
    </row>
    <row r="140" spans="1:26"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28"/>
    </row>
    <row r="141" spans="1:26"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28"/>
    </row>
    <row r="142" spans="1:26"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row>
    <row r="143" spans="1:26"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row>
    <row r="144" spans="1:26"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28"/>
    </row>
    <row r="145" spans="1:26"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8"/>
    </row>
    <row r="146" spans="1:26"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8"/>
    </row>
    <row r="147" spans="1:26"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8"/>
    </row>
    <row r="148" spans="1:26"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row>
    <row r="149" spans="1:26"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8"/>
    </row>
    <row r="150" spans="1:26"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row>
    <row r="151" spans="1:26"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8"/>
    </row>
    <row r="152" spans="1:26"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row>
    <row r="153" spans="1:26"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8"/>
    </row>
    <row r="154" spans="1:26"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row>
    <row r="155" spans="1:26"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8"/>
    </row>
    <row r="156" spans="1:26"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row>
    <row r="157" spans="1:26"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28"/>
    </row>
    <row r="158" spans="1:26"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28"/>
    </row>
    <row r="159" spans="1:26"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28"/>
    </row>
    <row r="160" spans="1:26"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28"/>
    </row>
    <row r="161" spans="1:26"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28"/>
    </row>
    <row r="162" spans="1:26"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28"/>
    </row>
    <row r="163" spans="1:26"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28"/>
    </row>
    <row r="164" spans="1:26"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28"/>
    </row>
    <row r="165" spans="1:26"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28"/>
    </row>
    <row r="166" spans="1:26"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8"/>
    </row>
    <row r="167" spans="1:26"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28"/>
    </row>
    <row r="168" spans="1:26"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row>
    <row r="169" spans="1:26"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28"/>
    </row>
    <row r="170" spans="1:26"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28"/>
    </row>
    <row r="171" spans="1:26"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28"/>
    </row>
    <row r="172" spans="1:26"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28"/>
    </row>
    <row r="173" spans="1:26"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8"/>
    </row>
    <row r="174" spans="1:26"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28"/>
    </row>
    <row r="175" spans="1:26"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28"/>
    </row>
    <row r="176" spans="1:26"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28"/>
    </row>
    <row r="177" spans="1:26"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28"/>
    </row>
    <row r="178" spans="1:26"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28"/>
    </row>
    <row r="179" spans="1:26"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8"/>
    </row>
    <row r="180" spans="1:26"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28"/>
    </row>
    <row r="181" spans="1:26"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28"/>
    </row>
    <row r="182" spans="1:26"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28"/>
    </row>
    <row r="183" spans="1:26"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28"/>
    </row>
    <row r="184" spans="1:26"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28"/>
    </row>
    <row r="185" spans="1:26"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28"/>
    </row>
    <row r="186" spans="1:26"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28"/>
    </row>
    <row r="187" spans="1:26"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28"/>
    </row>
    <row r="188" spans="1:26"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28"/>
    </row>
    <row r="189" spans="1:26"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28"/>
    </row>
    <row r="190" spans="1:26"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8"/>
    </row>
    <row r="191" spans="1:26"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28"/>
    </row>
    <row r="192" spans="1:26"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28"/>
    </row>
    <row r="193" spans="1:26"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28"/>
    </row>
    <row r="194" spans="1:26"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28"/>
    </row>
    <row r="195" spans="1:26"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28"/>
    </row>
    <row r="196" spans="1:26"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28"/>
    </row>
    <row r="197" spans="1:26"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28"/>
    </row>
    <row r="198" spans="1:26"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28"/>
    </row>
    <row r="199" spans="1:26"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28"/>
    </row>
    <row r="200" spans="1:26"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28"/>
    </row>
    <row r="201" spans="1:26" x14ac:dyDescent="0.25">
      <c r="A201" s="128"/>
      <c r="B201" s="128"/>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28"/>
    </row>
    <row r="202" spans="1:26" x14ac:dyDescent="0.25">
      <c r="A202" s="128"/>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row>
    <row r="203" spans="1:26" x14ac:dyDescent="0.25">
      <c r="A203" s="128"/>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row>
    <row r="204" spans="1:26" x14ac:dyDescent="0.25">
      <c r="A204" s="128"/>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row>
    <row r="205" spans="1:26" x14ac:dyDescent="0.25">
      <c r="A205" s="128"/>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8"/>
    </row>
    <row r="206" spans="1:26" x14ac:dyDescent="0.25">
      <c r="A206" s="128"/>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28"/>
    </row>
    <row r="207" spans="1:26" x14ac:dyDescent="0.25">
      <c r="A207" s="128"/>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28"/>
    </row>
    <row r="208" spans="1:26" x14ac:dyDescent="0.25">
      <c r="A208" s="128"/>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28"/>
    </row>
    <row r="209" spans="1:26" x14ac:dyDescent="0.25">
      <c r="A209" s="128"/>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28"/>
    </row>
    <row r="210" spans="1:26" x14ac:dyDescent="0.25">
      <c r="A210" s="128"/>
      <c r="B210" s="128"/>
      <c r="C210" s="128"/>
      <c r="D210" s="128"/>
      <c r="E210" s="128"/>
      <c r="F210" s="128"/>
      <c r="G210" s="128"/>
      <c r="H210" s="128"/>
      <c r="I210" s="128"/>
      <c r="J210" s="128"/>
      <c r="K210" s="128"/>
      <c r="L210" s="128"/>
      <c r="M210" s="128"/>
      <c r="N210" s="128"/>
      <c r="O210" s="128"/>
      <c r="P210" s="128"/>
      <c r="Q210" s="128"/>
      <c r="R210" s="128"/>
      <c r="S210" s="128"/>
      <c r="T210" s="128"/>
      <c r="U210" s="128"/>
      <c r="V210" s="128"/>
      <c r="W210" s="128"/>
      <c r="X210" s="128"/>
      <c r="Y210" s="128"/>
      <c r="Z210" s="128"/>
    </row>
    <row r="211" spans="1:26" x14ac:dyDescent="0.25">
      <c r="A211" s="128"/>
      <c r="B211" s="128"/>
      <c r="C211" s="128"/>
      <c r="D211" s="128"/>
      <c r="E211" s="128"/>
      <c r="F211" s="128"/>
      <c r="G211" s="128"/>
      <c r="H211" s="128"/>
      <c r="I211" s="128"/>
      <c r="J211" s="128"/>
      <c r="K211" s="128"/>
      <c r="L211" s="128"/>
      <c r="M211" s="128"/>
      <c r="N211" s="128"/>
      <c r="O211" s="128"/>
      <c r="P211" s="128"/>
      <c r="Q211" s="128"/>
      <c r="R211" s="128"/>
      <c r="S211" s="128"/>
      <c r="T211" s="128"/>
      <c r="U211" s="128"/>
      <c r="V211" s="128"/>
      <c r="W211" s="128"/>
      <c r="X211" s="128"/>
      <c r="Y211" s="128"/>
      <c r="Z211" s="128"/>
    </row>
    <row r="212" spans="1:26" x14ac:dyDescent="0.25">
      <c r="A212" s="128"/>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8"/>
    </row>
    <row r="213" spans="1:26" x14ac:dyDescent="0.25">
      <c r="A213" s="128"/>
      <c r="B213" s="128"/>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28"/>
    </row>
    <row r="214" spans="1:26" x14ac:dyDescent="0.25">
      <c r="A214" s="128"/>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28"/>
    </row>
    <row r="215" spans="1:26" x14ac:dyDescent="0.25">
      <c r="A215" s="128"/>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28"/>
    </row>
    <row r="216" spans="1:26" x14ac:dyDescent="0.25">
      <c r="A216" s="128"/>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8"/>
    </row>
    <row r="217" spans="1:26" x14ac:dyDescent="0.25">
      <c r="A217" s="128"/>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8"/>
    </row>
    <row r="218" spans="1:26" x14ac:dyDescent="0.25">
      <c r="A218" s="128"/>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8"/>
    </row>
    <row r="219" spans="1:26" x14ac:dyDescent="0.25">
      <c r="A219" s="128"/>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8"/>
    </row>
    <row r="220" spans="1:26" x14ac:dyDescent="0.25">
      <c r="A220" s="128"/>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8"/>
    </row>
    <row r="221" spans="1:26" x14ac:dyDescent="0.25">
      <c r="A221" s="128"/>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28"/>
    </row>
    <row r="222" spans="1:26" x14ac:dyDescent="0.25">
      <c r="A222" s="128"/>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8"/>
    </row>
    <row r="223" spans="1:26" x14ac:dyDescent="0.25">
      <c r="A223" s="128"/>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8"/>
    </row>
    <row r="224" spans="1:26" x14ac:dyDescent="0.25">
      <c r="A224" s="128"/>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8"/>
    </row>
    <row r="225" spans="1:26" x14ac:dyDescent="0.25">
      <c r="A225" s="128"/>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8"/>
    </row>
    <row r="226" spans="1:26" x14ac:dyDescent="0.25">
      <c r="A226" s="128"/>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8"/>
    </row>
    <row r="227" spans="1:26" x14ac:dyDescent="0.25">
      <c r="A227" s="128"/>
      <c r="B227" s="128"/>
      <c r="C227" s="128"/>
      <c r="D227" s="128"/>
      <c r="E227" s="128"/>
      <c r="F227" s="128"/>
      <c r="G227" s="128"/>
      <c r="H227" s="128"/>
      <c r="I227" s="128"/>
      <c r="J227" s="128"/>
      <c r="K227" s="128"/>
      <c r="L227" s="128"/>
      <c r="M227" s="128"/>
      <c r="N227" s="128"/>
      <c r="O227" s="128"/>
      <c r="P227" s="128"/>
      <c r="Q227" s="128"/>
      <c r="R227" s="128"/>
      <c r="S227" s="128"/>
      <c r="T227" s="128"/>
      <c r="U227" s="128"/>
      <c r="V227" s="128"/>
      <c r="W227" s="128"/>
      <c r="X227" s="128"/>
      <c r="Y227" s="128"/>
      <c r="Z227" s="128"/>
    </row>
    <row r="228" spans="1:26" x14ac:dyDescent="0.25">
      <c r="A228" s="128"/>
      <c r="B228" s="128"/>
      <c r="C228" s="128"/>
      <c r="D228" s="128"/>
      <c r="E228" s="128"/>
      <c r="F228" s="128"/>
      <c r="G228" s="128"/>
      <c r="H228" s="128"/>
      <c r="I228" s="128"/>
      <c r="J228" s="128"/>
      <c r="K228" s="128"/>
      <c r="L228" s="128"/>
      <c r="M228" s="128"/>
      <c r="N228" s="128"/>
      <c r="O228" s="128"/>
      <c r="P228" s="128"/>
      <c r="Q228" s="128"/>
      <c r="R228" s="128"/>
      <c r="S228" s="128"/>
      <c r="T228" s="128"/>
      <c r="U228" s="128"/>
      <c r="V228" s="128"/>
      <c r="W228" s="128"/>
      <c r="X228" s="128"/>
      <c r="Y228" s="128"/>
      <c r="Z228" s="128"/>
    </row>
    <row r="229" spans="1:26" x14ac:dyDescent="0.25">
      <c r="A229" s="128"/>
      <c r="B229" s="128"/>
      <c r="C229" s="128"/>
      <c r="D229" s="128"/>
      <c r="E229" s="128"/>
      <c r="F229" s="128"/>
      <c r="G229" s="128"/>
      <c r="H229" s="128"/>
      <c r="I229" s="128"/>
      <c r="J229" s="128"/>
      <c r="K229" s="128"/>
      <c r="L229" s="128"/>
      <c r="M229" s="128"/>
      <c r="N229" s="128"/>
      <c r="O229" s="128"/>
      <c r="P229" s="128"/>
      <c r="Q229" s="128"/>
      <c r="R229" s="128"/>
      <c r="S229" s="128"/>
      <c r="T229" s="128"/>
      <c r="U229" s="128"/>
      <c r="V229" s="128"/>
      <c r="W229" s="128"/>
      <c r="X229" s="128"/>
      <c r="Y229" s="128"/>
      <c r="Z229" s="128"/>
    </row>
    <row r="230" spans="1:26" x14ac:dyDescent="0.25">
      <c r="A230" s="128"/>
      <c r="B230" s="128"/>
      <c r="C230" s="128"/>
      <c r="D230" s="128"/>
      <c r="E230" s="128"/>
      <c r="F230" s="128"/>
      <c r="G230" s="128"/>
      <c r="H230" s="128"/>
      <c r="I230" s="128"/>
      <c r="J230" s="128"/>
      <c r="K230" s="128"/>
      <c r="L230" s="128"/>
      <c r="M230" s="128"/>
      <c r="N230" s="128"/>
      <c r="O230" s="128"/>
      <c r="P230" s="128"/>
      <c r="Q230" s="128"/>
      <c r="R230" s="128"/>
      <c r="S230" s="128"/>
      <c r="T230" s="128"/>
      <c r="U230" s="128"/>
      <c r="V230" s="128"/>
      <c r="W230" s="128"/>
      <c r="X230" s="128"/>
      <c r="Y230" s="128"/>
      <c r="Z230" s="128"/>
    </row>
    <row r="231" spans="1:26" x14ac:dyDescent="0.25">
      <c r="A231" s="128"/>
      <c r="B231" s="128"/>
      <c r="C231" s="128"/>
      <c r="D231" s="128"/>
      <c r="E231" s="128"/>
      <c r="F231" s="128"/>
      <c r="G231" s="128"/>
      <c r="H231" s="128"/>
      <c r="I231" s="128"/>
      <c r="J231" s="128"/>
      <c r="K231" s="128"/>
      <c r="L231" s="128"/>
      <c r="M231" s="128"/>
      <c r="N231" s="128"/>
      <c r="O231" s="128"/>
      <c r="P231" s="128"/>
      <c r="Q231" s="128"/>
      <c r="R231" s="128"/>
      <c r="S231" s="128"/>
      <c r="T231" s="128"/>
      <c r="U231" s="128"/>
      <c r="V231" s="128"/>
      <c r="W231" s="128"/>
      <c r="X231" s="128"/>
      <c r="Y231" s="128"/>
      <c r="Z231" s="128"/>
    </row>
    <row r="232" spans="1:26" x14ac:dyDescent="0.25">
      <c r="A232" s="128"/>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8"/>
    </row>
    <row r="233" spans="1:26" x14ac:dyDescent="0.25">
      <c r="A233" s="128"/>
      <c r="B233" s="128"/>
      <c r="C233" s="128"/>
      <c r="D233" s="128"/>
      <c r="E233" s="128"/>
      <c r="F233" s="128"/>
      <c r="G233" s="128"/>
      <c r="H233" s="128"/>
      <c r="I233" s="128"/>
      <c r="J233" s="128"/>
      <c r="K233" s="128"/>
      <c r="L233" s="128"/>
      <c r="M233" s="128"/>
      <c r="N233" s="128"/>
      <c r="O233" s="128"/>
      <c r="P233" s="128"/>
      <c r="Q233" s="128"/>
      <c r="R233" s="128"/>
      <c r="S233" s="128"/>
      <c r="T233" s="128"/>
      <c r="U233" s="128"/>
      <c r="V233" s="128"/>
      <c r="W233" s="128"/>
      <c r="X233" s="128"/>
      <c r="Y233" s="128"/>
      <c r="Z233" s="128"/>
    </row>
    <row r="234" spans="1:26" x14ac:dyDescent="0.25">
      <c r="A234" s="128"/>
      <c r="B234" s="128"/>
      <c r="C234" s="128"/>
      <c r="D234" s="128"/>
      <c r="E234" s="128"/>
      <c r="F234" s="128"/>
      <c r="G234" s="128"/>
      <c r="H234" s="128"/>
      <c r="I234" s="128"/>
      <c r="J234" s="128"/>
      <c r="K234" s="128"/>
      <c r="L234" s="128"/>
      <c r="M234" s="128"/>
      <c r="N234" s="128"/>
      <c r="O234" s="128"/>
      <c r="P234" s="128"/>
      <c r="Q234" s="128"/>
      <c r="R234" s="128"/>
      <c r="S234" s="128"/>
      <c r="T234" s="128"/>
      <c r="U234" s="128"/>
      <c r="V234" s="128"/>
      <c r="W234" s="128"/>
      <c r="X234" s="128"/>
      <c r="Y234" s="128"/>
      <c r="Z234" s="128"/>
    </row>
    <row r="235" spans="1:26" x14ac:dyDescent="0.25">
      <c r="A235" s="128"/>
      <c r="B235" s="128"/>
      <c r="C235" s="128"/>
      <c r="D235" s="128"/>
      <c r="E235" s="128"/>
      <c r="F235" s="128"/>
      <c r="G235" s="128"/>
      <c r="H235" s="128"/>
      <c r="I235" s="128"/>
      <c r="J235" s="128"/>
      <c r="K235" s="128"/>
      <c r="L235" s="128"/>
      <c r="M235" s="128"/>
      <c r="N235" s="128"/>
      <c r="O235" s="128"/>
      <c r="P235" s="128"/>
      <c r="Q235" s="128"/>
      <c r="R235" s="128"/>
      <c r="S235" s="128"/>
      <c r="T235" s="128"/>
      <c r="U235" s="128"/>
      <c r="V235" s="128"/>
      <c r="W235" s="128"/>
      <c r="X235" s="128"/>
      <c r="Y235" s="128"/>
      <c r="Z235" s="128"/>
    </row>
    <row r="236" spans="1:26" x14ac:dyDescent="0.25">
      <c r="A236" s="128"/>
      <c r="B236" s="128"/>
      <c r="C236" s="128"/>
      <c r="D236" s="128"/>
      <c r="E236" s="128"/>
      <c r="F236" s="128"/>
      <c r="G236" s="128"/>
      <c r="H236" s="128"/>
      <c r="I236" s="128"/>
      <c r="J236" s="128"/>
      <c r="K236" s="128"/>
      <c r="L236" s="128"/>
      <c r="M236" s="128"/>
      <c r="N236" s="128"/>
      <c r="O236" s="128"/>
      <c r="P236" s="128"/>
      <c r="Q236" s="128"/>
      <c r="R236" s="128"/>
      <c r="S236" s="128"/>
      <c r="T236" s="128"/>
      <c r="U236" s="128"/>
      <c r="V236" s="128"/>
      <c r="W236" s="128"/>
      <c r="X236" s="128"/>
      <c r="Y236" s="128"/>
      <c r="Z236" s="128"/>
    </row>
    <row r="237" spans="1:26" x14ac:dyDescent="0.25">
      <c r="A237" s="128"/>
      <c r="B237" s="128"/>
      <c r="C237" s="128"/>
      <c r="D237" s="128"/>
      <c r="E237" s="128"/>
      <c r="F237" s="128"/>
      <c r="G237" s="128"/>
      <c r="H237" s="128"/>
      <c r="I237" s="128"/>
      <c r="J237" s="128"/>
      <c r="K237" s="128"/>
      <c r="L237" s="128"/>
      <c r="M237" s="128"/>
      <c r="N237" s="128"/>
      <c r="O237" s="128"/>
      <c r="P237" s="128"/>
      <c r="Q237" s="128"/>
      <c r="R237" s="128"/>
      <c r="S237" s="128"/>
      <c r="T237" s="128"/>
      <c r="U237" s="128"/>
      <c r="V237" s="128"/>
      <c r="W237" s="128"/>
      <c r="X237" s="128"/>
      <c r="Y237" s="128"/>
      <c r="Z237" s="128"/>
    </row>
    <row r="238" spans="1:26" x14ac:dyDescent="0.25">
      <c r="A238" s="128"/>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28"/>
    </row>
    <row r="239" spans="1:26" x14ac:dyDescent="0.25">
      <c r="A239" s="128"/>
      <c r="B239" s="128"/>
      <c r="C239" s="128"/>
      <c r="D239" s="128"/>
      <c r="E239" s="128"/>
      <c r="F239" s="128"/>
      <c r="G239" s="128"/>
      <c r="H239" s="128"/>
      <c r="I239" s="128"/>
      <c r="J239" s="128"/>
      <c r="K239" s="128"/>
      <c r="L239" s="128"/>
      <c r="M239" s="128"/>
      <c r="N239" s="128"/>
      <c r="O239" s="128"/>
      <c r="P239" s="128"/>
      <c r="Q239" s="128"/>
      <c r="R239" s="128"/>
      <c r="S239" s="128"/>
      <c r="T239" s="128"/>
      <c r="U239" s="128"/>
      <c r="V239" s="128"/>
      <c r="W239" s="128"/>
      <c r="X239" s="128"/>
      <c r="Y239" s="128"/>
      <c r="Z239" s="128"/>
    </row>
    <row r="240" spans="1:26" x14ac:dyDescent="0.25">
      <c r="A240" s="128"/>
      <c r="B240" s="128"/>
      <c r="C240" s="128"/>
      <c r="D240" s="128"/>
      <c r="E240" s="128"/>
      <c r="F240" s="128"/>
      <c r="G240" s="128"/>
      <c r="H240" s="128"/>
      <c r="I240" s="128"/>
      <c r="J240" s="128"/>
      <c r="K240" s="128"/>
      <c r="L240" s="128"/>
      <c r="M240" s="128"/>
      <c r="N240" s="128"/>
      <c r="O240" s="128"/>
      <c r="P240" s="128"/>
      <c r="Q240" s="128"/>
      <c r="R240" s="128"/>
      <c r="S240" s="128"/>
      <c r="T240" s="128"/>
      <c r="U240" s="128"/>
      <c r="V240" s="128"/>
      <c r="W240" s="128"/>
      <c r="X240" s="128"/>
      <c r="Y240" s="128"/>
      <c r="Z240" s="128"/>
    </row>
    <row r="241" spans="1:26" x14ac:dyDescent="0.25">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c r="W241" s="128"/>
      <c r="X241" s="128"/>
      <c r="Y241" s="128"/>
      <c r="Z241" s="128"/>
    </row>
    <row r="242" spans="1:26" x14ac:dyDescent="0.25">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8"/>
    </row>
    <row r="243" spans="1:26" x14ac:dyDescent="0.25">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8"/>
    </row>
    <row r="244" spans="1:26" x14ac:dyDescent="0.25">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c r="W244" s="128"/>
      <c r="X244" s="128"/>
      <c r="Y244" s="128"/>
      <c r="Z244" s="128"/>
    </row>
    <row r="245" spans="1:26" x14ac:dyDescent="0.25">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c r="W245" s="128"/>
      <c r="X245" s="128"/>
      <c r="Y245" s="128"/>
      <c r="Z245" s="128"/>
    </row>
    <row r="246" spans="1:26" x14ac:dyDescent="0.25">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c r="W246" s="128"/>
      <c r="X246" s="128"/>
      <c r="Y246" s="128"/>
      <c r="Z246" s="128"/>
    </row>
    <row r="247" spans="1:26" x14ac:dyDescent="0.25">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c r="W247" s="128"/>
      <c r="X247" s="128"/>
      <c r="Y247" s="128"/>
      <c r="Z247" s="128"/>
    </row>
    <row r="248" spans="1:26" x14ac:dyDescent="0.25">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c r="W248" s="128"/>
      <c r="X248" s="128"/>
      <c r="Y248" s="128"/>
      <c r="Z248" s="128"/>
    </row>
    <row r="249" spans="1:26" x14ac:dyDescent="0.25">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c r="W249" s="128"/>
      <c r="X249" s="128"/>
      <c r="Y249" s="128"/>
      <c r="Z249" s="128"/>
    </row>
    <row r="250" spans="1:26" x14ac:dyDescent="0.25">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c r="W250" s="128"/>
      <c r="X250" s="128"/>
      <c r="Y250" s="128"/>
      <c r="Z250" s="128"/>
    </row>
    <row r="251" spans="1:26" x14ac:dyDescent="0.25">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c r="W251" s="128"/>
      <c r="X251" s="128"/>
      <c r="Y251" s="128"/>
      <c r="Z251" s="128"/>
    </row>
    <row r="252" spans="1:26" x14ac:dyDescent="0.25">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c r="W252" s="128"/>
      <c r="X252" s="128"/>
      <c r="Y252" s="128"/>
      <c r="Z252" s="128"/>
    </row>
    <row r="253" spans="1:26" x14ac:dyDescent="0.25">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c r="W253" s="128"/>
      <c r="X253" s="128"/>
      <c r="Y253" s="128"/>
      <c r="Z253" s="128"/>
    </row>
    <row r="254" spans="1:26" x14ac:dyDescent="0.25">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c r="W254" s="128"/>
      <c r="X254" s="128"/>
      <c r="Y254" s="128"/>
      <c r="Z254" s="128"/>
    </row>
    <row r="255" spans="1:26" x14ac:dyDescent="0.25">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c r="W255" s="128"/>
      <c r="X255" s="128"/>
      <c r="Y255" s="128"/>
      <c r="Z255" s="128"/>
    </row>
    <row r="256" spans="1:26" x14ac:dyDescent="0.25">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8"/>
      <c r="Z256" s="128"/>
    </row>
    <row r="257" spans="1:26" x14ac:dyDescent="0.25">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c r="W257" s="128"/>
      <c r="X257" s="128"/>
      <c r="Y257" s="128"/>
      <c r="Z257" s="128"/>
    </row>
    <row r="258" spans="1:26" x14ac:dyDescent="0.25">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c r="W258" s="128"/>
      <c r="X258" s="128"/>
      <c r="Y258" s="128"/>
      <c r="Z258" s="128"/>
    </row>
    <row r="259" spans="1:26" x14ac:dyDescent="0.25">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8"/>
      <c r="Z259" s="128"/>
    </row>
    <row r="260" spans="1:26" x14ac:dyDescent="0.25">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c r="W260" s="128"/>
      <c r="X260" s="128"/>
      <c r="Y260" s="128"/>
      <c r="Z260" s="128"/>
    </row>
    <row r="261" spans="1:26" x14ac:dyDescent="0.25">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c r="W261" s="128"/>
      <c r="X261" s="128"/>
      <c r="Y261" s="128"/>
      <c r="Z261" s="128"/>
    </row>
    <row r="262" spans="1:26" x14ac:dyDescent="0.25">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c r="W262" s="128"/>
      <c r="X262" s="128"/>
      <c r="Y262" s="128"/>
      <c r="Z262" s="128"/>
    </row>
    <row r="263" spans="1:26" x14ac:dyDescent="0.25">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c r="W263" s="128"/>
      <c r="X263" s="128"/>
      <c r="Y263" s="128"/>
      <c r="Z263" s="128"/>
    </row>
    <row r="264" spans="1:26" x14ac:dyDescent="0.25">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c r="W264" s="128"/>
      <c r="X264" s="128"/>
      <c r="Y264" s="128"/>
      <c r="Z264" s="128"/>
    </row>
    <row r="265" spans="1:26" x14ac:dyDescent="0.25">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c r="W265" s="128"/>
      <c r="X265" s="128"/>
      <c r="Y265" s="128"/>
      <c r="Z265" s="128"/>
    </row>
    <row r="266" spans="1:26" x14ac:dyDescent="0.25">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c r="W266" s="128"/>
      <c r="X266" s="128"/>
      <c r="Y266" s="128"/>
      <c r="Z266" s="128"/>
    </row>
    <row r="267" spans="1:26" x14ac:dyDescent="0.25">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c r="W267" s="128"/>
      <c r="X267" s="128"/>
      <c r="Y267" s="128"/>
      <c r="Z267" s="128"/>
    </row>
    <row r="268" spans="1:26" x14ac:dyDescent="0.25">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c r="W268" s="128"/>
      <c r="X268" s="128"/>
      <c r="Y268" s="128"/>
      <c r="Z268" s="128"/>
    </row>
    <row r="269" spans="1:26" x14ac:dyDescent="0.25">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c r="W269" s="128"/>
      <c r="X269" s="128"/>
      <c r="Y269" s="128"/>
      <c r="Z269" s="128"/>
    </row>
    <row r="270" spans="1:26" x14ac:dyDescent="0.25">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c r="W270" s="128"/>
      <c r="X270" s="128"/>
      <c r="Y270" s="128"/>
      <c r="Z270" s="128"/>
    </row>
    <row r="271" spans="1:26" x14ac:dyDescent="0.25">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c r="W271" s="128"/>
      <c r="X271" s="128"/>
      <c r="Y271" s="128"/>
      <c r="Z271" s="128"/>
    </row>
    <row r="272" spans="1:26" x14ac:dyDescent="0.25">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c r="W272" s="128"/>
      <c r="X272" s="128"/>
      <c r="Y272" s="128"/>
      <c r="Z272" s="128"/>
    </row>
    <row r="273" spans="1:26" x14ac:dyDescent="0.25">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c r="W273" s="128"/>
      <c r="X273" s="128"/>
      <c r="Y273" s="128"/>
      <c r="Z273" s="128"/>
    </row>
    <row r="274" spans="1:26" x14ac:dyDescent="0.25">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c r="W274" s="128"/>
      <c r="X274" s="128"/>
      <c r="Y274" s="128"/>
      <c r="Z274" s="128"/>
    </row>
    <row r="275" spans="1:26" x14ac:dyDescent="0.25">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c r="W275" s="128"/>
      <c r="X275" s="128"/>
      <c r="Y275" s="128"/>
      <c r="Z275" s="128"/>
    </row>
    <row r="276" spans="1:26" x14ac:dyDescent="0.25">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8"/>
    </row>
    <row r="277" spans="1:26" x14ac:dyDescent="0.25">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8"/>
    </row>
    <row r="278" spans="1:26" x14ac:dyDescent="0.25">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c r="W278" s="128"/>
      <c r="X278" s="128"/>
      <c r="Y278" s="128"/>
      <c r="Z278" s="128"/>
    </row>
    <row r="279" spans="1:26" x14ac:dyDescent="0.25">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c r="W279" s="128"/>
      <c r="X279" s="128"/>
      <c r="Y279" s="128"/>
      <c r="Z279" s="128"/>
    </row>
    <row r="280" spans="1:26" x14ac:dyDescent="0.25">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c r="W280" s="128"/>
      <c r="X280" s="128"/>
      <c r="Y280" s="128"/>
      <c r="Z280" s="128"/>
    </row>
    <row r="281" spans="1:26" x14ac:dyDescent="0.25">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8"/>
    </row>
    <row r="282" spans="1:26" x14ac:dyDescent="0.25">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c r="W282" s="128"/>
      <c r="X282" s="128"/>
      <c r="Y282" s="128"/>
      <c r="Z282" s="128"/>
    </row>
    <row r="283" spans="1:26" x14ac:dyDescent="0.25">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c r="W283" s="128"/>
      <c r="X283" s="128"/>
      <c r="Y283" s="128"/>
      <c r="Z283" s="128"/>
    </row>
    <row r="284" spans="1:26" x14ac:dyDescent="0.25">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c r="W284" s="128"/>
      <c r="X284" s="128"/>
      <c r="Y284" s="128"/>
      <c r="Z284" s="128"/>
    </row>
    <row r="285" spans="1:26" x14ac:dyDescent="0.25">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8"/>
    </row>
    <row r="286" spans="1:26" x14ac:dyDescent="0.25">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c r="W286" s="128"/>
      <c r="X286" s="128"/>
      <c r="Y286" s="128"/>
      <c r="Z286" s="128"/>
    </row>
    <row r="287" spans="1:26" x14ac:dyDescent="0.25">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c r="W287" s="128"/>
      <c r="X287" s="128"/>
      <c r="Y287" s="128"/>
      <c r="Z287" s="128"/>
    </row>
    <row r="288" spans="1:26" x14ac:dyDescent="0.25">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8"/>
    </row>
    <row r="289" spans="1:26" x14ac:dyDescent="0.25">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c r="W289" s="128"/>
      <c r="X289" s="128"/>
      <c r="Y289" s="128"/>
      <c r="Z289" s="128"/>
    </row>
    <row r="290" spans="1:26" x14ac:dyDescent="0.25">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c r="W290" s="128"/>
      <c r="X290" s="128"/>
      <c r="Y290" s="128"/>
      <c r="Z290" s="128"/>
    </row>
    <row r="291" spans="1:26" x14ac:dyDescent="0.25">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c r="W291" s="128"/>
      <c r="X291" s="128"/>
      <c r="Y291" s="128"/>
      <c r="Z291" s="128"/>
    </row>
    <row r="292" spans="1:26" x14ac:dyDescent="0.25">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c r="W292" s="128"/>
      <c r="X292" s="128"/>
      <c r="Y292" s="128"/>
      <c r="Z292" s="128"/>
    </row>
    <row r="293" spans="1:26" x14ac:dyDescent="0.25">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8"/>
    </row>
    <row r="294" spans="1:26" x14ac:dyDescent="0.25">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c r="W294" s="128"/>
      <c r="X294" s="128"/>
      <c r="Y294" s="128"/>
      <c r="Z294" s="128"/>
    </row>
    <row r="295" spans="1:26" x14ac:dyDescent="0.25">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c r="W295" s="128"/>
      <c r="X295" s="128"/>
      <c r="Y295" s="128"/>
      <c r="Z295" s="128"/>
    </row>
    <row r="296" spans="1:26" x14ac:dyDescent="0.25">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c r="W296" s="128"/>
      <c r="X296" s="128"/>
      <c r="Y296" s="128"/>
      <c r="Z296" s="128"/>
    </row>
    <row r="297" spans="1:26" x14ac:dyDescent="0.25">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8"/>
    </row>
    <row r="298" spans="1:26" x14ac:dyDescent="0.25">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c r="W298" s="128"/>
      <c r="X298" s="128"/>
      <c r="Y298" s="128"/>
      <c r="Z298" s="128"/>
    </row>
    <row r="299" spans="1:26" x14ac:dyDescent="0.25">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8"/>
    </row>
    <row r="300" spans="1:26" x14ac:dyDescent="0.25">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c r="W300" s="128"/>
      <c r="X300" s="128"/>
      <c r="Y300" s="128"/>
      <c r="Z300" s="128"/>
    </row>
    <row r="301" spans="1:26" x14ac:dyDescent="0.25">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c r="W301" s="128"/>
      <c r="X301" s="128"/>
      <c r="Y301" s="128"/>
      <c r="Z301" s="128"/>
    </row>
    <row r="302" spans="1:26" x14ac:dyDescent="0.25">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c r="W302" s="128"/>
      <c r="X302" s="128"/>
      <c r="Y302" s="128"/>
      <c r="Z302" s="128"/>
    </row>
    <row r="303" spans="1:26" x14ac:dyDescent="0.25">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c r="W303" s="128"/>
      <c r="X303" s="128"/>
      <c r="Y303" s="128"/>
      <c r="Z303" s="128"/>
    </row>
    <row r="304" spans="1:26" x14ac:dyDescent="0.25">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8"/>
    </row>
    <row r="305" spans="1:26" x14ac:dyDescent="0.25">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c r="W305" s="128"/>
      <c r="X305" s="128"/>
      <c r="Y305" s="128"/>
      <c r="Z305" s="128"/>
    </row>
    <row r="306" spans="1:26" x14ac:dyDescent="0.25">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c r="W306" s="128"/>
      <c r="X306" s="128"/>
      <c r="Y306" s="128"/>
      <c r="Z306" s="128"/>
    </row>
    <row r="307" spans="1:26" x14ac:dyDescent="0.25">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c r="W307" s="128"/>
      <c r="X307" s="128"/>
      <c r="Y307" s="128"/>
      <c r="Z307" s="128"/>
    </row>
    <row r="308" spans="1:26" x14ac:dyDescent="0.25">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c r="W308" s="128"/>
      <c r="X308" s="128"/>
      <c r="Y308" s="128"/>
      <c r="Z308" s="128"/>
    </row>
    <row r="309" spans="1:26" x14ac:dyDescent="0.25">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c r="W309" s="128"/>
      <c r="X309" s="128"/>
      <c r="Y309" s="128"/>
      <c r="Z309" s="128"/>
    </row>
    <row r="310" spans="1:26" x14ac:dyDescent="0.25">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8"/>
    </row>
    <row r="311" spans="1:26" x14ac:dyDescent="0.25">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c r="W311" s="128"/>
      <c r="X311" s="128"/>
      <c r="Y311" s="128"/>
      <c r="Z311" s="128"/>
    </row>
    <row r="312" spans="1:26" x14ac:dyDescent="0.25">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8"/>
    </row>
    <row r="313" spans="1:26" x14ac:dyDescent="0.25">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8"/>
    </row>
    <row r="314" spans="1:26" x14ac:dyDescent="0.25">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c r="W314" s="128"/>
      <c r="X314" s="128"/>
      <c r="Y314" s="128"/>
      <c r="Z314" s="128"/>
    </row>
    <row r="315" spans="1:26" x14ac:dyDescent="0.25">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c r="W315" s="128"/>
      <c r="X315" s="128"/>
      <c r="Y315" s="128"/>
      <c r="Z315" s="128"/>
    </row>
    <row r="316" spans="1:26" x14ac:dyDescent="0.25">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c r="W316" s="128"/>
      <c r="X316" s="128"/>
      <c r="Y316" s="128"/>
      <c r="Z316" s="128"/>
    </row>
    <row r="317" spans="1:26" x14ac:dyDescent="0.25">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8"/>
    </row>
    <row r="318" spans="1:26" x14ac:dyDescent="0.25">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8"/>
    </row>
    <row r="319" spans="1:26" x14ac:dyDescent="0.25">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c r="W319" s="128"/>
      <c r="X319" s="128"/>
      <c r="Y319" s="128"/>
      <c r="Z319" s="128"/>
    </row>
    <row r="320" spans="1:26" x14ac:dyDescent="0.25">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c r="W320" s="128"/>
      <c r="X320" s="128"/>
      <c r="Y320" s="128"/>
      <c r="Z320" s="128"/>
    </row>
    <row r="321" spans="1:26" x14ac:dyDescent="0.25">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c r="W321" s="128"/>
      <c r="X321" s="128"/>
      <c r="Y321" s="128"/>
      <c r="Z321" s="128"/>
    </row>
    <row r="322" spans="1:26" x14ac:dyDescent="0.25">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c r="W322" s="128"/>
      <c r="X322" s="128"/>
      <c r="Y322" s="128"/>
      <c r="Z322" s="128"/>
    </row>
    <row r="323" spans="1:26" x14ac:dyDescent="0.25">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c r="W323" s="128"/>
      <c r="X323" s="128"/>
      <c r="Y323" s="128"/>
      <c r="Z323" s="128"/>
    </row>
    <row r="324" spans="1:26" x14ac:dyDescent="0.25">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c r="W324" s="128"/>
      <c r="X324" s="128"/>
      <c r="Y324" s="128"/>
      <c r="Z324" s="128"/>
    </row>
    <row r="325" spans="1:26" x14ac:dyDescent="0.25">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c r="W325" s="128"/>
      <c r="X325" s="128"/>
      <c r="Y325" s="128"/>
      <c r="Z325" s="128"/>
    </row>
    <row r="326" spans="1:26" x14ac:dyDescent="0.25">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c r="W326" s="128"/>
      <c r="X326" s="128"/>
      <c r="Y326" s="128"/>
      <c r="Z326" s="128"/>
    </row>
    <row r="327" spans="1:26" x14ac:dyDescent="0.25">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c r="W327" s="128"/>
      <c r="X327" s="128"/>
      <c r="Y327" s="128"/>
      <c r="Z327" s="128"/>
    </row>
    <row r="328" spans="1:26" x14ac:dyDescent="0.25">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c r="W328" s="128"/>
      <c r="X328" s="128"/>
      <c r="Y328" s="128"/>
      <c r="Z328" s="128"/>
    </row>
    <row r="329" spans="1:26" x14ac:dyDescent="0.25">
      <c r="A329" s="128"/>
      <c r="B329" s="128"/>
      <c r="C329" s="128"/>
      <c r="D329" s="128"/>
      <c r="E329" s="128"/>
      <c r="F329" s="128"/>
      <c r="G329" s="128"/>
      <c r="H329" s="128"/>
      <c r="I329" s="128"/>
      <c r="J329" s="128"/>
      <c r="K329" s="128"/>
      <c r="L329" s="128"/>
      <c r="M329" s="128"/>
      <c r="N329" s="128"/>
      <c r="O329" s="128"/>
      <c r="P329" s="128"/>
      <c r="Q329" s="128"/>
      <c r="R329" s="128"/>
      <c r="S329" s="128"/>
      <c r="T329" s="128"/>
      <c r="U329" s="128"/>
      <c r="V329" s="128"/>
      <c r="W329" s="128"/>
      <c r="X329" s="128"/>
      <c r="Y329" s="128"/>
      <c r="Z329" s="128"/>
    </row>
    <row r="330" spans="1:26" x14ac:dyDescent="0.25">
      <c r="A330" s="128"/>
      <c r="B330" s="128"/>
      <c r="C330" s="128"/>
      <c r="D330" s="128"/>
      <c r="E330" s="128"/>
      <c r="F330" s="128"/>
      <c r="G330" s="128"/>
      <c r="H330" s="128"/>
      <c r="I330" s="128"/>
      <c r="J330" s="128"/>
      <c r="K330" s="128"/>
      <c r="L330" s="128"/>
      <c r="M330" s="128"/>
      <c r="N330" s="128"/>
      <c r="O330" s="128"/>
      <c r="P330" s="128"/>
      <c r="Q330" s="128"/>
      <c r="R330" s="128"/>
      <c r="S330" s="128"/>
      <c r="T330" s="128"/>
      <c r="U330" s="128"/>
      <c r="V330" s="128"/>
      <c r="W330" s="128"/>
      <c r="X330" s="128"/>
      <c r="Y330" s="128"/>
      <c r="Z330" s="128"/>
    </row>
    <row r="331" spans="1:26" x14ac:dyDescent="0.25">
      <c r="A331" s="128"/>
      <c r="B331" s="128"/>
      <c r="C331" s="128"/>
      <c r="D331" s="128"/>
      <c r="E331" s="128"/>
      <c r="F331" s="128"/>
      <c r="G331" s="128"/>
      <c r="H331" s="128"/>
      <c r="I331" s="128"/>
      <c r="J331" s="128"/>
      <c r="K331" s="128"/>
      <c r="L331" s="128"/>
      <c r="M331" s="128"/>
      <c r="N331" s="128"/>
      <c r="O331" s="128"/>
      <c r="P331" s="128"/>
      <c r="Q331" s="128"/>
      <c r="R331" s="128"/>
      <c r="S331" s="128"/>
      <c r="T331" s="128"/>
      <c r="U331" s="128"/>
      <c r="V331" s="128"/>
      <c r="W331" s="128"/>
      <c r="X331" s="128"/>
      <c r="Y331" s="128"/>
      <c r="Z331" s="128"/>
    </row>
    <row r="332" spans="1:26" x14ac:dyDescent="0.25">
      <c r="A332" s="128"/>
      <c r="B332" s="128"/>
      <c r="C332" s="128"/>
      <c r="D332" s="128"/>
      <c r="E332" s="128"/>
      <c r="F332" s="128"/>
      <c r="G332" s="128"/>
      <c r="H332" s="128"/>
      <c r="I332" s="128"/>
      <c r="J332" s="128"/>
      <c r="K332" s="128"/>
      <c r="L332" s="128"/>
      <c r="M332" s="128"/>
      <c r="N332" s="128"/>
      <c r="O332" s="128"/>
      <c r="P332" s="128"/>
      <c r="Q332" s="128"/>
      <c r="R332" s="128"/>
      <c r="S332" s="128"/>
      <c r="T332" s="128"/>
      <c r="U332" s="128"/>
      <c r="V332" s="128"/>
      <c r="W332" s="128"/>
      <c r="X332" s="128"/>
      <c r="Y332" s="128"/>
      <c r="Z332" s="128"/>
    </row>
    <row r="333" spans="1:26" x14ac:dyDescent="0.25">
      <c r="A333" s="128"/>
      <c r="B333" s="128"/>
      <c r="C333" s="128"/>
      <c r="D333" s="128"/>
      <c r="E333" s="128"/>
      <c r="F333" s="128"/>
      <c r="G333" s="128"/>
      <c r="H333" s="128"/>
      <c r="I333" s="128"/>
      <c r="J333" s="128"/>
      <c r="K333" s="128"/>
      <c r="L333" s="128"/>
      <c r="M333" s="128"/>
      <c r="N333" s="128"/>
      <c r="O333" s="128"/>
      <c r="P333" s="128"/>
      <c r="Q333" s="128"/>
      <c r="R333" s="128"/>
      <c r="S333" s="128"/>
      <c r="T333" s="128"/>
      <c r="U333" s="128"/>
      <c r="V333" s="128"/>
      <c r="W333" s="128"/>
      <c r="X333" s="128"/>
      <c r="Y333" s="128"/>
      <c r="Z333" s="128"/>
    </row>
    <row r="334" spans="1:26" x14ac:dyDescent="0.25">
      <c r="A334" s="128"/>
      <c r="B334" s="128"/>
      <c r="C334" s="128"/>
      <c r="D334" s="128"/>
      <c r="E334" s="128"/>
      <c r="F334" s="128"/>
      <c r="G334" s="128"/>
      <c r="H334" s="128"/>
      <c r="I334" s="128"/>
      <c r="J334" s="128"/>
      <c r="K334" s="128"/>
      <c r="L334" s="128"/>
      <c r="M334" s="128"/>
      <c r="N334" s="128"/>
      <c r="O334" s="128"/>
      <c r="P334" s="128"/>
      <c r="Q334" s="128"/>
      <c r="R334" s="128"/>
      <c r="S334" s="128"/>
      <c r="T334" s="128"/>
      <c r="U334" s="128"/>
      <c r="V334" s="128"/>
      <c r="W334" s="128"/>
      <c r="X334" s="128"/>
      <c r="Y334" s="128"/>
      <c r="Z334" s="128"/>
    </row>
    <row r="335" spans="1:26" x14ac:dyDescent="0.25">
      <c r="A335" s="128"/>
      <c r="B335" s="128"/>
      <c r="C335" s="128"/>
      <c r="D335" s="128"/>
      <c r="E335" s="128"/>
      <c r="F335" s="128"/>
      <c r="G335" s="128"/>
      <c r="H335" s="128"/>
      <c r="I335" s="128"/>
      <c r="J335" s="128"/>
      <c r="K335" s="128"/>
      <c r="L335" s="128"/>
      <c r="M335" s="128"/>
      <c r="N335" s="128"/>
      <c r="O335" s="128"/>
      <c r="P335" s="128"/>
      <c r="Q335" s="128"/>
      <c r="R335" s="128"/>
      <c r="S335" s="128"/>
      <c r="T335" s="128"/>
      <c r="U335" s="128"/>
      <c r="V335" s="128"/>
      <c r="W335" s="128"/>
      <c r="X335" s="128"/>
      <c r="Y335" s="128"/>
      <c r="Z335" s="128"/>
    </row>
    <row r="336" spans="1:26" x14ac:dyDescent="0.25">
      <c r="A336" s="128"/>
      <c r="B336" s="128"/>
      <c r="C336" s="128"/>
      <c r="D336" s="128"/>
      <c r="E336" s="128"/>
      <c r="F336" s="128"/>
      <c r="G336" s="128"/>
      <c r="H336" s="128"/>
      <c r="I336" s="128"/>
      <c r="J336" s="128"/>
      <c r="K336" s="128"/>
      <c r="L336" s="128"/>
      <c r="M336" s="128"/>
      <c r="N336" s="128"/>
      <c r="O336" s="128"/>
      <c r="P336" s="128"/>
      <c r="Q336" s="128"/>
      <c r="R336" s="128"/>
      <c r="S336" s="128"/>
      <c r="T336" s="128"/>
      <c r="U336" s="128"/>
      <c r="V336" s="128"/>
      <c r="W336" s="128"/>
      <c r="X336" s="128"/>
      <c r="Y336" s="128"/>
      <c r="Z336" s="128"/>
    </row>
    <row r="337" spans="1:26" x14ac:dyDescent="0.25">
      <c r="A337" s="128"/>
      <c r="B337" s="128"/>
      <c r="C337" s="128"/>
      <c r="D337" s="128"/>
      <c r="E337" s="128"/>
      <c r="F337" s="128"/>
      <c r="G337" s="128"/>
      <c r="H337" s="128"/>
      <c r="I337" s="128"/>
      <c r="J337" s="128"/>
      <c r="K337" s="128"/>
      <c r="L337" s="128"/>
      <c r="M337" s="128"/>
      <c r="N337" s="128"/>
      <c r="O337" s="128"/>
      <c r="P337" s="128"/>
      <c r="Q337" s="128"/>
      <c r="R337" s="128"/>
      <c r="S337" s="128"/>
      <c r="T337" s="128"/>
      <c r="U337" s="128"/>
      <c r="V337" s="128"/>
      <c r="W337" s="128"/>
      <c r="X337" s="128"/>
      <c r="Y337" s="128"/>
      <c r="Z337" s="128"/>
    </row>
    <row r="338" spans="1:26" x14ac:dyDescent="0.25">
      <c r="A338" s="128"/>
      <c r="B338" s="128"/>
      <c r="C338" s="128"/>
      <c r="D338" s="128"/>
      <c r="E338" s="128"/>
      <c r="F338" s="128"/>
      <c r="G338" s="128"/>
      <c r="H338" s="128"/>
      <c r="I338" s="128"/>
      <c r="J338" s="128"/>
      <c r="K338" s="128"/>
      <c r="L338" s="128"/>
      <c r="M338" s="128"/>
      <c r="N338" s="128"/>
      <c r="O338" s="128"/>
      <c r="P338" s="128"/>
      <c r="Q338" s="128"/>
      <c r="R338" s="128"/>
      <c r="S338" s="128"/>
      <c r="T338" s="128"/>
      <c r="U338" s="128"/>
      <c r="V338" s="128"/>
      <c r="W338" s="128"/>
      <c r="X338" s="128"/>
      <c r="Y338" s="128"/>
      <c r="Z338" s="128"/>
    </row>
    <row r="339" spans="1:26" x14ac:dyDescent="0.25">
      <c r="A339" s="128"/>
      <c r="B339" s="128"/>
      <c r="C339" s="128"/>
      <c r="D339" s="128"/>
      <c r="E339" s="128"/>
      <c r="F339" s="128"/>
      <c r="G339" s="128"/>
      <c r="H339" s="128"/>
      <c r="I339" s="128"/>
      <c r="J339" s="128"/>
      <c r="K339" s="128"/>
      <c r="L339" s="128"/>
      <c r="M339" s="128"/>
      <c r="N339" s="128"/>
      <c r="O339" s="128"/>
      <c r="P339" s="128"/>
      <c r="Q339" s="128"/>
      <c r="R339" s="128"/>
      <c r="S339" s="128"/>
      <c r="T339" s="128"/>
      <c r="U339" s="128"/>
      <c r="V339" s="128"/>
      <c r="W339" s="128"/>
      <c r="X339" s="128"/>
      <c r="Y339" s="128"/>
      <c r="Z339" s="128"/>
    </row>
    <row r="340" spans="1:26" x14ac:dyDescent="0.25">
      <c r="A340" s="128"/>
      <c r="B340" s="128"/>
      <c r="C340" s="128"/>
      <c r="D340" s="128"/>
      <c r="E340" s="128"/>
      <c r="F340" s="128"/>
      <c r="G340" s="128"/>
      <c r="H340" s="128"/>
      <c r="I340" s="128"/>
      <c r="J340" s="128"/>
      <c r="K340" s="128"/>
      <c r="L340" s="128"/>
      <c r="M340" s="128"/>
      <c r="N340" s="128"/>
      <c r="O340" s="128"/>
      <c r="P340" s="128"/>
      <c r="Q340" s="128"/>
      <c r="R340" s="128"/>
      <c r="S340" s="128"/>
      <c r="T340" s="128"/>
      <c r="U340" s="128"/>
      <c r="V340" s="128"/>
      <c r="W340" s="128"/>
      <c r="X340" s="128"/>
      <c r="Y340" s="128"/>
      <c r="Z340" s="128"/>
    </row>
    <row r="341" spans="1:26" x14ac:dyDescent="0.25">
      <c r="A341" s="128"/>
      <c r="B341" s="128"/>
      <c r="C341" s="128"/>
      <c r="D341" s="128"/>
      <c r="E341" s="128"/>
      <c r="F341" s="128"/>
      <c r="G341" s="128"/>
      <c r="H341" s="128"/>
      <c r="I341" s="128"/>
      <c r="J341" s="128"/>
      <c r="K341" s="128"/>
      <c r="L341" s="128"/>
      <c r="M341" s="128"/>
      <c r="N341" s="128"/>
      <c r="O341" s="128"/>
      <c r="P341" s="128"/>
      <c r="Q341" s="128"/>
      <c r="R341" s="128"/>
      <c r="S341" s="128"/>
      <c r="T341" s="128"/>
      <c r="U341" s="128"/>
      <c r="V341" s="128"/>
      <c r="W341" s="128"/>
      <c r="X341" s="128"/>
      <c r="Y341" s="128"/>
      <c r="Z341" s="128"/>
    </row>
    <row r="342" spans="1:26" x14ac:dyDescent="0.25">
      <c r="A342" s="128"/>
      <c r="B342" s="128"/>
      <c r="C342" s="128"/>
      <c r="D342" s="128"/>
      <c r="E342" s="128"/>
      <c r="F342" s="128"/>
      <c r="G342" s="128"/>
      <c r="H342" s="128"/>
      <c r="I342" s="128"/>
      <c r="J342" s="128"/>
      <c r="K342" s="128"/>
      <c r="L342" s="128"/>
      <c r="M342" s="128"/>
      <c r="N342" s="128"/>
      <c r="O342" s="128"/>
      <c r="P342" s="128"/>
      <c r="Q342" s="128"/>
      <c r="R342" s="128"/>
      <c r="S342" s="128"/>
      <c r="T342" s="128"/>
      <c r="U342" s="128"/>
      <c r="V342" s="128"/>
      <c r="W342" s="128"/>
      <c r="X342" s="128"/>
      <c r="Y342" s="128"/>
      <c r="Z342" s="128"/>
    </row>
    <row r="343" spans="1:26" x14ac:dyDescent="0.25">
      <c r="A343" s="128"/>
      <c r="B343" s="128"/>
      <c r="C343" s="128"/>
      <c r="D343" s="128"/>
      <c r="E343" s="128"/>
      <c r="F343" s="128"/>
      <c r="G343" s="128"/>
      <c r="H343" s="128"/>
      <c r="I343" s="128"/>
      <c r="J343" s="128"/>
      <c r="K343" s="128"/>
      <c r="L343" s="128"/>
      <c r="M343" s="128"/>
      <c r="N343" s="128"/>
      <c r="O343" s="128"/>
      <c r="P343" s="128"/>
      <c r="Q343" s="128"/>
      <c r="R343" s="128"/>
      <c r="S343" s="128"/>
      <c r="T343" s="128"/>
      <c r="U343" s="128"/>
      <c r="V343" s="128"/>
      <c r="W343" s="128"/>
      <c r="X343" s="128"/>
      <c r="Y343" s="128"/>
      <c r="Z343" s="128"/>
    </row>
    <row r="344" spans="1:26" x14ac:dyDescent="0.25">
      <c r="A344" s="128"/>
      <c r="B344" s="128"/>
      <c r="C344" s="128"/>
      <c r="D344" s="128"/>
      <c r="E344" s="128"/>
      <c r="F344" s="128"/>
      <c r="G344" s="128"/>
      <c r="H344" s="128"/>
      <c r="I344" s="128"/>
      <c r="J344" s="128"/>
      <c r="K344" s="128"/>
      <c r="L344" s="128"/>
      <c r="M344" s="128"/>
      <c r="N344" s="128"/>
      <c r="O344" s="128"/>
      <c r="P344" s="128"/>
      <c r="Q344" s="128"/>
      <c r="R344" s="128"/>
      <c r="S344" s="128"/>
      <c r="T344" s="128"/>
      <c r="U344" s="128"/>
      <c r="V344" s="128"/>
      <c r="W344" s="128"/>
      <c r="X344" s="128"/>
      <c r="Y344" s="128"/>
      <c r="Z344" s="128"/>
    </row>
    <row r="345" spans="1:26" x14ac:dyDescent="0.25">
      <c r="A345" s="128"/>
      <c r="B345" s="128"/>
      <c r="C345" s="128"/>
      <c r="D345" s="128"/>
      <c r="E345" s="128"/>
      <c r="F345" s="128"/>
      <c r="G345" s="128"/>
      <c r="H345" s="128"/>
      <c r="I345" s="128"/>
      <c r="J345" s="128"/>
      <c r="K345" s="128"/>
      <c r="L345" s="128"/>
      <c r="M345" s="128"/>
      <c r="N345" s="128"/>
      <c r="O345" s="128"/>
      <c r="P345" s="128"/>
      <c r="Q345" s="128"/>
      <c r="R345" s="128"/>
      <c r="S345" s="128"/>
      <c r="T345" s="128"/>
      <c r="U345" s="128"/>
      <c r="V345" s="128"/>
      <c r="W345" s="128"/>
      <c r="X345" s="128"/>
      <c r="Y345" s="128"/>
      <c r="Z345" s="128"/>
    </row>
    <row r="346" spans="1:26" x14ac:dyDescent="0.25">
      <c r="A346" s="128"/>
      <c r="B346" s="128"/>
      <c r="C346" s="128"/>
      <c r="D346" s="128"/>
      <c r="E346" s="128"/>
      <c r="F346" s="128"/>
      <c r="G346" s="128"/>
      <c r="H346" s="128"/>
      <c r="I346" s="128"/>
      <c r="J346" s="128"/>
      <c r="K346" s="128"/>
      <c r="L346" s="128"/>
      <c r="M346" s="128"/>
      <c r="N346" s="128"/>
      <c r="O346" s="128"/>
      <c r="P346" s="128"/>
      <c r="Q346" s="128"/>
      <c r="R346" s="128"/>
      <c r="S346" s="128"/>
      <c r="T346" s="128"/>
      <c r="U346" s="128"/>
      <c r="V346" s="128"/>
      <c r="W346" s="128"/>
      <c r="X346" s="128"/>
      <c r="Y346" s="128"/>
      <c r="Z346" s="128"/>
    </row>
    <row r="347" spans="1:26" x14ac:dyDescent="0.25">
      <c r="A347" s="128"/>
      <c r="B347" s="128"/>
      <c r="C347" s="128"/>
      <c r="D347" s="128"/>
      <c r="E347" s="128"/>
      <c r="F347" s="128"/>
      <c r="G347" s="128"/>
      <c r="H347" s="128"/>
      <c r="I347" s="128"/>
      <c r="J347" s="128"/>
      <c r="K347" s="128"/>
      <c r="L347" s="128"/>
      <c r="M347" s="128"/>
      <c r="N347" s="128"/>
      <c r="O347" s="128"/>
      <c r="P347" s="128"/>
      <c r="Q347" s="128"/>
      <c r="R347" s="128"/>
      <c r="S347" s="128"/>
      <c r="T347" s="128"/>
      <c r="U347" s="128"/>
      <c r="V347" s="128"/>
      <c r="W347" s="128"/>
      <c r="X347" s="128"/>
      <c r="Y347" s="128"/>
      <c r="Z347" s="128"/>
    </row>
    <row r="348" spans="1:26" x14ac:dyDescent="0.25">
      <c r="A348" s="128"/>
      <c r="B348" s="128"/>
      <c r="C348" s="128"/>
      <c r="D348" s="128"/>
      <c r="E348" s="128"/>
      <c r="F348" s="128"/>
      <c r="G348" s="128"/>
      <c r="H348" s="128"/>
      <c r="I348" s="128"/>
      <c r="J348" s="128"/>
      <c r="K348" s="128"/>
      <c r="L348" s="128"/>
      <c r="M348" s="128"/>
      <c r="N348" s="128"/>
      <c r="O348" s="128"/>
      <c r="P348" s="128"/>
      <c r="Q348" s="128"/>
      <c r="R348" s="128"/>
      <c r="S348" s="128"/>
      <c r="T348" s="128"/>
      <c r="U348" s="128"/>
      <c r="V348" s="128"/>
      <c r="W348" s="128"/>
      <c r="X348" s="128"/>
      <c r="Y348" s="128"/>
      <c r="Z348" s="128"/>
    </row>
    <row r="349" spans="1:26" x14ac:dyDescent="0.25">
      <c r="A349" s="128"/>
      <c r="B349" s="128"/>
      <c r="C349" s="128"/>
      <c r="D349" s="128"/>
      <c r="E349" s="128"/>
      <c r="F349" s="128"/>
      <c r="G349" s="128"/>
      <c r="H349" s="128"/>
      <c r="I349" s="128"/>
      <c r="J349" s="128"/>
      <c r="K349" s="128"/>
      <c r="L349" s="128"/>
      <c r="M349" s="128"/>
      <c r="N349" s="128"/>
      <c r="O349" s="128"/>
      <c r="P349" s="128"/>
      <c r="Q349" s="128"/>
      <c r="R349" s="128"/>
      <c r="S349" s="128"/>
      <c r="T349" s="128"/>
      <c r="U349" s="128"/>
      <c r="V349" s="128"/>
      <c r="W349" s="128"/>
      <c r="X349" s="128"/>
      <c r="Y349" s="128"/>
      <c r="Z349" s="128"/>
    </row>
    <row r="350" spans="1:26" x14ac:dyDescent="0.25">
      <c r="A350" s="128"/>
      <c r="B350" s="128"/>
      <c r="C350" s="128"/>
      <c r="D350" s="128"/>
      <c r="E350" s="128"/>
      <c r="F350" s="128"/>
      <c r="G350" s="128"/>
      <c r="H350" s="128"/>
      <c r="I350" s="128"/>
      <c r="J350" s="128"/>
      <c r="K350" s="128"/>
      <c r="L350" s="128"/>
      <c r="M350" s="128"/>
      <c r="N350" s="128"/>
      <c r="O350" s="128"/>
      <c r="P350" s="128"/>
      <c r="Q350" s="128"/>
      <c r="R350" s="128"/>
      <c r="S350" s="128"/>
      <c r="T350" s="128"/>
      <c r="U350" s="128"/>
      <c r="V350" s="128"/>
      <c r="W350" s="128"/>
      <c r="X350" s="128"/>
      <c r="Y350" s="128"/>
      <c r="Z350" s="128"/>
    </row>
    <row r="351" spans="1:26" x14ac:dyDescent="0.25">
      <c r="A351" s="128"/>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8"/>
    </row>
    <row r="352" spans="1:26" x14ac:dyDescent="0.25">
      <c r="A352" s="128"/>
      <c r="B352" s="128"/>
      <c r="C352" s="128"/>
      <c r="D352" s="128"/>
      <c r="E352" s="128"/>
      <c r="F352" s="128"/>
      <c r="G352" s="128"/>
      <c r="H352" s="128"/>
      <c r="I352" s="128"/>
      <c r="J352" s="128"/>
      <c r="K352" s="128"/>
      <c r="L352" s="128"/>
      <c r="M352" s="128"/>
      <c r="N352" s="128"/>
      <c r="O352" s="128"/>
      <c r="P352" s="128"/>
      <c r="Q352" s="128"/>
      <c r="R352" s="128"/>
      <c r="S352" s="128"/>
      <c r="T352" s="128"/>
      <c r="U352" s="128"/>
      <c r="V352" s="128"/>
      <c r="W352" s="128"/>
      <c r="X352" s="128"/>
      <c r="Y352" s="128"/>
      <c r="Z352" s="128"/>
    </row>
    <row r="353" spans="1:26" x14ac:dyDescent="0.25">
      <c r="A353" s="128"/>
      <c r="B353" s="128"/>
      <c r="C353" s="128"/>
      <c r="D353" s="128"/>
      <c r="E353" s="128"/>
      <c r="F353" s="128"/>
      <c r="G353" s="128"/>
      <c r="H353" s="128"/>
      <c r="I353" s="128"/>
      <c r="J353" s="128"/>
      <c r="K353" s="128"/>
      <c r="L353" s="128"/>
      <c r="M353" s="128"/>
      <c r="N353" s="128"/>
      <c r="O353" s="128"/>
      <c r="P353" s="128"/>
      <c r="Q353" s="128"/>
      <c r="R353" s="128"/>
      <c r="S353" s="128"/>
      <c r="T353" s="128"/>
      <c r="U353" s="128"/>
      <c r="V353" s="128"/>
      <c r="W353" s="128"/>
      <c r="X353" s="128"/>
      <c r="Y353" s="128"/>
      <c r="Z353" s="128"/>
    </row>
    <row r="354" spans="1:26" x14ac:dyDescent="0.25">
      <c r="A354" s="128"/>
      <c r="B354" s="128"/>
      <c r="C354" s="128"/>
      <c r="D354" s="128"/>
      <c r="E354" s="128"/>
      <c r="F354" s="128"/>
      <c r="G354" s="128"/>
      <c r="H354" s="128"/>
      <c r="I354" s="128"/>
      <c r="J354" s="128"/>
      <c r="K354" s="128"/>
      <c r="L354" s="128"/>
      <c r="M354" s="128"/>
      <c r="N354" s="128"/>
      <c r="O354" s="128"/>
      <c r="P354" s="128"/>
      <c r="Q354" s="128"/>
      <c r="R354" s="128"/>
      <c r="S354" s="128"/>
      <c r="T354" s="128"/>
      <c r="U354" s="128"/>
      <c r="V354" s="128"/>
      <c r="W354" s="128"/>
      <c r="X354" s="128"/>
      <c r="Y354" s="128"/>
      <c r="Z354" s="128"/>
    </row>
    <row r="355" spans="1:26" x14ac:dyDescent="0.25">
      <c r="A355" s="128"/>
      <c r="B355" s="128"/>
      <c r="C355" s="128"/>
      <c r="D355" s="128"/>
      <c r="E355" s="128"/>
      <c r="F355" s="128"/>
      <c r="G355" s="128"/>
      <c r="H355" s="128"/>
      <c r="I355" s="128"/>
      <c r="J355" s="128"/>
      <c r="K355" s="128"/>
      <c r="L355" s="128"/>
      <c r="M355" s="128"/>
      <c r="N355" s="128"/>
      <c r="O355" s="128"/>
      <c r="P355" s="128"/>
      <c r="Q355" s="128"/>
      <c r="R355" s="128"/>
      <c r="S355" s="128"/>
      <c r="T355" s="128"/>
      <c r="U355" s="128"/>
      <c r="V355" s="128"/>
      <c r="W355" s="128"/>
      <c r="X355" s="128"/>
      <c r="Y355" s="128"/>
      <c r="Z355" s="128"/>
    </row>
    <row r="356" spans="1:26" x14ac:dyDescent="0.25">
      <c r="A356" s="128"/>
      <c r="B356" s="128"/>
      <c r="C356" s="128"/>
      <c r="D356" s="128"/>
      <c r="E356" s="128"/>
      <c r="F356" s="128"/>
      <c r="G356" s="128"/>
      <c r="H356" s="128"/>
      <c r="I356" s="128"/>
      <c r="J356" s="128"/>
      <c r="K356" s="128"/>
      <c r="L356" s="128"/>
      <c r="M356" s="128"/>
      <c r="N356" s="128"/>
      <c r="O356" s="128"/>
      <c r="P356" s="128"/>
      <c r="Q356" s="128"/>
      <c r="R356" s="128"/>
      <c r="S356" s="128"/>
      <c r="T356" s="128"/>
      <c r="U356" s="128"/>
      <c r="V356" s="128"/>
      <c r="W356" s="128"/>
      <c r="X356" s="128"/>
      <c r="Y356" s="128"/>
      <c r="Z356" s="128"/>
    </row>
    <row r="357" spans="1:26" x14ac:dyDescent="0.25">
      <c r="A357" s="128"/>
      <c r="B357" s="128"/>
      <c r="C357" s="128"/>
      <c r="D357" s="128"/>
      <c r="E357" s="128"/>
      <c r="F357" s="128"/>
      <c r="G357" s="128"/>
      <c r="H357" s="128"/>
      <c r="I357" s="128"/>
      <c r="J357" s="128"/>
      <c r="K357" s="128"/>
      <c r="L357" s="128"/>
      <c r="M357" s="128"/>
      <c r="N357" s="128"/>
      <c r="O357" s="128"/>
      <c r="P357" s="128"/>
      <c r="Q357" s="128"/>
      <c r="R357" s="128"/>
      <c r="S357" s="128"/>
      <c r="T357" s="128"/>
      <c r="U357" s="128"/>
      <c r="V357" s="128"/>
      <c r="W357" s="128"/>
      <c r="X357" s="128"/>
      <c r="Y357" s="128"/>
      <c r="Z357" s="128"/>
    </row>
    <row r="358" spans="1:26" x14ac:dyDescent="0.25">
      <c r="A358" s="128"/>
      <c r="B358" s="128"/>
      <c r="C358" s="128"/>
      <c r="D358" s="128"/>
      <c r="E358" s="128"/>
      <c r="F358" s="128"/>
      <c r="G358" s="128"/>
      <c r="H358" s="128"/>
      <c r="I358" s="128"/>
      <c r="J358" s="128"/>
      <c r="K358" s="128"/>
      <c r="L358" s="128"/>
      <c r="M358" s="128"/>
      <c r="N358" s="128"/>
      <c r="O358" s="128"/>
      <c r="P358" s="128"/>
      <c r="Q358" s="128"/>
      <c r="R358" s="128"/>
      <c r="S358" s="128"/>
      <c r="T358" s="128"/>
      <c r="U358" s="128"/>
      <c r="V358" s="128"/>
      <c r="W358" s="128"/>
      <c r="X358" s="128"/>
      <c r="Y358" s="128"/>
      <c r="Z358" s="128"/>
    </row>
    <row r="359" spans="1:26" x14ac:dyDescent="0.25">
      <c r="A359" s="128"/>
      <c r="B359" s="128"/>
      <c r="C359" s="128"/>
      <c r="D359" s="128"/>
      <c r="E359" s="128"/>
      <c r="F359" s="128"/>
      <c r="G359" s="128"/>
      <c r="H359" s="128"/>
      <c r="I359" s="128"/>
      <c r="J359" s="128"/>
      <c r="K359" s="128"/>
      <c r="L359" s="128"/>
      <c r="M359" s="128"/>
      <c r="N359" s="128"/>
      <c r="O359" s="128"/>
      <c r="P359" s="128"/>
      <c r="Q359" s="128"/>
      <c r="R359" s="128"/>
      <c r="S359" s="128"/>
      <c r="T359" s="128"/>
      <c r="U359" s="128"/>
      <c r="V359" s="128"/>
      <c r="W359" s="128"/>
      <c r="X359" s="128"/>
      <c r="Y359" s="128"/>
      <c r="Z359" s="128"/>
    </row>
    <row r="360" spans="1:26" x14ac:dyDescent="0.25">
      <c r="A360" s="128"/>
      <c r="B360" s="128"/>
      <c r="C360" s="128"/>
      <c r="D360" s="128"/>
      <c r="E360" s="128"/>
      <c r="F360" s="128"/>
      <c r="G360" s="128"/>
      <c r="H360" s="128"/>
      <c r="I360" s="128"/>
      <c r="J360" s="128"/>
      <c r="K360" s="128"/>
      <c r="L360" s="128"/>
      <c r="M360" s="128"/>
      <c r="N360" s="128"/>
      <c r="O360" s="128"/>
      <c r="P360" s="128"/>
      <c r="Q360" s="128"/>
      <c r="R360" s="128"/>
      <c r="S360" s="128"/>
      <c r="T360" s="128"/>
      <c r="U360" s="128"/>
      <c r="V360" s="128"/>
      <c r="W360" s="128"/>
      <c r="X360" s="128"/>
      <c r="Y360" s="128"/>
      <c r="Z360" s="12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zoomScale="55" zoomScaleNormal="100" zoomScaleSheetLayoutView="55" workbookViewId="0">
      <selection activeCell="A44" sqref="A44"/>
    </sheetView>
  </sheetViews>
  <sheetFormatPr defaultRowHeight="15.75" x14ac:dyDescent="0.2"/>
  <cols>
    <col min="1" max="1" width="61.7109375" style="161" customWidth="1"/>
    <col min="2" max="2" width="18.5703125" style="161" customWidth="1"/>
    <col min="3" max="3" width="17.85546875" style="161" customWidth="1"/>
    <col min="4" max="9" width="16.85546875" style="161" customWidth="1"/>
    <col min="10" max="10" width="18.7109375" style="161" customWidth="1"/>
    <col min="11" max="28" width="16.85546875" style="161" customWidth="1"/>
    <col min="29" max="29" width="16.7109375" style="161" customWidth="1"/>
    <col min="30" max="44" width="16.7109375" style="162" customWidth="1"/>
    <col min="45" max="45" width="13.28515625" style="163" bestFit="1" customWidth="1"/>
    <col min="46" max="46" width="14.7109375" style="163" customWidth="1"/>
    <col min="47" max="48" width="9.140625" style="163"/>
    <col min="49" max="256" width="9.140625" style="162"/>
    <col min="257" max="257" width="61.7109375" style="162" customWidth="1"/>
    <col min="258" max="258" width="18.5703125" style="162" customWidth="1"/>
    <col min="259" max="265" width="16.85546875" style="162" customWidth="1"/>
    <col min="266" max="266" width="18.7109375" style="162" customWidth="1"/>
    <col min="267" max="284" width="16.85546875" style="162" customWidth="1"/>
    <col min="285" max="300" width="16.7109375" style="162" customWidth="1"/>
    <col min="301" max="301" width="13.28515625" style="162" bestFit="1" customWidth="1"/>
    <col min="302" max="302" width="14.7109375" style="162" customWidth="1"/>
    <col min="303" max="512" width="9.140625" style="162"/>
    <col min="513" max="513" width="61.7109375" style="162" customWidth="1"/>
    <col min="514" max="514" width="18.5703125" style="162" customWidth="1"/>
    <col min="515" max="521" width="16.85546875" style="162" customWidth="1"/>
    <col min="522" max="522" width="18.7109375" style="162" customWidth="1"/>
    <col min="523" max="540" width="16.85546875" style="162" customWidth="1"/>
    <col min="541" max="556" width="16.7109375" style="162" customWidth="1"/>
    <col min="557" max="557" width="13.28515625" style="162" bestFit="1" customWidth="1"/>
    <col min="558" max="558" width="14.7109375" style="162" customWidth="1"/>
    <col min="559" max="768" width="9.140625" style="162"/>
    <col min="769" max="769" width="61.7109375" style="162" customWidth="1"/>
    <col min="770" max="770" width="18.5703125" style="162" customWidth="1"/>
    <col min="771" max="777" width="16.85546875" style="162" customWidth="1"/>
    <col min="778" max="778" width="18.7109375" style="162" customWidth="1"/>
    <col min="779" max="796" width="16.85546875" style="162" customWidth="1"/>
    <col min="797" max="812" width="16.7109375" style="162" customWidth="1"/>
    <col min="813" max="813" width="13.28515625" style="162" bestFit="1" customWidth="1"/>
    <col min="814" max="814" width="14.7109375" style="162" customWidth="1"/>
    <col min="815" max="1024" width="9.140625" style="162"/>
    <col min="1025" max="1025" width="61.7109375" style="162" customWidth="1"/>
    <col min="1026" max="1026" width="18.5703125" style="162" customWidth="1"/>
    <col min="1027" max="1033" width="16.85546875" style="162" customWidth="1"/>
    <col min="1034" max="1034" width="18.7109375" style="162" customWidth="1"/>
    <col min="1035" max="1052" width="16.85546875" style="162" customWidth="1"/>
    <col min="1053" max="1068" width="16.7109375" style="162" customWidth="1"/>
    <col min="1069" max="1069" width="13.28515625" style="162" bestFit="1" customWidth="1"/>
    <col min="1070" max="1070" width="14.7109375" style="162" customWidth="1"/>
    <col min="1071" max="1280" width="9.140625" style="162"/>
    <col min="1281" max="1281" width="61.7109375" style="162" customWidth="1"/>
    <col min="1282" max="1282" width="18.5703125" style="162" customWidth="1"/>
    <col min="1283" max="1289" width="16.85546875" style="162" customWidth="1"/>
    <col min="1290" max="1290" width="18.7109375" style="162" customWidth="1"/>
    <col min="1291" max="1308" width="16.85546875" style="162" customWidth="1"/>
    <col min="1309" max="1324" width="16.7109375" style="162" customWidth="1"/>
    <col min="1325" max="1325" width="13.28515625" style="162" bestFit="1" customWidth="1"/>
    <col min="1326" max="1326" width="14.7109375" style="162" customWidth="1"/>
    <col min="1327" max="1536" width="9.140625" style="162"/>
    <col min="1537" max="1537" width="61.7109375" style="162" customWidth="1"/>
    <col min="1538" max="1538" width="18.5703125" style="162" customWidth="1"/>
    <col min="1539" max="1545" width="16.85546875" style="162" customWidth="1"/>
    <col min="1546" max="1546" width="18.7109375" style="162" customWidth="1"/>
    <col min="1547" max="1564" width="16.85546875" style="162" customWidth="1"/>
    <col min="1565" max="1580" width="16.7109375" style="162" customWidth="1"/>
    <col min="1581" max="1581" width="13.28515625" style="162" bestFit="1" customWidth="1"/>
    <col min="1582" max="1582" width="14.7109375" style="162" customWidth="1"/>
    <col min="1583" max="1792" width="9.140625" style="162"/>
    <col min="1793" max="1793" width="61.7109375" style="162" customWidth="1"/>
    <col min="1794" max="1794" width="18.5703125" style="162" customWidth="1"/>
    <col min="1795" max="1801" width="16.85546875" style="162" customWidth="1"/>
    <col min="1802" max="1802" width="18.7109375" style="162" customWidth="1"/>
    <col min="1803" max="1820" width="16.85546875" style="162" customWidth="1"/>
    <col min="1821" max="1836" width="16.7109375" style="162" customWidth="1"/>
    <col min="1837" max="1837" width="13.28515625" style="162" bestFit="1" customWidth="1"/>
    <col min="1838" max="1838" width="14.7109375" style="162" customWidth="1"/>
    <col min="1839" max="2048" width="9.140625" style="162"/>
    <col min="2049" max="2049" width="61.7109375" style="162" customWidth="1"/>
    <col min="2050" max="2050" width="18.5703125" style="162" customWidth="1"/>
    <col min="2051" max="2057" width="16.85546875" style="162" customWidth="1"/>
    <col min="2058" max="2058" width="18.7109375" style="162" customWidth="1"/>
    <col min="2059" max="2076" width="16.85546875" style="162" customWidth="1"/>
    <col min="2077" max="2092" width="16.7109375" style="162" customWidth="1"/>
    <col min="2093" max="2093" width="13.28515625" style="162" bestFit="1" customWidth="1"/>
    <col min="2094" max="2094" width="14.7109375" style="162" customWidth="1"/>
    <col min="2095" max="2304" width="9.140625" style="162"/>
    <col min="2305" max="2305" width="61.7109375" style="162" customWidth="1"/>
    <col min="2306" max="2306" width="18.5703125" style="162" customWidth="1"/>
    <col min="2307" max="2313" width="16.85546875" style="162" customWidth="1"/>
    <col min="2314" max="2314" width="18.7109375" style="162" customWidth="1"/>
    <col min="2315" max="2332" width="16.85546875" style="162" customWidth="1"/>
    <col min="2333" max="2348" width="16.7109375" style="162" customWidth="1"/>
    <col min="2349" max="2349" width="13.28515625" style="162" bestFit="1" customWidth="1"/>
    <col min="2350" max="2350" width="14.7109375" style="162" customWidth="1"/>
    <col min="2351" max="2560" width="9.140625" style="162"/>
    <col min="2561" max="2561" width="61.7109375" style="162" customWidth="1"/>
    <col min="2562" max="2562" width="18.5703125" style="162" customWidth="1"/>
    <col min="2563" max="2569" width="16.85546875" style="162" customWidth="1"/>
    <col min="2570" max="2570" width="18.7109375" style="162" customWidth="1"/>
    <col min="2571" max="2588" width="16.85546875" style="162" customWidth="1"/>
    <col min="2589" max="2604" width="16.7109375" style="162" customWidth="1"/>
    <col min="2605" max="2605" width="13.28515625" style="162" bestFit="1" customWidth="1"/>
    <col min="2606" max="2606" width="14.7109375" style="162" customWidth="1"/>
    <col min="2607" max="2816" width="9.140625" style="162"/>
    <col min="2817" max="2817" width="61.7109375" style="162" customWidth="1"/>
    <col min="2818" max="2818" width="18.5703125" style="162" customWidth="1"/>
    <col min="2819" max="2825" width="16.85546875" style="162" customWidth="1"/>
    <col min="2826" max="2826" width="18.7109375" style="162" customWidth="1"/>
    <col min="2827" max="2844" width="16.85546875" style="162" customWidth="1"/>
    <col min="2845" max="2860" width="16.7109375" style="162" customWidth="1"/>
    <col min="2861" max="2861" width="13.28515625" style="162" bestFit="1" customWidth="1"/>
    <col min="2862" max="2862" width="14.7109375" style="162" customWidth="1"/>
    <col min="2863" max="3072" width="9.140625" style="162"/>
    <col min="3073" max="3073" width="61.7109375" style="162" customWidth="1"/>
    <col min="3074" max="3074" width="18.5703125" style="162" customWidth="1"/>
    <col min="3075" max="3081" width="16.85546875" style="162" customWidth="1"/>
    <col min="3082" max="3082" width="18.7109375" style="162" customWidth="1"/>
    <col min="3083" max="3100" width="16.85546875" style="162" customWidth="1"/>
    <col min="3101" max="3116" width="16.7109375" style="162" customWidth="1"/>
    <col min="3117" max="3117" width="13.28515625" style="162" bestFit="1" customWidth="1"/>
    <col min="3118" max="3118" width="14.7109375" style="162" customWidth="1"/>
    <col min="3119" max="3328" width="9.140625" style="162"/>
    <col min="3329" max="3329" width="61.7109375" style="162" customWidth="1"/>
    <col min="3330" max="3330" width="18.5703125" style="162" customWidth="1"/>
    <col min="3331" max="3337" width="16.85546875" style="162" customWidth="1"/>
    <col min="3338" max="3338" width="18.7109375" style="162" customWidth="1"/>
    <col min="3339" max="3356" width="16.85546875" style="162" customWidth="1"/>
    <col min="3357" max="3372" width="16.7109375" style="162" customWidth="1"/>
    <col min="3373" max="3373" width="13.28515625" style="162" bestFit="1" customWidth="1"/>
    <col min="3374" max="3374" width="14.7109375" style="162" customWidth="1"/>
    <col min="3375" max="3584" width="9.140625" style="162"/>
    <col min="3585" max="3585" width="61.7109375" style="162" customWidth="1"/>
    <col min="3586" max="3586" width="18.5703125" style="162" customWidth="1"/>
    <col min="3587" max="3593" width="16.85546875" style="162" customWidth="1"/>
    <col min="3594" max="3594" width="18.7109375" style="162" customWidth="1"/>
    <col min="3595" max="3612" width="16.85546875" style="162" customWidth="1"/>
    <col min="3613" max="3628" width="16.7109375" style="162" customWidth="1"/>
    <col min="3629" max="3629" width="13.28515625" style="162" bestFit="1" customWidth="1"/>
    <col min="3630" max="3630" width="14.7109375" style="162" customWidth="1"/>
    <col min="3631" max="3840" width="9.140625" style="162"/>
    <col min="3841" max="3841" width="61.7109375" style="162" customWidth="1"/>
    <col min="3842" max="3842" width="18.5703125" style="162" customWidth="1"/>
    <col min="3843" max="3849" width="16.85546875" style="162" customWidth="1"/>
    <col min="3850" max="3850" width="18.7109375" style="162" customWidth="1"/>
    <col min="3851" max="3868" width="16.85546875" style="162" customWidth="1"/>
    <col min="3869" max="3884" width="16.7109375" style="162" customWidth="1"/>
    <col min="3885" max="3885" width="13.28515625" style="162" bestFit="1" customWidth="1"/>
    <col min="3886" max="3886" width="14.7109375" style="162" customWidth="1"/>
    <col min="3887" max="4096" width="9.140625" style="162"/>
    <col min="4097" max="4097" width="61.7109375" style="162" customWidth="1"/>
    <col min="4098" max="4098" width="18.5703125" style="162" customWidth="1"/>
    <col min="4099" max="4105" width="16.85546875" style="162" customWidth="1"/>
    <col min="4106" max="4106" width="18.7109375" style="162" customWidth="1"/>
    <col min="4107" max="4124" width="16.85546875" style="162" customWidth="1"/>
    <col min="4125" max="4140" width="16.7109375" style="162" customWidth="1"/>
    <col min="4141" max="4141" width="13.28515625" style="162" bestFit="1" customWidth="1"/>
    <col min="4142" max="4142" width="14.7109375" style="162" customWidth="1"/>
    <col min="4143" max="4352" width="9.140625" style="162"/>
    <col min="4353" max="4353" width="61.7109375" style="162" customWidth="1"/>
    <col min="4354" max="4354" width="18.5703125" style="162" customWidth="1"/>
    <col min="4355" max="4361" width="16.85546875" style="162" customWidth="1"/>
    <col min="4362" max="4362" width="18.7109375" style="162" customWidth="1"/>
    <col min="4363" max="4380" width="16.85546875" style="162" customWidth="1"/>
    <col min="4381" max="4396" width="16.7109375" style="162" customWidth="1"/>
    <col min="4397" max="4397" width="13.28515625" style="162" bestFit="1" customWidth="1"/>
    <col min="4398" max="4398" width="14.7109375" style="162" customWidth="1"/>
    <col min="4399" max="4608" width="9.140625" style="162"/>
    <col min="4609" max="4609" width="61.7109375" style="162" customWidth="1"/>
    <col min="4610" max="4610" width="18.5703125" style="162" customWidth="1"/>
    <col min="4611" max="4617" width="16.85546875" style="162" customWidth="1"/>
    <col min="4618" max="4618" width="18.7109375" style="162" customWidth="1"/>
    <col min="4619" max="4636" width="16.85546875" style="162" customWidth="1"/>
    <col min="4637" max="4652" width="16.7109375" style="162" customWidth="1"/>
    <col min="4653" max="4653" width="13.28515625" style="162" bestFit="1" customWidth="1"/>
    <col min="4654" max="4654" width="14.7109375" style="162" customWidth="1"/>
    <col min="4655" max="4864" width="9.140625" style="162"/>
    <col min="4865" max="4865" width="61.7109375" style="162" customWidth="1"/>
    <col min="4866" max="4866" width="18.5703125" style="162" customWidth="1"/>
    <col min="4867" max="4873" width="16.85546875" style="162" customWidth="1"/>
    <col min="4874" max="4874" width="18.7109375" style="162" customWidth="1"/>
    <col min="4875" max="4892" width="16.85546875" style="162" customWidth="1"/>
    <col min="4893" max="4908" width="16.7109375" style="162" customWidth="1"/>
    <col min="4909" max="4909" width="13.28515625" style="162" bestFit="1" customWidth="1"/>
    <col min="4910" max="4910" width="14.7109375" style="162" customWidth="1"/>
    <col min="4911" max="5120" width="9.140625" style="162"/>
    <col min="5121" max="5121" width="61.7109375" style="162" customWidth="1"/>
    <col min="5122" max="5122" width="18.5703125" style="162" customWidth="1"/>
    <col min="5123" max="5129" width="16.85546875" style="162" customWidth="1"/>
    <col min="5130" max="5130" width="18.7109375" style="162" customWidth="1"/>
    <col min="5131" max="5148" width="16.85546875" style="162" customWidth="1"/>
    <col min="5149" max="5164" width="16.7109375" style="162" customWidth="1"/>
    <col min="5165" max="5165" width="13.28515625" style="162" bestFit="1" customWidth="1"/>
    <col min="5166" max="5166" width="14.7109375" style="162" customWidth="1"/>
    <col min="5167" max="5376" width="9.140625" style="162"/>
    <col min="5377" max="5377" width="61.7109375" style="162" customWidth="1"/>
    <col min="5378" max="5378" width="18.5703125" style="162" customWidth="1"/>
    <col min="5379" max="5385" width="16.85546875" style="162" customWidth="1"/>
    <col min="5386" max="5386" width="18.7109375" style="162" customWidth="1"/>
    <col min="5387" max="5404" width="16.85546875" style="162" customWidth="1"/>
    <col min="5405" max="5420" width="16.7109375" style="162" customWidth="1"/>
    <col min="5421" max="5421" width="13.28515625" style="162" bestFit="1" customWidth="1"/>
    <col min="5422" max="5422" width="14.7109375" style="162" customWidth="1"/>
    <col min="5423" max="5632" width="9.140625" style="162"/>
    <col min="5633" max="5633" width="61.7109375" style="162" customWidth="1"/>
    <col min="5634" max="5634" width="18.5703125" style="162" customWidth="1"/>
    <col min="5635" max="5641" width="16.85546875" style="162" customWidth="1"/>
    <col min="5642" max="5642" width="18.7109375" style="162" customWidth="1"/>
    <col min="5643" max="5660" width="16.85546875" style="162" customWidth="1"/>
    <col min="5661" max="5676" width="16.7109375" style="162" customWidth="1"/>
    <col min="5677" max="5677" width="13.28515625" style="162" bestFit="1" customWidth="1"/>
    <col min="5678" max="5678" width="14.7109375" style="162" customWidth="1"/>
    <col min="5679" max="5888" width="9.140625" style="162"/>
    <col min="5889" max="5889" width="61.7109375" style="162" customWidth="1"/>
    <col min="5890" max="5890" width="18.5703125" style="162" customWidth="1"/>
    <col min="5891" max="5897" width="16.85546875" style="162" customWidth="1"/>
    <col min="5898" max="5898" width="18.7109375" style="162" customWidth="1"/>
    <col min="5899" max="5916" width="16.85546875" style="162" customWidth="1"/>
    <col min="5917" max="5932" width="16.7109375" style="162" customWidth="1"/>
    <col min="5933" max="5933" width="13.28515625" style="162" bestFit="1" customWidth="1"/>
    <col min="5934" max="5934" width="14.7109375" style="162" customWidth="1"/>
    <col min="5935" max="6144" width="9.140625" style="162"/>
    <col min="6145" max="6145" width="61.7109375" style="162" customWidth="1"/>
    <col min="6146" max="6146" width="18.5703125" style="162" customWidth="1"/>
    <col min="6147" max="6153" width="16.85546875" style="162" customWidth="1"/>
    <col min="6154" max="6154" width="18.7109375" style="162" customWidth="1"/>
    <col min="6155" max="6172" width="16.85546875" style="162" customWidth="1"/>
    <col min="6173" max="6188" width="16.7109375" style="162" customWidth="1"/>
    <col min="6189" max="6189" width="13.28515625" style="162" bestFit="1" customWidth="1"/>
    <col min="6190" max="6190" width="14.7109375" style="162" customWidth="1"/>
    <col min="6191" max="6400" width="9.140625" style="162"/>
    <col min="6401" max="6401" width="61.7109375" style="162" customWidth="1"/>
    <col min="6402" max="6402" width="18.5703125" style="162" customWidth="1"/>
    <col min="6403" max="6409" width="16.85546875" style="162" customWidth="1"/>
    <col min="6410" max="6410" width="18.7109375" style="162" customWidth="1"/>
    <col min="6411" max="6428" width="16.85546875" style="162" customWidth="1"/>
    <col min="6429" max="6444" width="16.7109375" style="162" customWidth="1"/>
    <col min="6445" max="6445" width="13.28515625" style="162" bestFit="1" customWidth="1"/>
    <col min="6446" max="6446" width="14.7109375" style="162" customWidth="1"/>
    <col min="6447" max="6656" width="9.140625" style="162"/>
    <col min="6657" max="6657" width="61.7109375" style="162" customWidth="1"/>
    <col min="6658" max="6658" width="18.5703125" style="162" customWidth="1"/>
    <col min="6659" max="6665" width="16.85546875" style="162" customWidth="1"/>
    <col min="6666" max="6666" width="18.7109375" style="162" customWidth="1"/>
    <col min="6667" max="6684" width="16.85546875" style="162" customWidth="1"/>
    <col min="6685" max="6700" width="16.7109375" style="162" customWidth="1"/>
    <col min="6701" max="6701" width="13.28515625" style="162" bestFit="1" customWidth="1"/>
    <col min="6702" max="6702" width="14.7109375" style="162" customWidth="1"/>
    <col min="6703" max="6912" width="9.140625" style="162"/>
    <col min="6913" max="6913" width="61.7109375" style="162" customWidth="1"/>
    <col min="6914" max="6914" width="18.5703125" style="162" customWidth="1"/>
    <col min="6915" max="6921" width="16.85546875" style="162" customWidth="1"/>
    <col min="6922" max="6922" width="18.7109375" style="162" customWidth="1"/>
    <col min="6923" max="6940" width="16.85546875" style="162" customWidth="1"/>
    <col min="6941" max="6956" width="16.7109375" style="162" customWidth="1"/>
    <col min="6957" max="6957" width="13.28515625" style="162" bestFit="1" customWidth="1"/>
    <col min="6958" max="6958" width="14.7109375" style="162" customWidth="1"/>
    <col min="6959" max="7168" width="9.140625" style="162"/>
    <col min="7169" max="7169" width="61.7109375" style="162" customWidth="1"/>
    <col min="7170" max="7170" width="18.5703125" style="162" customWidth="1"/>
    <col min="7171" max="7177" width="16.85546875" style="162" customWidth="1"/>
    <col min="7178" max="7178" width="18.7109375" style="162" customWidth="1"/>
    <col min="7179" max="7196" width="16.85546875" style="162" customWidth="1"/>
    <col min="7197" max="7212" width="16.7109375" style="162" customWidth="1"/>
    <col min="7213" max="7213" width="13.28515625" style="162" bestFit="1" customWidth="1"/>
    <col min="7214" max="7214" width="14.7109375" style="162" customWidth="1"/>
    <col min="7215" max="7424" width="9.140625" style="162"/>
    <col min="7425" max="7425" width="61.7109375" style="162" customWidth="1"/>
    <col min="7426" max="7426" width="18.5703125" style="162" customWidth="1"/>
    <col min="7427" max="7433" width="16.85546875" style="162" customWidth="1"/>
    <col min="7434" max="7434" width="18.7109375" style="162" customWidth="1"/>
    <col min="7435" max="7452" width="16.85546875" style="162" customWidth="1"/>
    <col min="7453" max="7468" width="16.7109375" style="162" customWidth="1"/>
    <col min="7469" max="7469" width="13.28515625" style="162" bestFit="1" customWidth="1"/>
    <col min="7470" max="7470" width="14.7109375" style="162" customWidth="1"/>
    <col min="7471" max="7680" width="9.140625" style="162"/>
    <col min="7681" max="7681" width="61.7109375" style="162" customWidth="1"/>
    <col min="7682" max="7682" width="18.5703125" style="162" customWidth="1"/>
    <col min="7683" max="7689" width="16.85546875" style="162" customWidth="1"/>
    <col min="7690" max="7690" width="18.7109375" style="162" customWidth="1"/>
    <col min="7691" max="7708" width="16.85546875" style="162" customWidth="1"/>
    <col min="7709" max="7724" width="16.7109375" style="162" customWidth="1"/>
    <col min="7725" max="7725" width="13.28515625" style="162" bestFit="1" customWidth="1"/>
    <col min="7726" max="7726" width="14.7109375" style="162" customWidth="1"/>
    <col min="7727" max="7936" width="9.140625" style="162"/>
    <col min="7937" max="7937" width="61.7109375" style="162" customWidth="1"/>
    <col min="7938" max="7938" width="18.5703125" style="162" customWidth="1"/>
    <col min="7939" max="7945" width="16.85546875" style="162" customWidth="1"/>
    <col min="7946" max="7946" width="18.7109375" style="162" customWidth="1"/>
    <col min="7947" max="7964" width="16.85546875" style="162" customWidth="1"/>
    <col min="7965" max="7980" width="16.7109375" style="162" customWidth="1"/>
    <col min="7981" max="7981" width="13.28515625" style="162" bestFit="1" customWidth="1"/>
    <col min="7982" max="7982" width="14.7109375" style="162" customWidth="1"/>
    <col min="7983" max="8192" width="9.140625" style="162"/>
    <col min="8193" max="8193" width="61.7109375" style="162" customWidth="1"/>
    <col min="8194" max="8194" width="18.5703125" style="162" customWidth="1"/>
    <col min="8195" max="8201" width="16.85546875" style="162" customWidth="1"/>
    <col min="8202" max="8202" width="18.7109375" style="162" customWidth="1"/>
    <col min="8203" max="8220" width="16.85546875" style="162" customWidth="1"/>
    <col min="8221" max="8236" width="16.7109375" style="162" customWidth="1"/>
    <col min="8237" max="8237" width="13.28515625" style="162" bestFit="1" customWidth="1"/>
    <col min="8238" max="8238" width="14.7109375" style="162" customWidth="1"/>
    <col min="8239" max="8448" width="9.140625" style="162"/>
    <col min="8449" max="8449" width="61.7109375" style="162" customWidth="1"/>
    <col min="8450" max="8450" width="18.5703125" style="162" customWidth="1"/>
    <col min="8451" max="8457" width="16.85546875" style="162" customWidth="1"/>
    <col min="8458" max="8458" width="18.7109375" style="162" customWidth="1"/>
    <col min="8459" max="8476" width="16.85546875" style="162" customWidth="1"/>
    <col min="8477" max="8492" width="16.7109375" style="162" customWidth="1"/>
    <col min="8493" max="8493" width="13.28515625" style="162" bestFit="1" customWidth="1"/>
    <col min="8494" max="8494" width="14.7109375" style="162" customWidth="1"/>
    <col min="8495" max="8704" width="9.140625" style="162"/>
    <col min="8705" max="8705" width="61.7109375" style="162" customWidth="1"/>
    <col min="8706" max="8706" width="18.5703125" style="162" customWidth="1"/>
    <col min="8707" max="8713" width="16.85546875" style="162" customWidth="1"/>
    <col min="8714" max="8714" width="18.7109375" style="162" customWidth="1"/>
    <col min="8715" max="8732" width="16.85546875" style="162" customWidth="1"/>
    <col min="8733" max="8748" width="16.7109375" style="162" customWidth="1"/>
    <col min="8749" max="8749" width="13.28515625" style="162" bestFit="1" customWidth="1"/>
    <col min="8750" max="8750" width="14.7109375" style="162" customWidth="1"/>
    <col min="8751" max="8960" width="9.140625" style="162"/>
    <col min="8961" max="8961" width="61.7109375" style="162" customWidth="1"/>
    <col min="8962" max="8962" width="18.5703125" style="162" customWidth="1"/>
    <col min="8963" max="8969" width="16.85546875" style="162" customWidth="1"/>
    <col min="8970" max="8970" width="18.7109375" style="162" customWidth="1"/>
    <col min="8971" max="8988" width="16.85546875" style="162" customWidth="1"/>
    <col min="8989" max="9004" width="16.7109375" style="162" customWidth="1"/>
    <col min="9005" max="9005" width="13.28515625" style="162" bestFit="1" customWidth="1"/>
    <col min="9006" max="9006" width="14.7109375" style="162" customWidth="1"/>
    <col min="9007" max="9216" width="9.140625" style="162"/>
    <col min="9217" max="9217" width="61.7109375" style="162" customWidth="1"/>
    <col min="9218" max="9218" width="18.5703125" style="162" customWidth="1"/>
    <col min="9219" max="9225" width="16.85546875" style="162" customWidth="1"/>
    <col min="9226" max="9226" width="18.7109375" style="162" customWidth="1"/>
    <col min="9227" max="9244" width="16.85546875" style="162" customWidth="1"/>
    <col min="9245" max="9260" width="16.7109375" style="162" customWidth="1"/>
    <col min="9261" max="9261" width="13.28515625" style="162" bestFit="1" customWidth="1"/>
    <col min="9262" max="9262" width="14.7109375" style="162" customWidth="1"/>
    <col min="9263" max="9472" width="9.140625" style="162"/>
    <col min="9473" max="9473" width="61.7109375" style="162" customWidth="1"/>
    <col min="9474" max="9474" width="18.5703125" style="162" customWidth="1"/>
    <col min="9475" max="9481" width="16.85546875" style="162" customWidth="1"/>
    <col min="9482" max="9482" width="18.7109375" style="162" customWidth="1"/>
    <col min="9483" max="9500" width="16.85546875" style="162" customWidth="1"/>
    <col min="9501" max="9516" width="16.7109375" style="162" customWidth="1"/>
    <col min="9517" max="9517" width="13.28515625" style="162" bestFit="1" customWidth="1"/>
    <col min="9518" max="9518" width="14.7109375" style="162" customWidth="1"/>
    <col min="9519" max="9728" width="9.140625" style="162"/>
    <col min="9729" max="9729" width="61.7109375" style="162" customWidth="1"/>
    <col min="9730" max="9730" width="18.5703125" style="162" customWidth="1"/>
    <col min="9731" max="9737" width="16.85546875" style="162" customWidth="1"/>
    <col min="9738" max="9738" width="18.7109375" style="162" customWidth="1"/>
    <col min="9739" max="9756" width="16.85546875" style="162" customWidth="1"/>
    <col min="9757" max="9772" width="16.7109375" style="162" customWidth="1"/>
    <col min="9773" max="9773" width="13.28515625" style="162" bestFit="1" customWidth="1"/>
    <col min="9774" max="9774" width="14.7109375" style="162" customWidth="1"/>
    <col min="9775" max="9984" width="9.140625" style="162"/>
    <col min="9985" max="9985" width="61.7109375" style="162" customWidth="1"/>
    <col min="9986" max="9986" width="18.5703125" style="162" customWidth="1"/>
    <col min="9987" max="9993" width="16.85546875" style="162" customWidth="1"/>
    <col min="9994" max="9994" width="18.7109375" style="162" customWidth="1"/>
    <col min="9995" max="10012" width="16.85546875" style="162" customWidth="1"/>
    <col min="10013" max="10028" width="16.7109375" style="162" customWidth="1"/>
    <col min="10029" max="10029" width="13.28515625" style="162" bestFit="1" customWidth="1"/>
    <col min="10030" max="10030" width="14.7109375" style="162" customWidth="1"/>
    <col min="10031" max="10240" width="9.140625" style="162"/>
    <col min="10241" max="10241" width="61.7109375" style="162" customWidth="1"/>
    <col min="10242" max="10242" width="18.5703125" style="162" customWidth="1"/>
    <col min="10243" max="10249" width="16.85546875" style="162" customWidth="1"/>
    <col min="10250" max="10250" width="18.7109375" style="162" customWidth="1"/>
    <col min="10251" max="10268" width="16.85546875" style="162" customWidth="1"/>
    <col min="10269" max="10284" width="16.7109375" style="162" customWidth="1"/>
    <col min="10285" max="10285" width="13.28515625" style="162" bestFit="1" customWidth="1"/>
    <col min="10286" max="10286" width="14.7109375" style="162" customWidth="1"/>
    <col min="10287" max="10496" width="9.140625" style="162"/>
    <col min="10497" max="10497" width="61.7109375" style="162" customWidth="1"/>
    <col min="10498" max="10498" width="18.5703125" style="162" customWidth="1"/>
    <col min="10499" max="10505" width="16.85546875" style="162" customWidth="1"/>
    <col min="10506" max="10506" width="18.7109375" style="162" customWidth="1"/>
    <col min="10507" max="10524" width="16.85546875" style="162" customWidth="1"/>
    <col min="10525" max="10540" width="16.7109375" style="162" customWidth="1"/>
    <col min="10541" max="10541" width="13.28515625" style="162" bestFit="1" customWidth="1"/>
    <col min="10542" max="10542" width="14.7109375" style="162" customWidth="1"/>
    <col min="10543" max="10752" width="9.140625" style="162"/>
    <col min="10753" max="10753" width="61.7109375" style="162" customWidth="1"/>
    <col min="10754" max="10754" width="18.5703125" style="162" customWidth="1"/>
    <col min="10755" max="10761" width="16.85546875" style="162" customWidth="1"/>
    <col min="10762" max="10762" width="18.7109375" style="162" customWidth="1"/>
    <col min="10763" max="10780" width="16.85546875" style="162" customWidth="1"/>
    <col min="10781" max="10796" width="16.7109375" style="162" customWidth="1"/>
    <col min="10797" max="10797" width="13.28515625" style="162" bestFit="1" customWidth="1"/>
    <col min="10798" max="10798" width="14.7109375" style="162" customWidth="1"/>
    <col min="10799" max="11008" width="9.140625" style="162"/>
    <col min="11009" max="11009" width="61.7109375" style="162" customWidth="1"/>
    <col min="11010" max="11010" width="18.5703125" style="162" customWidth="1"/>
    <col min="11011" max="11017" width="16.85546875" style="162" customWidth="1"/>
    <col min="11018" max="11018" width="18.7109375" style="162" customWidth="1"/>
    <col min="11019" max="11036" width="16.85546875" style="162" customWidth="1"/>
    <col min="11037" max="11052" width="16.7109375" style="162" customWidth="1"/>
    <col min="11053" max="11053" width="13.28515625" style="162" bestFit="1" customWidth="1"/>
    <col min="11054" max="11054" width="14.7109375" style="162" customWidth="1"/>
    <col min="11055" max="11264" width="9.140625" style="162"/>
    <col min="11265" max="11265" width="61.7109375" style="162" customWidth="1"/>
    <col min="11266" max="11266" width="18.5703125" style="162" customWidth="1"/>
    <col min="11267" max="11273" width="16.85546875" style="162" customWidth="1"/>
    <col min="11274" max="11274" width="18.7109375" style="162" customWidth="1"/>
    <col min="11275" max="11292" width="16.85546875" style="162" customWidth="1"/>
    <col min="11293" max="11308" width="16.7109375" style="162" customWidth="1"/>
    <col min="11309" max="11309" width="13.28515625" style="162" bestFit="1" customWidth="1"/>
    <col min="11310" max="11310" width="14.7109375" style="162" customWidth="1"/>
    <col min="11311" max="11520" width="9.140625" style="162"/>
    <col min="11521" max="11521" width="61.7109375" style="162" customWidth="1"/>
    <col min="11522" max="11522" width="18.5703125" style="162" customWidth="1"/>
    <col min="11523" max="11529" width="16.85546875" style="162" customWidth="1"/>
    <col min="11530" max="11530" width="18.7109375" style="162" customWidth="1"/>
    <col min="11531" max="11548" width="16.85546875" style="162" customWidth="1"/>
    <col min="11549" max="11564" width="16.7109375" style="162" customWidth="1"/>
    <col min="11565" max="11565" width="13.28515625" style="162" bestFit="1" customWidth="1"/>
    <col min="11566" max="11566" width="14.7109375" style="162" customWidth="1"/>
    <col min="11567" max="11776" width="9.140625" style="162"/>
    <col min="11777" max="11777" width="61.7109375" style="162" customWidth="1"/>
    <col min="11778" max="11778" width="18.5703125" style="162" customWidth="1"/>
    <col min="11779" max="11785" width="16.85546875" style="162" customWidth="1"/>
    <col min="11786" max="11786" width="18.7109375" style="162" customWidth="1"/>
    <col min="11787" max="11804" width="16.85546875" style="162" customWidth="1"/>
    <col min="11805" max="11820" width="16.7109375" style="162" customWidth="1"/>
    <col min="11821" max="11821" width="13.28515625" style="162" bestFit="1" customWidth="1"/>
    <col min="11822" max="11822" width="14.7109375" style="162" customWidth="1"/>
    <col min="11823" max="12032" width="9.140625" style="162"/>
    <col min="12033" max="12033" width="61.7109375" style="162" customWidth="1"/>
    <col min="12034" max="12034" width="18.5703125" style="162" customWidth="1"/>
    <col min="12035" max="12041" width="16.85546875" style="162" customWidth="1"/>
    <col min="12042" max="12042" width="18.7109375" style="162" customWidth="1"/>
    <col min="12043" max="12060" width="16.85546875" style="162" customWidth="1"/>
    <col min="12061" max="12076" width="16.7109375" style="162" customWidth="1"/>
    <col min="12077" max="12077" width="13.28515625" style="162" bestFit="1" customWidth="1"/>
    <col min="12078" max="12078" width="14.7109375" style="162" customWidth="1"/>
    <col min="12079" max="12288" width="9.140625" style="162"/>
    <col min="12289" max="12289" width="61.7109375" style="162" customWidth="1"/>
    <col min="12290" max="12290" width="18.5703125" style="162" customWidth="1"/>
    <col min="12291" max="12297" width="16.85546875" style="162" customWidth="1"/>
    <col min="12298" max="12298" width="18.7109375" style="162" customWidth="1"/>
    <col min="12299" max="12316" width="16.85546875" style="162" customWidth="1"/>
    <col min="12317" max="12332" width="16.7109375" style="162" customWidth="1"/>
    <col min="12333" max="12333" width="13.28515625" style="162" bestFit="1" customWidth="1"/>
    <col min="12334" max="12334" width="14.7109375" style="162" customWidth="1"/>
    <col min="12335" max="12544" width="9.140625" style="162"/>
    <col min="12545" max="12545" width="61.7109375" style="162" customWidth="1"/>
    <col min="12546" max="12546" width="18.5703125" style="162" customWidth="1"/>
    <col min="12547" max="12553" width="16.85546875" style="162" customWidth="1"/>
    <col min="12554" max="12554" width="18.7109375" style="162" customWidth="1"/>
    <col min="12555" max="12572" width="16.85546875" style="162" customWidth="1"/>
    <col min="12573" max="12588" width="16.7109375" style="162" customWidth="1"/>
    <col min="12589" max="12589" width="13.28515625" style="162" bestFit="1" customWidth="1"/>
    <col min="12590" max="12590" width="14.7109375" style="162" customWidth="1"/>
    <col min="12591" max="12800" width="9.140625" style="162"/>
    <col min="12801" max="12801" width="61.7109375" style="162" customWidth="1"/>
    <col min="12802" max="12802" width="18.5703125" style="162" customWidth="1"/>
    <col min="12803" max="12809" width="16.85546875" style="162" customWidth="1"/>
    <col min="12810" max="12810" width="18.7109375" style="162" customWidth="1"/>
    <col min="12811" max="12828" width="16.85546875" style="162" customWidth="1"/>
    <col min="12829" max="12844" width="16.7109375" style="162" customWidth="1"/>
    <col min="12845" max="12845" width="13.28515625" style="162" bestFit="1" customWidth="1"/>
    <col min="12846" max="12846" width="14.7109375" style="162" customWidth="1"/>
    <col min="12847" max="13056" width="9.140625" style="162"/>
    <col min="13057" max="13057" width="61.7109375" style="162" customWidth="1"/>
    <col min="13058" max="13058" width="18.5703125" style="162" customWidth="1"/>
    <col min="13059" max="13065" width="16.85546875" style="162" customWidth="1"/>
    <col min="13066" max="13066" width="18.7109375" style="162" customWidth="1"/>
    <col min="13067" max="13084" width="16.85546875" style="162" customWidth="1"/>
    <col min="13085" max="13100" width="16.7109375" style="162" customWidth="1"/>
    <col min="13101" max="13101" width="13.28515625" style="162" bestFit="1" customWidth="1"/>
    <col min="13102" max="13102" width="14.7109375" style="162" customWidth="1"/>
    <col min="13103" max="13312" width="9.140625" style="162"/>
    <col min="13313" max="13313" width="61.7109375" style="162" customWidth="1"/>
    <col min="13314" max="13314" width="18.5703125" style="162" customWidth="1"/>
    <col min="13315" max="13321" width="16.85546875" style="162" customWidth="1"/>
    <col min="13322" max="13322" width="18.7109375" style="162" customWidth="1"/>
    <col min="13323" max="13340" width="16.85546875" style="162" customWidth="1"/>
    <col min="13341" max="13356" width="16.7109375" style="162" customWidth="1"/>
    <col min="13357" max="13357" width="13.28515625" style="162" bestFit="1" customWidth="1"/>
    <col min="13358" max="13358" width="14.7109375" style="162" customWidth="1"/>
    <col min="13359" max="13568" width="9.140625" style="162"/>
    <col min="13569" max="13569" width="61.7109375" style="162" customWidth="1"/>
    <col min="13570" max="13570" width="18.5703125" style="162" customWidth="1"/>
    <col min="13571" max="13577" width="16.85546875" style="162" customWidth="1"/>
    <col min="13578" max="13578" width="18.7109375" style="162" customWidth="1"/>
    <col min="13579" max="13596" width="16.85546875" style="162" customWidth="1"/>
    <col min="13597" max="13612" width="16.7109375" style="162" customWidth="1"/>
    <col min="13613" max="13613" width="13.28515625" style="162" bestFit="1" customWidth="1"/>
    <col min="13614" max="13614" width="14.7109375" style="162" customWidth="1"/>
    <col min="13615" max="13824" width="9.140625" style="162"/>
    <col min="13825" max="13825" width="61.7109375" style="162" customWidth="1"/>
    <col min="13826" max="13826" width="18.5703125" style="162" customWidth="1"/>
    <col min="13827" max="13833" width="16.85546875" style="162" customWidth="1"/>
    <col min="13834" max="13834" width="18.7109375" style="162" customWidth="1"/>
    <col min="13835" max="13852" width="16.85546875" style="162" customWidth="1"/>
    <col min="13853" max="13868" width="16.7109375" style="162" customWidth="1"/>
    <col min="13869" max="13869" width="13.28515625" style="162" bestFit="1" customWidth="1"/>
    <col min="13870" max="13870" width="14.7109375" style="162" customWidth="1"/>
    <col min="13871" max="14080" width="9.140625" style="162"/>
    <col min="14081" max="14081" width="61.7109375" style="162" customWidth="1"/>
    <col min="14082" max="14082" width="18.5703125" style="162" customWidth="1"/>
    <col min="14083" max="14089" width="16.85546875" style="162" customWidth="1"/>
    <col min="14090" max="14090" width="18.7109375" style="162" customWidth="1"/>
    <col min="14091" max="14108" width="16.85546875" style="162" customWidth="1"/>
    <col min="14109" max="14124" width="16.7109375" style="162" customWidth="1"/>
    <col min="14125" max="14125" width="13.28515625" style="162" bestFit="1" customWidth="1"/>
    <col min="14126" max="14126" width="14.7109375" style="162" customWidth="1"/>
    <col min="14127" max="14336" width="9.140625" style="162"/>
    <col min="14337" max="14337" width="61.7109375" style="162" customWidth="1"/>
    <col min="14338" max="14338" width="18.5703125" style="162" customWidth="1"/>
    <col min="14339" max="14345" width="16.85546875" style="162" customWidth="1"/>
    <col min="14346" max="14346" width="18.7109375" style="162" customWidth="1"/>
    <col min="14347" max="14364" width="16.85546875" style="162" customWidth="1"/>
    <col min="14365" max="14380" width="16.7109375" style="162" customWidth="1"/>
    <col min="14381" max="14381" width="13.28515625" style="162" bestFit="1" customWidth="1"/>
    <col min="14382" max="14382" width="14.7109375" style="162" customWidth="1"/>
    <col min="14383" max="14592" width="9.140625" style="162"/>
    <col min="14593" max="14593" width="61.7109375" style="162" customWidth="1"/>
    <col min="14594" max="14594" width="18.5703125" style="162" customWidth="1"/>
    <col min="14595" max="14601" width="16.85546875" style="162" customWidth="1"/>
    <col min="14602" max="14602" width="18.7109375" style="162" customWidth="1"/>
    <col min="14603" max="14620" width="16.85546875" style="162" customWidth="1"/>
    <col min="14621" max="14636" width="16.7109375" style="162" customWidth="1"/>
    <col min="14637" max="14637" width="13.28515625" style="162" bestFit="1" customWidth="1"/>
    <col min="14638" max="14638" width="14.7109375" style="162" customWidth="1"/>
    <col min="14639" max="14848" width="9.140625" style="162"/>
    <col min="14849" max="14849" width="61.7109375" style="162" customWidth="1"/>
    <col min="14850" max="14850" width="18.5703125" style="162" customWidth="1"/>
    <col min="14851" max="14857" width="16.85546875" style="162" customWidth="1"/>
    <col min="14858" max="14858" width="18.7109375" style="162" customWidth="1"/>
    <col min="14859" max="14876" width="16.85546875" style="162" customWidth="1"/>
    <col min="14877" max="14892" width="16.7109375" style="162" customWidth="1"/>
    <col min="14893" max="14893" width="13.28515625" style="162" bestFit="1" customWidth="1"/>
    <col min="14894" max="14894" width="14.7109375" style="162" customWidth="1"/>
    <col min="14895" max="15104" width="9.140625" style="162"/>
    <col min="15105" max="15105" width="61.7109375" style="162" customWidth="1"/>
    <col min="15106" max="15106" width="18.5703125" style="162" customWidth="1"/>
    <col min="15107" max="15113" width="16.85546875" style="162" customWidth="1"/>
    <col min="15114" max="15114" width="18.7109375" style="162" customWidth="1"/>
    <col min="15115" max="15132" width="16.85546875" style="162" customWidth="1"/>
    <col min="15133" max="15148" width="16.7109375" style="162" customWidth="1"/>
    <col min="15149" max="15149" width="13.28515625" style="162" bestFit="1" customWidth="1"/>
    <col min="15150" max="15150" width="14.7109375" style="162" customWidth="1"/>
    <col min="15151" max="15360" width="9.140625" style="162"/>
    <col min="15361" max="15361" width="61.7109375" style="162" customWidth="1"/>
    <col min="15362" max="15362" width="18.5703125" style="162" customWidth="1"/>
    <col min="15363" max="15369" width="16.85546875" style="162" customWidth="1"/>
    <col min="15370" max="15370" width="18.7109375" style="162" customWidth="1"/>
    <col min="15371" max="15388" width="16.85546875" style="162" customWidth="1"/>
    <col min="15389" max="15404" width="16.7109375" style="162" customWidth="1"/>
    <col min="15405" max="15405" width="13.28515625" style="162" bestFit="1" customWidth="1"/>
    <col min="15406" max="15406" width="14.7109375" style="162" customWidth="1"/>
    <col min="15407" max="15616" width="9.140625" style="162"/>
    <col min="15617" max="15617" width="61.7109375" style="162" customWidth="1"/>
    <col min="15618" max="15618" width="18.5703125" style="162" customWidth="1"/>
    <col min="15619" max="15625" width="16.85546875" style="162" customWidth="1"/>
    <col min="15626" max="15626" width="18.7109375" style="162" customWidth="1"/>
    <col min="15627" max="15644" width="16.85546875" style="162" customWidth="1"/>
    <col min="15645" max="15660" width="16.7109375" style="162" customWidth="1"/>
    <col min="15661" max="15661" width="13.28515625" style="162" bestFit="1" customWidth="1"/>
    <col min="15662" max="15662" width="14.7109375" style="162" customWidth="1"/>
    <col min="15663" max="15872" width="9.140625" style="162"/>
    <col min="15873" max="15873" width="61.7109375" style="162" customWidth="1"/>
    <col min="15874" max="15874" width="18.5703125" style="162" customWidth="1"/>
    <col min="15875" max="15881" width="16.85546875" style="162" customWidth="1"/>
    <col min="15882" max="15882" width="18.7109375" style="162" customWidth="1"/>
    <col min="15883" max="15900" width="16.85546875" style="162" customWidth="1"/>
    <col min="15901" max="15916" width="16.7109375" style="162" customWidth="1"/>
    <col min="15917" max="15917" width="13.28515625" style="162" bestFit="1" customWidth="1"/>
    <col min="15918" max="15918" width="14.7109375" style="162" customWidth="1"/>
    <col min="15919" max="16128" width="9.140625" style="162"/>
    <col min="16129" max="16129" width="61.7109375" style="162" customWidth="1"/>
    <col min="16130" max="16130" width="18.5703125" style="162" customWidth="1"/>
    <col min="16131" max="16137" width="16.85546875" style="162" customWidth="1"/>
    <col min="16138" max="16138" width="18.7109375" style="162" customWidth="1"/>
    <col min="16139" max="16156" width="16.85546875" style="162" customWidth="1"/>
    <col min="16157" max="16172" width="16.7109375" style="162" customWidth="1"/>
    <col min="16173" max="16173" width="13.28515625" style="162" bestFit="1" customWidth="1"/>
    <col min="16174" max="16174" width="14.7109375" style="162" customWidth="1"/>
    <col min="16175" max="16384" width="9.140625" style="162"/>
  </cols>
  <sheetData>
    <row r="1" spans="1:44" ht="18.75" x14ac:dyDescent="0.2">
      <c r="A1" s="2"/>
      <c r="B1" s="2"/>
      <c r="C1" s="2"/>
      <c r="D1" s="2"/>
      <c r="E1" s="2"/>
      <c r="F1" s="2"/>
      <c r="G1" s="2"/>
      <c r="H1" s="2"/>
      <c r="I1" s="102"/>
      <c r="J1" s="102"/>
      <c r="K1" s="4"/>
      <c r="L1" s="2"/>
      <c r="M1" s="2"/>
      <c r="N1" s="2"/>
      <c r="O1" s="2"/>
      <c r="P1" s="4" t="s">
        <v>66</v>
      </c>
      <c r="Q1" s="2"/>
      <c r="R1" s="2"/>
      <c r="S1" s="2"/>
      <c r="T1" s="2"/>
      <c r="U1" s="2"/>
      <c r="V1" s="2"/>
      <c r="W1" s="2"/>
      <c r="X1" s="2"/>
      <c r="Y1" s="2"/>
      <c r="Z1" s="2"/>
      <c r="AA1" s="2"/>
      <c r="AB1" s="2"/>
      <c r="AC1" s="2"/>
      <c r="AD1" s="2"/>
      <c r="AE1" s="2"/>
      <c r="AF1" s="2"/>
      <c r="AG1" s="2"/>
      <c r="AH1" s="2"/>
      <c r="AI1" s="2"/>
      <c r="AJ1" s="2"/>
      <c r="AK1" s="2"/>
      <c r="AL1" s="2"/>
      <c r="AM1" s="2"/>
      <c r="AN1" s="2"/>
      <c r="AO1" s="2"/>
      <c r="AP1" s="2"/>
      <c r="AQ1" s="2"/>
    </row>
    <row r="2" spans="1:44" ht="18.75" x14ac:dyDescent="0.3">
      <c r="A2" s="2"/>
      <c r="B2" s="2"/>
      <c r="C2" s="2"/>
      <c r="D2" s="2"/>
      <c r="E2" s="2"/>
      <c r="F2" s="2"/>
      <c r="G2" s="2"/>
      <c r="H2" s="2"/>
      <c r="I2" s="102"/>
      <c r="J2" s="102"/>
      <c r="K2" s="1"/>
      <c r="L2" s="2"/>
      <c r="M2" s="2"/>
      <c r="N2" s="2"/>
      <c r="O2" s="2"/>
      <c r="P2" s="1" t="s">
        <v>8</v>
      </c>
      <c r="Q2" s="2"/>
      <c r="R2" s="2"/>
      <c r="S2" s="2"/>
      <c r="T2" s="2"/>
      <c r="U2" s="2"/>
      <c r="V2" s="2"/>
      <c r="W2" s="2"/>
      <c r="X2" s="2"/>
      <c r="Y2" s="2"/>
      <c r="Z2" s="2"/>
      <c r="AA2" s="2"/>
      <c r="AB2" s="2"/>
      <c r="AC2" s="2"/>
      <c r="AD2" s="2"/>
      <c r="AE2" s="2"/>
      <c r="AF2" s="2"/>
      <c r="AG2" s="2"/>
      <c r="AH2" s="2"/>
      <c r="AI2" s="2"/>
      <c r="AJ2" s="2"/>
      <c r="AK2" s="2"/>
      <c r="AL2" s="2"/>
      <c r="AM2" s="2"/>
      <c r="AN2" s="2"/>
      <c r="AO2" s="2"/>
      <c r="AP2" s="2"/>
      <c r="AQ2" s="2"/>
    </row>
    <row r="3" spans="1:44" ht="18.75" x14ac:dyDescent="0.3">
      <c r="A3" s="103"/>
      <c r="B3" s="2"/>
      <c r="C3" s="2"/>
      <c r="D3" s="2"/>
      <c r="E3" s="2"/>
      <c r="F3" s="2"/>
      <c r="G3" s="2"/>
      <c r="H3" s="2"/>
      <c r="I3" s="102"/>
      <c r="J3" s="102"/>
      <c r="K3" s="1"/>
      <c r="L3" s="2"/>
      <c r="M3" s="2"/>
      <c r="N3" s="2"/>
      <c r="O3" s="2"/>
      <c r="P3" s="1" t="s">
        <v>256</v>
      </c>
      <c r="Q3" s="2"/>
      <c r="R3" s="2"/>
      <c r="S3" s="2"/>
      <c r="T3" s="2"/>
      <c r="U3" s="2"/>
      <c r="V3" s="2"/>
      <c r="W3" s="2"/>
      <c r="X3" s="2"/>
      <c r="Y3" s="2"/>
      <c r="Z3" s="2"/>
      <c r="AA3" s="2"/>
      <c r="AB3" s="2"/>
      <c r="AC3" s="2"/>
      <c r="AD3" s="2"/>
      <c r="AE3" s="2"/>
      <c r="AF3" s="2"/>
      <c r="AG3" s="2"/>
      <c r="AH3" s="2"/>
      <c r="AI3" s="2"/>
      <c r="AJ3" s="2"/>
      <c r="AK3" s="2"/>
      <c r="AL3" s="2"/>
      <c r="AM3" s="2"/>
      <c r="AN3" s="2"/>
      <c r="AO3" s="2"/>
      <c r="AP3" s="2"/>
      <c r="AQ3" s="2"/>
    </row>
    <row r="4" spans="1:44" ht="18.75" x14ac:dyDescent="0.3">
      <c r="A4" s="103"/>
      <c r="B4" s="2"/>
      <c r="C4" s="2"/>
      <c r="D4" s="2"/>
      <c r="E4" s="2"/>
      <c r="F4" s="2"/>
      <c r="G4" s="2"/>
      <c r="H4" s="2"/>
      <c r="I4" s="102"/>
      <c r="J4" s="102"/>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35" t="str">
        <f>'4. паспортбюджет'!A5</f>
        <v>Год раскрытия информации: 2018 год</v>
      </c>
      <c r="B5" s="335"/>
      <c r="C5" s="335"/>
      <c r="D5" s="335"/>
      <c r="E5" s="335"/>
      <c r="F5" s="335"/>
      <c r="G5" s="335"/>
      <c r="H5" s="335"/>
      <c r="I5" s="335"/>
      <c r="J5" s="335"/>
      <c r="K5" s="335"/>
      <c r="L5" s="335"/>
      <c r="M5" s="335"/>
      <c r="N5" s="335"/>
      <c r="O5" s="335"/>
      <c r="P5" s="335"/>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row>
    <row r="6" spans="1:44" ht="18.75" x14ac:dyDescent="0.3">
      <c r="A6" s="103"/>
      <c r="B6" s="2"/>
      <c r="C6" s="2"/>
      <c r="D6" s="2"/>
      <c r="E6" s="2"/>
      <c r="F6" s="2"/>
      <c r="G6" s="2"/>
      <c r="H6" s="2"/>
      <c r="I6" s="102"/>
      <c r="J6" s="102"/>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29" t="s">
        <v>7</v>
      </c>
      <c r="B7" s="329"/>
      <c r="C7" s="329"/>
      <c r="D7" s="329"/>
      <c r="E7" s="329"/>
      <c r="F7" s="329"/>
      <c r="G7" s="329"/>
      <c r="H7" s="329"/>
      <c r="I7" s="329"/>
      <c r="J7" s="329"/>
      <c r="K7" s="329"/>
      <c r="L7" s="329"/>
      <c r="M7" s="329"/>
      <c r="N7" s="329"/>
      <c r="O7" s="329"/>
      <c r="P7" s="329"/>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row>
    <row r="8" spans="1:44" ht="18.75" x14ac:dyDescent="0.2">
      <c r="A8" s="105"/>
      <c r="B8" s="105"/>
      <c r="C8" s="105"/>
      <c r="D8" s="105"/>
      <c r="E8" s="105"/>
      <c r="F8" s="105"/>
      <c r="G8" s="105"/>
      <c r="H8" s="105"/>
      <c r="I8" s="105"/>
      <c r="J8" s="105"/>
      <c r="K8" s="105"/>
      <c r="L8" s="104"/>
      <c r="M8" s="104"/>
      <c r="N8" s="104"/>
      <c r="O8" s="104"/>
      <c r="P8" s="104"/>
      <c r="Q8" s="104"/>
      <c r="R8" s="104"/>
      <c r="S8" s="104"/>
      <c r="T8" s="104"/>
      <c r="U8" s="104"/>
      <c r="V8" s="104"/>
      <c r="W8" s="104"/>
      <c r="X8" s="104"/>
      <c r="Y8" s="104"/>
      <c r="Z8" s="2"/>
      <c r="AA8" s="2"/>
      <c r="AB8" s="2"/>
      <c r="AC8" s="2"/>
      <c r="AD8" s="2"/>
      <c r="AE8" s="2"/>
      <c r="AF8" s="2"/>
      <c r="AG8" s="2"/>
      <c r="AH8" s="2"/>
      <c r="AI8" s="2"/>
      <c r="AJ8" s="2"/>
      <c r="AK8" s="2"/>
      <c r="AL8" s="2"/>
      <c r="AM8" s="2"/>
      <c r="AN8" s="2"/>
      <c r="AO8" s="2"/>
      <c r="AP8" s="2"/>
      <c r="AQ8" s="2"/>
      <c r="AR8" s="2"/>
    </row>
    <row r="9" spans="1:44" x14ac:dyDescent="0.2">
      <c r="A9" s="330" t="str">
        <f>'4. паспортбюджет'!A9</f>
        <v>Акционерное общество "Янтарьэнерго" ДЗО  ПАО "Россети"</v>
      </c>
      <c r="B9" s="330"/>
      <c r="C9" s="330"/>
      <c r="D9" s="330"/>
      <c r="E9" s="330"/>
      <c r="F9" s="330"/>
      <c r="G9" s="330"/>
      <c r="H9" s="330"/>
      <c r="I9" s="330"/>
      <c r="J9" s="330"/>
      <c r="K9" s="330"/>
      <c r="L9" s="330"/>
      <c r="M9" s="330"/>
      <c r="N9" s="330"/>
      <c r="O9" s="330"/>
      <c r="P9" s="330"/>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row>
    <row r="10" spans="1:44" x14ac:dyDescent="0.2">
      <c r="A10" s="325" t="s">
        <v>6</v>
      </c>
      <c r="B10" s="325"/>
      <c r="C10" s="325"/>
      <c r="D10" s="325"/>
      <c r="E10" s="325"/>
      <c r="F10" s="325"/>
      <c r="G10" s="325"/>
      <c r="H10" s="325"/>
      <c r="I10" s="325"/>
      <c r="J10" s="325"/>
      <c r="K10" s="325"/>
      <c r="L10" s="325"/>
      <c r="M10" s="325"/>
      <c r="N10" s="325"/>
      <c r="O10" s="325"/>
      <c r="P10" s="325"/>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row>
    <row r="11" spans="1:44" ht="18.75" x14ac:dyDescent="0.2">
      <c r="A11" s="105"/>
      <c r="B11" s="105"/>
      <c r="C11" s="105"/>
      <c r="D11" s="105"/>
      <c r="E11" s="105"/>
      <c r="F11" s="105"/>
      <c r="G11" s="105"/>
      <c r="H11" s="105"/>
      <c r="I11" s="105"/>
      <c r="J11" s="105"/>
      <c r="K11" s="105"/>
      <c r="L11" s="104"/>
      <c r="M11" s="104"/>
      <c r="N11" s="104"/>
      <c r="O11" s="104"/>
      <c r="P11" s="104"/>
      <c r="Q11" s="104"/>
      <c r="R11" s="104"/>
      <c r="S11" s="104"/>
      <c r="T11" s="104"/>
      <c r="U11" s="104"/>
      <c r="V11" s="104"/>
      <c r="W11" s="104"/>
      <c r="X11" s="104"/>
      <c r="Y11" s="104"/>
      <c r="Z11" s="2"/>
      <c r="AA11" s="2"/>
      <c r="AB11" s="2"/>
      <c r="AC11" s="2"/>
      <c r="AD11" s="2"/>
      <c r="AE11" s="2"/>
      <c r="AF11" s="2"/>
      <c r="AG11" s="2"/>
      <c r="AH11" s="2"/>
      <c r="AI11" s="2"/>
      <c r="AJ11" s="2"/>
      <c r="AK11" s="2"/>
      <c r="AL11" s="2"/>
      <c r="AM11" s="2"/>
      <c r="AN11" s="2"/>
      <c r="AO11" s="2"/>
      <c r="AP11" s="2"/>
      <c r="AQ11" s="2"/>
      <c r="AR11" s="2"/>
    </row>
    <row r="12" spans="1:44" x14ac:dyDescent="0.2">
      <c r="A12" s="330" t="str">
        <f>'4. паспортбюджет'!A12</f>
        <v>F_17-1484</v>
      </c>
      <c r="B12" s="330"/>
      <c r="C12" s="330"/>
      <c r="D12" s="330"/>
      <c r="E12" s="330"/>
      <c r="F12" s="330"/>
      <c r="G12" s="330"/>
      <c r="H12" s="330"/>
      <c r="I12" s="330"/>
      <c r="J12" s="330"/>
      <c r="K12" s="330"/>
      <c r="L12" s="330"/>
      <c r="M12" s="330"/>
      <c r="N12" s="330"/>
      <c r="O12" s="330"/>
      <c r="P12" s="330"/>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row>
    <row r="13" spans="1:44" x14ac:dyDescent="0.2">
      <c r="A13" s="325" t="s">
        <v>5</v>
      </c>
      <c r="B13" s="325"/>
      <c r="C13" s="325"/>
      <c r="D13" s="325"/>
      <c r="E13" s="325"/>
      <c r="F13" s="325"/>
      <c r="G13" s="325"/>
      <c r="H13" s="325"/>
      <c r="I13" s="325"/>
      <c r="J13" s="325"/>
      <c r="K13" s="325"/>
      <c r="L13" s="325"/>
      <c r="M13" s="325"/>
      <c r="N13" s="325"/>
      <c r="O13" s="325"/>
      <c r="P13" s="325"/>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row>
    <row r="14" spans="1:44" ht="18.75" x14ac:dyDescent="0.2">
      <c r="A14" s="108"/>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9"/>
      <c r="AA14" s="109"/>
      <c r="AB14" s="109"/>
      <c r="AC14" s="109"/>
      <c r="AD14" s="109"/>
      <c r="AE14" s="109"/>
      <c r="AF14" s="109"/>
      <c r="AG14" s="109"/>
      <c r="AH14" s="109"/>
      <c r="AI14" s="109"/>
      <c r="AJ14" s="109"/>
      <c r="AK14" s="109"/>
      <c r="AL14" s="109"/>
      <c r="AM14" s="109"/>
      <c r="AN14" s="109"/>
      <c r="AO14" s="109"/>
      <c r="AP14" s="109"/>
      <c r="AQ14" s="109"/>
      <c r="AR14" s="109"/>
    </row>
    <row r="15" spans="1:44" ht="33.75" customHeight="1" x14ac:dyDescent="0.2">
      <c r="A15" s="331" t="str">
        <f>'4. паспортбюджет'!A15</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B15" s="331"/>
      <c r="C15" s="331"/>
      <c r="D15" s="331"/>
      <c r="E15" s="331"/>
      <c r="F15" s="331"/>
      <c r="G15" s="331"/>
      <c r="H15" s="331"/>
      <c r="I15" s="331"/>
      <c r="J15" s="331"/>
      <c r="K15" s="331"/>
      <c r="L15" s="331"/>
      <c r="M15" s="331"/>
      <c r="N15" s="331"/>
      <c r="O15" s="331"/>
      <c r="P15" s="331"/>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65"/>
      <c r="AR15" s="165"/>
    </row>
    <row r="16" spans="1:44" x14ac:dyDescent="0.2">
      <c r="A16" s="325" t="s">
        <v>4</v>
      </c>
      <c r="B16" s="325"/>
      <c r="C16" s="325"/>
      <c r="D16" s="325"/>
      <c r="E16" s="325"/>
      <c r="F16" s="325"/>
      <c r="G16" s="325"/>
      <c r="H16" s="325"/>
      <c r="I16" s="325"/>
      <c r="J16" s="325"/>
      <c r="K16" s="325"/>
      <c r="L16" s="325"/>
      <c r="M16" s="325"/>
      <c r="N16" s="325"/>
      <c r="O16" s="325"/>
      <c r="P16" s="325"/>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row>
    <row r="17" spans="1:44" ht="18.75"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row>
    <row r="18" spans="1:44" ht="18.75" x14ac:dyDescent="0.2">
      <c r="A18" s="327" t="s">
        <v>357</v>
      </c>
      <c r="B18" s="327"/>
      <c r="C18" s="327"/>
      <c r="D18" s="327"/>
      <c r="E18" s="327"/>
      <c r="F18" s="327"/>
      <c r="G18" s="327"/>
      <c r="H18" s="327"/>
      <c r="I18" s="327"/>
      <c r="J18" s="327"/>
      <c r="K18" s="327"/>
      <c r="L18" s="327"/>
      <c r="M18" s="327"/>
      <c r="N18" s="327"/>
      <c r="O18" s="327"/>
      <c r="P18" s="327"/>
      <c r="Q18" s="112"/>
      <c r="R18" s="112"/>
      <c r="S18" s="112"/>
      <c r="T18" s="112"/>
      <c r="U18" s="112"/>
      <c r="V18" s="112"/>
      <c r="W18" s="112"/>
      <c r="X18" s="112"/>
      <c r="Y18" s="112"/>
      <c r="Z18" s="112"/>
      <c r="AA18" s="112"/>
      <c r="AB18" s="112"/>
      <c r="AC18" s="112"/>
      <c r="AD18" s="112"/>
      <c r="AE18" s="112"/>
      <c r="AF18" s="112"/>
      <c r="AG18" s="112"/>
      <c r="AH18" s="112"/>
      <c r="AI18" s="112"/>
      <c r="AJ18" s="112"/>
      <c r="AK18" s="112"/>
      <c r="AL18" s="112"/>
      <c r="AM18" s="112"/>
      <c r="AN18" s="112"/>
      <c r="AO18" s="112"/>
      <c r="AP18" s="112"/>
      <c r="AQ18" s="112"/>
      <c r="AR18" s="112"/>
    </row>
    <row r="19" spans="1:44" x14ac:dyDescent="0.2">
      <c r="A19" s="166"/>
    </row>
    <row r="20" spans="1:44" x14ac:dyDescent="0.2">
      <c r="A20" s="167"/>
    </row>
    <row r="21" spans="1:44" s="266" customFormat="1" ht="16.5" thickBot="1" x14ac:dyDescent="0.25">
      <c r="A21" s="204" t="s">
        <v>255</v>
      </c>
      <c r="B21" s="204" t="s">
        <v>1</v>
      </c>
      <c r="C21" s="205"/>
      <c r="D21" s="206"/>
      <c r="E21" s="207"/>
      <c r="F21" s="207"/>
      <c r="G21" s="207"/>
      <c r="H21" s="207"/>
      <c r="I21" s="205"/>
      <c r="J21" s="205"/>
      <c r="K21" s="205"/>
      <c r="L21" s="205"/>
      <c r="M21" s="205"/>
      <c r="N21" s="205"/>
      <c r="O21" s="205"/>
      <c r="P21" s="205"/>
      <c r="Q21" s="205"/>
      <c r="R21" s="205"/>
      <c r="S21" s="205"/>
      <c r="T21" s="205"/>
      <c r="U21" s="205"/>
      <c r="V21" s="205"/>
      <c r="W21" s="205"/>
      <c r="X21" s="205"/>
      <c r="Y21" s="205"/>
      <c r="Z21" s="205"/>
      <c r="AA21" s="205"/>
      <c r="AB21" s="205"/>
      <c r="AC21" s="205"/>
      <c r="AD21" s="287"/>
      <c r="AE21" s="287"/>
      <c r="AF21" s="287"/>
      <c r="AG21" s="287"/>
    </row>
    <row r="22" spans="1:44" s="266" customFormat="1" x14ac:dyDescent="0.2">
      <c r="A22" s="288" t="s">
        <v>392</v>
      </c>
      <c r="B22" s="215">
        <v>758445066.50759697</v>
      </c>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87"/>
      <c r="AE22" s="287"/>
      <c r="AF22" s="287"/>
      <c r="AG22" s="287"/>
    </row>
    <row r="23" spans="1:44" s="266" customFormat="1" x14ac:dyDescent="0.2">
      <c r="A23" s="289" t="s">
        <v>253</v>
      </c>
      <c r="B23" s="290">
        <v>0</v>
      </c>
      <c r="C23" s="205"/>
      <c r="D23" s="205"/>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c r="AD23" s="287"/>
      <c r="AE23" s="287"/>
      <c r="AF23" s="287"/>
      <c r="AG23" s="287"/>
    </row>
    <row r="24" spans="1:44" s="266" customFormat="1" x14ac:dyDescent="0.2">
      <c r="A24" s="289" t="s">
        <v>251</v>
      </c>
      <c r="B24" s="290">
        <v>30</v>
      </c>
      <c r="C24" s="205"/>
      <c r="D24" s="209" t="s">
        <v>254</v>
      </c>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c r="AD24" s="287"/>
      <c r="AE24" s="287"/>
      <c r="AF24" s="287"/>
      <c r="AG24" s="287"/>
    </row>
    <row r="25" spans="1:44" s="266" customFormat="1" ht="16.5" thickBot="1" x14ac:dyDescent="0.25">
      <c r="A25" s="291" t="s">
        <v>249</v>
      </c>
      <c r="B25" s="210">
        <v>1</v>
      </c>
      <c r="C25" s="205"/>
      <c r="D25" s="382" t="s">
        <v>252</v>
      </c>
      <c r="E25" s="383"/>
      <c r="F25" s="384"/>
      <c r="G25" s="292">
        <v>5.52718145556116</v>
      </c>
      <c r="H25" s="211"/>
      <c r="I25" s="205"/>
      <c r="J25" s="205"/>
      <c r="K25" s="205"/>
      <c r="L25" s="205"/>
      <c r="M25" s="205"/>
      <c r="N25" s="205"/>
      <c r="O25" s="205"/>
      <c r="P25" s="205"/>
      <c r="Q25" s="205"/>
      <c r="R25" s="205"/>
      <c r="S25" s="205"/>
      <c r="T25" s="205"/>
      <c r="U25" s="205"/>
      <c r="V25" s="205"/>
      <c r="W25" s="205"/>
      <c r="X25" s="205"/>
      <c r="Y25" s="205"/>
      <c r="Z25" s="205"/>
      <c r="AA25" s="205"/>
      <c r="AB25" s="205"/>
      <c r="AC25" s="205"/>
      <c r="AD25" s="287"/>
      <c r="AE25" s="287"/>
      <c r="AF25" s="287"/>
      <c r="AG25" s="287"/>
    </row>
    <row r="26" spans="1:44" s="266" customFormat="1" x14ac:dyDescent="0.2">
      <c r="A26" s="288" t="s">
        <v>248</v>
      </c>
      <c r="B26" s="208"/>
      <c r="C26" s="205"/>
      <c r="D26" s="382" t="s">
        <v>250</v>
      </c>
      <c r="E26" s="383"/>
      <c r="F26" s="384"/>
      <c r="G26" s="292">
        <v>8.1629805711313903</v>
      </c>
      <c r="H26" s="211"/>
      <c r="I26" s="205"/>
      <c r="J26" s="205"/>
      <c r="K26" s="205"/>
      <c r="L26" s="205"/>
      <c r="M26" s="205"/>
      <c r="N26" s="205"/>
      <c r="O26" s="205"/>
      <c r="P26" s="205"/>
      <c r="Q26" s="205"/>
      <c r="R26" s="205"/>
      <c r="S26" s="205"/>
      <c r="T26" s="205"/>
      <c r="U26" s="205"/>
      <c r="V26" s="205"/>
      <c r="W26" s="205"/>
      <c r="X26" s="205"/>
      <c r="Y26" s="205"/>
      <c r="Z26" s="205"/>
      <c r="AA26" s="205"/>
      <c r="AB26" s="205"/>
      <c r="AC26" s="205"/>
      <c r="AD26" s="287"/>
      <c r="AE26" s="287"/>
      <c r="AF26" s="287"/>
      <c r="AG26" s="287"/>
    </row>
    <row r="27" spans="1:44" s="266" customFormat="1" x14ac:dyDescent="0.2">
      <c r="A27" s="289" t="s">
        <v>393</v>
      </c>
      <c r="B27" s="290">
        <v>1</v>
      </c>
      <c r="C27" s="205"/>
      <c r="D27" s="382" t="s">
        <v>538</v>
      </c>
      <c r="E27" s="383"/>
      <c r="F27" s="384"/>
      <c r="G27" s="293">
        <v>134816931.51281086</v>
      </c>
      <c r="H27" s="212"/>
      <c r="I27" s="205"/>
      <c r="J27" s="205"/>
      <c r="K27" s="205"/>
      <c r="L27" s="205"/>
      <c r="M27" s="205"/>
      <c r="N27" s="205"/>
      <c r="O27" s="205"/>
      <c r="P27" s="205"/>
      <c r="Q27" s="205"/>
      <c r="R27" s="205"/>
      <c r="S27" s="205"/>
      <c r="T27" s="205"/>
      <c r="U27" s="205"/>
      <c r="V27" s="205"/>
      <c r="W27" s="205"/>
      <c r="X27" s="205"/>
      <c r="Y27" s="205"/>
      <c r="Z27" s="205"/>
      <c r="AA27" s="205"/>
      <c r="AB27" s="205"/>
      <c r="AC27" s="205"/>
      <c r="AD27" s="287"/>
      <c r="AE27" s="287"/>
      <c r="AF27" s="287"/>
      <c r="AG27" s="287"/>
    </row>
    <row r="28" spans="1:44" s="266" customFormat="1" x14ac:dyDescent="0.2">
      <c r="A28" s="289" t="s">
        <v>247</v>
      </c>
      <c r="B28" s="290">
        <v>1</v>
      </c>
      <c r="C28" s="205"/>
      <c r="D28" s="382" t="s">
        <v>394</v>
      </c>
      <c r="E28" s="383"/>
      <c r="F28" s="384"/>
      <c r="G28" s="294" t="s">
        <v>541</v>
      </c>
      <c r="H28" s="213"/>
      <c r="I28" s="205"/>
      <c r="J28" s="205"/>
      <c r="K28" s="205"/>
      <c r="L28" s="205"/>
      <c r="M28" s="205"/>
      <c r="N28" s="205"/>
      <c r="O28" s="205"/>
      <c r="P28" s="205"/>
      <c r="Q28" s="205"/>
      <c r="R28" s="205"/>
      <c r="S28" s="205"/>
      <c r="T28" s="205"/>
      <c r="U28" s="205"/>
      <c r="V28" s="205"/>
      <c r="W28" s="205"/>
      <c r="X28" s="205"/>
      <c r="Y28" s="205"/>
      <c r="Z28" s="205"/>
      <c r="AA28" s="205"/>
      <c r="AB28" s="205"/>
      <c r="AC28" s="205"/>
      <c r="AD28" s="287"/>
      <c r="AE28" s="287"/>
      <c r="AF28" s="287"/>
      <c r="AG28" s="287"/>
    </row>
    <row r="29" spans="1:44" s="266" customFormat="1" x14ac:dyDescent="0.2">
      <c r="A29" s="289" t="s">
        <v>227</v>
      </c>
      <c r="B29" s="290">
        <v>183082.37192969056</v>
      </c>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87"/>
      <c r="AE29" s="287"/>
      <c r="AF29" s="287"/>
      <c r="AG29" s="287"/>
    </row>
    <row r="30" spans="1:44" s="266" customFormat="1" x14ac:dyDescent="0.2">
      <c r="A30" s="289" t="s">
        <v>246</v>
      </c>
      <c r="B30" s="290">
        <v>1</v>
      </c>
      <c r="C30" s="205"/>
      <c r="D30" s="205"/>
      <c r="E30" s="205"/>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205"/>
      <c r="AD30" s="287"/>
      <c r="AE30" s="287"/>
      <c r="AF30" s="287"/>
      <c r="AG30" s="287"/>
    </row>
    <row r="31" spans="1:44" s="266" customFormat="1" x14ac:dyDescent="0.2">
      <c r="A31" s="289" t="s">
        <v>245</v>
      </c>
      <c r="B31" s="290">
        <v>1</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87"/>
      <c r="AE31" s="287"/>
      <c r="AF31" s="287"/>
      <c r="AG31" s="287"/>
    </row>
    <row r="32" spans="1:44" s="266" customFormat="1" x14ac:dyDescent="0.2">
      <c r="A32" s="295" t="s">
        <v>395</v>
      </c>
      <c r="B32" s="290"/>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87"/>
      <c r="AE32" s="287"/>
      <c r="AF32" s="287"/>
      <c r="AG32" s="287"/>
    </row>
    <row r="33" spans="1:33" s="266" customFormat="1" ht="16.5" thickBot="1" x14ac:dyDescent="0.25">
      <c r="A33" s="291" t="s">
        <v>221</v>
      </c>
      <c r="B33" s="214">
        <v>0.2</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87"/>
      <c r="AE33" s="287"/>
      <c r="AF33" s="287"/>
      <c r="AG33" s="287"/>
    </row>
    <row r="34" spans="1:33" s="266" customFormat="1" x14ac:dyDescent="0.2">
      <c r="A34" s="288" t="s">
        <v>391</v>
      </c>
      <c r="B34" s="208">
        <v>0</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c r="AD34" s="287"/>
      <c r="AE34" s="287"/>
      <c r="AF34" s="287"/>
      <c r="AG34" s="287"/>
    </row>
    <row r="35" spans="1:33" s="266" customFormat="1" x14ac:dyDescent="0.2">
      <c r="A35" s="289" t="s">
        <v>244</v>
      </c>
      <c r="B35" s="290"/>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c r="AD35" s="287"/>
      <c r="AE35" s="287"/>
      <c r="AF35" s="287"/>
      <c r="AG35" s="287"/>
    </row>
    <row r="36" spans="1:33" s="266" customFormat="1" ht="16.5" thickBot="1" x14ac:dyDescent="0.25">
      <c r="A36" s="295" t="s">
        <v>243</v>
      </c>
      <c r="B36" s="296"/>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87"/>
      <c r="AE36" s="287"/>
      <c r="AF36" s="287"/>
      <c r="AG36" s="287"/>
    </row>
    <row r="37" spans="1:33" s="266" customFormat="1" x14ac:dyDescent="0.2">
      <c r="A37" s="297" t="s">
        <v>396</v>
      </c>
      <c r="B37" s="215">
        <v>1</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87"/>
      <c r="AE37" s="287"/>
      <c r="AF37" s="287"/>
      <c r="AG37" s="287"/>
    </row>
    <row r="38" spans="1:33" s="266" customFormat="1" x14ac:dyDescent="0.2">
      <c r="A38" s="298" t="s">
        <v>242</v>
      </c>
      <c r="B38" s="216"/>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87"/>
      <c r="AE38" s="287"/>
      <c r="AF38" s="287"/>
      <c r="AG38" s="287"/>
    </row>
    <row r="39" spans="1:33" s="266" customFormat="1" x14ac:dyDescent="0.2">
      <c r="A39" s="298" t="s">
        <v>241</v>
      </c>
      <c r="B39" s="217"/>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87"/>
      <c r="AE39" s="287"/>
      <c r="AF39" s="287"/>
      <c r="AG39" s="287"/>
    </row>
    <row r="40" spans="1:33" s="266" customFormat="1" x14ac:dyDescent="0.2">
      <c r="A40" s="298" t="s">
        <v>240</v>
      </c>
      <c r="B40" s="217">
        <v>0</v>
      </c>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87"/>
      <c r="AE40" s="287"/>
      <c r="AF40" s="287"/>
      <c r="AG40" s="287"/>
    </row>
    <row r="41" spans="1:33" s="266" customFormat="1" x14ac:dyDescent="0.2">
      <c r="A41" s="298" t="s">
        <v>239</v>
      </c>
      <c r="B41" s="217">
        <v>0.20499999999999999</v>
      </c>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87"/>
      <c r="AE41" s="287"/>
      <c r="AF41" s="287"/>
      <c r="AG41" s="287"/>
    </row>
    <row r="42" spans="1:33" s="266" customFormat="1" x14ac:dyDescent="0.2">
      <c r="A42" s="298" t="s">
        <v>238</v>
      </c>
      <c r="B42" s="217">
        <v>1</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87"/>
      <c r="AE42" s="287"/>
      <c r="AF42" s="287"/>
      <c r="AG42" s="287"/>
    </row>
    <row r="43" spans="1:33" s="266" customFormat="1" ht="16.5" thickBot="1" x14ac:dyDescent="0.25">
      <c r="A43" s="299" t="s">
        <v>397</v>
      </c>
      <c r="B43" s="300">
        <v>0.20499999999999999</v>
      </c>
      <c r="C43" s="218"/>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87"/>
      <c r="AE43" s="287"/>
      <c r="AF43" s="287"/>
      <c r="AG43" s="287"/>
    </row>
    <row r="44" spans="1:33" s="266" customFormat="1" x14ac:dyDescent="0.2">
      <c r="A44" s="301" t="s">
        <v>237</v>
      </c>
      <c r="B44" s="219">
        <v>1</v>
      </c>
      <c r="C44" s="219">
        <v>2</v>
      </c>
      <c r="D44" s="219">
        <v>3</v>
      </c>
      <c r="E44" s="219">
        <v>4</v>
      </c>
      <c r="F44" s="219">
        <v>5</v>
      </c>
      <c r="G44" s="219">
        <v>6</v>
      </c>
      <c r="H44" s="219">
        <v>7</v>
      </c>
      <c r="I44" s="219">
        <v>8</v>
      </c>
      <c r="J44" s="219">
        <v>9</v>
      </c>
      <c r="K44" s="219">
        <v>10</v>
      </c>
      <c r="L44" s="219">
        <v>11</v>
      </c>
      <c r="M44" s="219">
        <v>12</v>
      </c>
      <c r="N44" s="219">
        <v>13</v>
      </c>
      <c r="O44" s="219">
        <v>14</v>
      </c>
      <c r="P44" s="219">
        <v>15</v>
      </c>
      <c r="Q44" s="219">
        <v>16</v>
      </c>
      <c r="R44" s="219">
        <v>17</v>
      </c>
      <c r="S44" s="219">
        <v>18</v>
      </c>
      <c r="T44" s="219">
        <v>19</v>
      </c>
      <c r="U44" s="219">
        <v>20</v>
      </c>
      <c r="V44" s="219">
        <v>21</v>
      </c>
      <c r="W44" s="219">
        <v>22</v>
      </c>
      <c r="X44" s="219">
        <v>23</v>
      </c>
      <c r="Y44" s="219">
        <v>24</v>
      </c>
      <c r="Z44" s="219">
        <v>25</v>
      </c>
      <c r="AA44" s="219">
        <v>26</v>
      </c>
      <c r="AB44" s="219">
        <v>27</v>
      </c>
      <c r="AC44" s="219">
        <v>28</v>
      </c>
      <c r="AD44" s="219">
        <v>29</v>
      </c>
      <c r="AE44" s="219">
        <v>30</v>
      </c>
      <c r="AF44" s="219">
        <v>31</v>
      </c>
      <c r="AG44" s="219">
        <v>32</v>
      </c>
    </row>
    <row r="45" spans="1:33" s="266" customFormat="1" x14ac:dyDescent="0.2">
      <c r="A45" s="302" t="s">
        <v>236</v>
      </c>
      <c r="B45" s="303">
        <v>0</v>
      </c>
      <c r="C45" s="303">
        <v>4.5999999999999999E-2</v>
      </c>
      <c r="D45" s="303">
        <v>4.3999999999999997E-2</v>
      </c>
      <c r="E45" s="303">
        <v>4.2000000000000003E-2</v>
      </c>
      <c r="F45" s="303">
        <v>4.2000000000000003E-2</v>
      </c>
      <c r="G45" s="303">
        <v>4.2000000000000003E-2</v>
      </c>
      <c r="H45" s="303">
        <v>4.2000000000000003E-2</v>
      </c>
      <c r="I45" s="303">
        <v>4.2000000000000003E-2</v>
      </c>
      <c r="J45" s="303">
        <v>4.2000000000000003E-2</v>
      </c>
      <c r="K45" s="303">
        <v>4.2000000000000003E-2</v>
      </c>
      <c r="L45" s="303">
        <v>4.2000000000000003E-2</v>
      </c>
      <c r="M45" s="303">
        <v>4.2000000000000003E-2</v>
      </c>
      <c r="N45" s="303">
        <v>4.2000000000000003E-2</v>
      </c>
      <c r="O45" s="303">
        <v>4.2000000000000003E-2</v>
      </c>
      <c r="P45" s="303">
        <v>4.2000000000000003E-2</v>
      </c>
      <c r="Q45" s="303">
        <v>4.2000000000000003E-2</v>
      </c>
      <c r="R45" s="303">
        <v>4.2000000000000003E-2</v>
      </c>
      <c r="S45" s="303">
        <v>4.2000000000000003E-2</v>
      </c>
      <c r="T45" s="303">
        <v>4.2000000000000003E-2</v>
      </c>
      <c r="U45" s="303">
        <v>4.2000000000000003E-2</v>
      </c>
      <c r="V45" s="303">
        <v>4.2000000000000003E-2</v>
      </c>
      <c r="W45" s="303">
        <v>4.2000000000000003E-2</v>
      </c>
      <c r="X45" s="303">
        <v>4.2000000000000003E-2</v>
      </c>
      <c r="Y45" s="303">
        <v>4.2000000000000003E-2</v>
      </c>
      <c r="Z45" s="303">
        <v>4.2000000000000003E-2</v>
      </c>
      <c r="AA45" s="303">
        <v>4.2000000000000003E-2</v>
      </c>
      <c r="AB45" s="303">
        <v>4.2000000000000003E-2</v>
      </c>
      <c r="AC45" s="303">
        <v>4.2000000000000003E-2</v>
      </c>
      <c r="AD45" s="303">
        <v>4.2000000000000003E-2</v>
      </c>
      <c r="AE45" s="303">
        <v>4.2000000000000003E-2</v>
      </c>
      <c r="AF45" s="303">
        <v>4.2000000000000003E-2</v>
      </c>
      <c r="AG45" s="303">
        <v>4.2000000000000003E-2</v>
      </c>
    </row>
    <row r="46" spans="1:33" s="266" customFormat="1" x14ac:dyDescent="0.2">
      <c r="A46" s="302" t="s">
        <v>235</v>
      </c>
      <c r="B46" s="303">
        <v>0</v>
      </c>
      <c r="C46" s="303">
        <v>4.6000000000000041E-2</v>
      </c>
      <c r="D46" s="303">
        <v>9.2024000000000106E-2</v>
      </c>
      <c r="E46" s="303">
        <v>0.13788900800000015</v>
      </c>
      <c r="F46" s="303">
        <v>0.18568034633600017</v>
      </c>
      <c r="G46" s="303">
        <v>0.2354789208821122</v>
      </c>
      <c r="H46" s="303">
        <v>0.28736903555916093</v>
      </c>
      <c r="I46" s="303">
        <v>0.34143853505264565</v>
      </c>
      <c r="J46" s="303">
        <v>0.39777895352485682</v>
      </c>
      <c r="K46" s="303">
        <v>0.45648566957290093</v>
      </c>
      <c r="L46" s="303">
        <v>0.51765806769496292</v>
      </c>
      <c r="M46" s="303">
        <v>0.58139970653815132</v>
      </c>
      <c r="N46" s="303">
        <v>0.64781849421275384</v>
      </c>
      <c r="O46" s="303">
        <v>0.71702687096968964</v>
      </c>
      <c r="P46" s="303">
        <v>0.78914199955041675</v>
      </c>
      <c r="Q46" s="303">
        <v>0.86428596353153431</v>
      </c>
      <c r="R46" s="303">
        <v>0.94258597399985877</v>
      </c>
      <c r="S46" s="303">
        <v>1.0241745849078527</v>
      </c>
      <c r="T46" s="303">
        <v>1.1091899174739828</v>
      </c>
      <c r="U46" s="303">
        <v>1.19777589400789</v>
      </c>
      <c r="V46" s="303">
        <v>1.2900824815562215</v>
      </c>
      <c r="W46" s="303">
        <v>1.3862659457815827</v>
      </c>
      <c r="X46" s="303">
        <v>1.4864891155044093</v>
      </c>
      <c r="Y46" s="303">
        <v>1.5909216583555947</v>
      </c>
      <c r="Z46" s="303">
        <v>1.6997403680065299</v>
      </c>
      <c r="AA46" s="303">
        <v>1.8131294634628041</v>
      </c>
      <c r="AB46" s="303">
        <v>1.9312809009282419</v>
      </c>
      <c r="AC46" s="303">
        <v>2.0543946987672284</v>
      </c>
      <c r="AD46" s="303">
        <v>2.1826792761154521</v>
      </c>
      <c r="AE46" s="303">
        <v>2.3163518057123014</v>
      </c>
      <c r="AF46" s="303">
        <v>2.4556385815522184</v>
      </c>
      <c r="AG46" s="303">
        <v>2.6007754019774119</v>
      </c>
    </row>
    <row r="47" spans="1:33" s="266" customFormat="1" ht="16.5" thickBot="1" x14ac:dyDescent="0.25">
      <c r="A47" s="304" t="s">
        <v>398</v>
      </c>
      <c r="B47" s="220">
        <v>268219584.421406</v>
      </c>
      <c r="C47" s="220">
        <v>626745593.95755911</v>
      </c>
      <c r="D47" s="220">
        <v>31916848.046208378</v>
      </c>
      <c r="E47" s="220">
        <v>56275324.602118</v>
      </c>
      <c r="F47" s="220">
        <v>83350421.675842151</v>
      </c>
      <c r="G47" s="220">
        <v>86851139.386227533</v>
      </c>
      <c r="H47" s="220">
        <v>90498887.240449086</v>
      </c>
      <c r="I47" s="220">
        <v>94299840.504547924</v>
      </c>
      <c r="J47" s="220">
        <v>98260433.805738956</v>
      </c>
      <c r="K47" s="220">
        <v>102387372.02558</v>
      </c>
      <c r="L47" s="220">
        <v>106687641.65065438</v>
      </c>
      <c r="M47" s="220">
        <v>111168522.59998184</v>
      </c>
      <c r="N47" s="220">
        <v>115837600.5491811</v>
      </c>
      <c r="O47" s="220">
        <v>120702779.77224672</v>
      </c>
      <c r="P47" s="220">
        <v>125772296.52268109</v>
      </c>
      <c r="Q47" s="220">
        <v>131054732.9766337</v>
      </c>
      <c r="R47" s="220">
        <v>136559031.76165232</v>
      </c>
      <c r="S47" s="220">
        <v>142294511.09564173</v>
      </c>
      <c r="T47" s="220">
        <v>148270880.56165868</v>
      </c>
      <c r="U47" s="220">
        <v>154498257.54524836</v>
      </c>
      <c r="V47" s="220">
        <v>160987184.36214879</v>
      </c>
      <c r="W47" s="220">
        <v>167748646.10535905</v>
      </c>
      <c r="X47" s="220">
        <v>174794089.24178413</v>
      </c>
      <c r="Y47" s="220">
        <v>182135440.98993906</v>
      </c>
      <c r="Z47" s="220">
        <v>189785129.51151651</v>
      </c>
      <c r="AA47" s="220">
        <v>197756104.95100021</v>
      </c>
      <c r="AB47" s="220">
        <v>206061861.35894224</v>
      </c>
      <c r="AC47" s="220">
        <v>214716459.53601784</v>
      </c>
      <c r="AD47" s="220">
        <v>223734550.8365306</v>
      </c>
      <c r="AE47" s="220">
        <v>233131401.97166488</v>
      </c>
      <c r="AF47" s="220">
        <v>242922920.85447481</v>
      </c>
      <c r="AG47" s="220">
        <v>253125683.53036276</v>
      </c>
    </row>
    <row r="48" spans="1:33" s="266" customFormat="1" ht="16.5" thickBot="1" x14ac:dyDescent="0.25">
      <c r="A48" s="305"/>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row>
    <row r="49" spans="1:33" s="266" customFormat="1" x14ac:dyDescent="0.2">
      <c r="A49" s="306" t="s">
        <v>234</v>
      </c>
      <c r="B49" s="219">
        <v>1</v>
      </c>
      <c r="C49" s="219">
        <v>2</v>
      </c>
      <c r="D49" s="219">
        <v>3</v>
      </c>
      <c r="E49" s="219">
        <v>4</v>
      </c>
      <c r="F49" s="219">
        <v>5</v>
      </c>
      <c r="G49" s="219">
        <v>6</v>
      </c>
      <c r="H49" s="219">
        <v>7</v>
      </c>
      <c r="I49" s="219">
        <v>8</v>
      </c>
      <c r="J49" s="219">
        <v>9</v>
      </c>
      <c r="K49" s="219">
        <v>10</v>
      </c>
      <c r="L49" s="219">
        <v>11</v>
      </c>
      <c r="M49" s="219">
        <v>12</v>
      </c>
      <c r="N49" s="219">
        <v>13</v>
      </c>
      <c r="O49" s="219">
        <v>14</v>
      </c>
      <c r="P49" s="219">
        <v>15</v>
      </c>
      <c r="Q49" s="219">
        <v>16</v>
      </c>
      <c r="R49" s="219">
        <v>17</v>
      </c>
      <c r="S49" s="219">
        <v>18</v>
      </c>
      <c r="T49" s="219">
        <v>19</v>
      </c>
      <c r="U49" s="219">
        <v>20</v>
      </c>
      <c r="V49" s="219">
        <v>21</v>
      </c>
      <c r="W49" s="219">
        <v>22</v>
      </c>
      <c r="X49" s="219">
        <v>23</v>
      </c>
      <c r="Y49" s="219">
        <v>24</v>
      </c>
      <c r="Z49" s="219">
        <v>25</v>
      </c>
      <c r="AA49" s="219">
        <v>26</v>
      </c>
      <c r="AB49" s="219">
        <v>27</v>
      </c>
      <c r="AC49" s="219">
        <v>28</v>
      </c>
      <c r="AD49" s="219">
        <v>29</v>
      </c>
      <c r="AE49" s="219">
        <v>30</v>
      </c>
      <c r="AF49" s="219">
        <v>31</v>
      </c>
      <c r="AG49" s="219">
        <v>32</v>
      </c>
    </row>
    <row r="50" spans="1:33" s="266" customFormat="1" x14ac:dyDescent="0.2">
      <c r="A50" s="302" t="s">
        <v>233</v>
      </c>
      <c r="B50" s="307">
        <v>0</v>
      </c>
      <c r="C50" s="307">
        <v>0</v>
      </c>
      <c r="D50" s="307">
        <v>0</v>
      </c>
      <c r="E50" s="307">
        <v>0</v>
      </c>
      <c r="F50" s="307">
        <v>0</v>
      </c>
      <c r="G50" s="307">
        <v>0</v>
      </c>
      <c r="H50" s="307">
        <v>0</v>
      </c>
      <c r="I50" s="307">
        <v>0</v>
      </c>
      <c r="J50" s="307">
        <v>0</v>
      </c>
      <c r="K50" s="307">
        <v>0</v>
      </c>
      <c r="L50" s="307">
        <v>0</v>
      </c>
      <c r="M50" s="307">
        <v>0</v>
      </c>
      <c r="N50" s="307">
        <v>0</v>
      </c>
      <c r="O50" s="307">
        <v>0</v>
      </c>
      <c r="P50" s="307">
        <v>0</v>
      </c>
      <c r="Q50" s="307">
        <v>0</v>
      </c>
      <c r="R50" s="307">
        <v>0</v>
      </c>
      <c r="S50" s="307">
        <v>0</v>
      </c>
      <c r="T50" s="307">
        <v>0</v>
      </c>
      <c r="U50" s="307">
        <v>0</v>
      </c>
      <c r="V50" s="307">
        <v>0</v>
      </c>
      <c r="W50" s="307">
        <v>0</v>
      </c>
      <c r="X50" s="307">
        <v>0</v>
      </c>
      <c r="Y50" s="307">
        <v>0</v>
      </c>
      <c r="Z50" s="307">
        <v>0</v>
      </c>
      <c r="AA50" s="307">
        <v>0</v>
      </c>
      <c r="AB50" s="307">
        <v>0</v>
      </c>
      <c r="AC50" s="307">
        <v>0</v>
      </c>
      <c r="AD50" s="307">
        <v>0</v>
      </c>
      <c r="AE50" s="307">
        <v>0</v>
      </c>
      <c r="AF50" s="307">
        <v>0</v>
      </c>
      <c r="AG50" s="307">
        <v>0</v>
      </c>
    </row>
    <row r="51" spans="1:33" s="266" customFormat="1" x14ac:dyDescent="0.2">
      <c r="A51" s="302" t="s">
        <v>232</v>
      </c>
      <c r="B51" s="307">
        <v>0</v>
      </c>
      <c r="C51" s="307">
        <v>0</v>
      </c>
      <c r="D51" s="307">
        <v>0</v>
      </c>
      <c r="E51" s="307">
        <v>0</v>
      </c>
      <c r="F51" s="307">
        <v>0</v>
      </c>
      <c r="G51" s="307">
        <v>0</v>
      </c>
      <c r="H51" s="307">
        <v>0</v>
      </c>
      <c r="I51" s="307">
        <v>0</v>
      </c>
      <c r="J51" s="307">
        <v>0</v>
      </c>
      <c r="K51" s="307">
        <v>0</v>
      </c>
      <c r="L51" s="307">
        <v>0</v>
      </c>
      <c r="M51" s="307">
        <v>0</v>
      </c>
      <c r="N51" s="307">
        <v>0</v>
      </c>
      <c r="O51" s="307">
        <v>0</v>
      </c>
      <c r="P51" s="307">
        <v>0</v>
      </c>
      <c r="Q51" s="307">
        <v>0</v>
      </c>
      <c r="R51" s="307">
        <v>0</v>
      </c>
      <c r="S51" s="307">
        <v>0</v>
      </c>
      <c r="T51" s="307">
        <v>0</v>
      </c>
      <c r="U51" s="307">
        <v>0</v>
      </c>
      <c r="V51" s="307">
        <v>0</v>
      </c>
      <c r="W51" s="307">
        <v>0</v>
      </c>
      <c r="X51" s="307">
        <v>0</v>
      </c>
      <c r="Y51" s="307">
        <v>0</v>
      </c>
      <c r="Z51" s="307">
        <v>0</v>
      </c>
      <c r="AA51" s="307">
        <v>0</v>
      </c>
      <c r="AB51" s="307">
        <v>0</v>
      </c>
      <c r="AC51" s="307">
        <v>0</v>
      </c>
      <c r="AD51" s="307">
        <v>0</v>
      </c>
      <c r="AE51" s="307">
        <v>0</v>
      </c>
      <c r="AF51" s="307">
        <v>0</v>
      </c>
      <c r="AG51" s="307">
        <v>0</v>
      </c>
    </row>
    <row r="52" spans="1:33" s="266" customFormat="1" x14ac:dyDescent="0.2">
      <c r="A52" s="302" t="s">
        <v>231</v>
      </c>
      <c r="B52" s="307">
        <v>0</v>
      </c>
      <c r="C52" s="307">
        <v>0</v>
      </c>
      <c r="D52" s="307">
        <v>0</v>
      </c>
      <c r="E52" s="307">
        <v>0</v>
      </c>
      <c r="F52" s="307">
        <v>0</v>
      </c>
      <c r="G52" s="307">
        <v>0</v>
      </c>
      <c r="H52" s="307">
        <v>0</v>
      </c>
      <c r="I52" s="307">
        <v>0</v>
      </c>
      <c r="J52" s="307">
        <v>0</v>
      </c>
      <c r="K52" s="307">
        <v>0</v>
      </c>
      <c r="L52" s="307">
        <v>0</v>
      </c>
      <c r="M52" s="307">
        <v>0</v>
      </c>
      <c r="N52" s="307">
        <v>0</v>
      </c>
      <c r="O52" s="307">
        <v>0</v>
      </c>
      <c r="P52" s="307">
        <v>0</v>
      </c>
      <c r="Q52" s="307">
        <v>0</v>
      </c>
      <c r="R52" s="307">
        <v>0</v>
      </c>
      <c r="S52" s="307">
        <v>0</v>
      </c>
      <c r="T52" s="307">
        <v>0</v>
      </c>
      <c r="U52" s="307">
        <v>0</v>
      </c>
      <c r="V52" s="307">
        <v>0</v>
      </c>
      <c r="W52" s="307">
        <v>0</v>
      </c>
      <c r="X52" s="307">
        <v>0</v>
      </c>
      <c r="Y52" s="307">
        <v>0</v>
      </c>
      <c r="Z52" s="307">
        <v>0</v>
      </c>
      <c r="AA52" s="307">
        <v>0</v>
      </c>
      <c r="AB52" s="307">
        <v>0</v>
      </c>
      <c r="AC52" s="307">
        <v>0</v>
      </c>
      <c r="AD52" s="307">
        <v>0</v>
      </c>
      <c r="AE52" s="307">
        <v>0</v>
      </c>
      <c r="AF52" s="307">
        <v>0</v>
      </c>
      <c r="AG52" s="307">
        <v>0</v>
      </c>
    </row>
    <row r="53" spans="1:33" s="266" customFormat="1" ht="16.5" thickBot="1" x14ac:dyDescent="0.25">
      <c r="A53" s="304" t="s">
        <v>230</v>
      </c>
      <c r="B53" s="220">
        <v>0</v>
      </c>
      <c r="C53" s="220">
        <v>0</v>
      </c>
      <c r="D53" s="220">
        <v>0</v>
      </c>
      <c r="E53" s="220">
        <v>0</v>
      </c>
      <c r="F53" s="220">
        <v>0</v>
      </c>
      <c r="G53" s="220">
        <v>0</v>
      </c>
      <c r="H53" s="220">
        <v>0</v>
      </c>
      <c r="I53" s="220">
        <v>0</v>
      </c>
      <c r="J53" s="220">
        <v>0</v>
      </c>
      <c r="K53" s="220">
        <v>0</v>
      </c>
      <c r="L53" s="220">
        <v>0</v>
      </c>
      <c r="M53" s="220">
        <v>0</v>
      </c>
      <c r="N53" s="220">
        <v>0</v>
      </c>
      <c r="O53" s="220">
        <v>0</v>
      </c>
      <c r="P53" s="220">
        <v>0</v>
      </c>
      <c r="Q53" s="220">
        <v>0</v>
      </c>
      <c r="R53" s="220">
        <v>0</v>
      </c>
      <c r="S53" s="220">
        <v>0</v>
      </c>
      <c r="T53" s="220">
        <v>0</v>
      </c>
      <c r="U53" s="220">
        <v>0</v>
      </c>
      <c r="V53" s="220">
        <v>0</v>
      </c>
      <c r="W53" s="220">
        <v>0</v>
      </c>
      <c r="X53" s="220">
        <v>0</v>
      </c>
      <c r="Y53" s="220">
        <v>0</v>
      </c>
      <c r="Z53" s="220">
        <v>0</v>
      </c>
      <c r="AA53" s="220">
        <v>0</v>
      </c>
      <c r="AB53" s="220">
        <v>0</v>
      </c>
      <c r="AC53" s="220">
        <v>0</v>
      </c>
      <c r="AD53" s="220">
        <v>0</v>
      </c>
      <c r="AE53" s="220">
        <v>0</v>
      </c>
      <c r="AF53" s="220">
        <v>0</v>
      </c>
      <c r="AG53" s="220">
        <v>0</v>
      </c>
    </row>
    <row r="54" spans="1:33" s="266" customFormat="1" ht="16.5" thickBot="1" x14ac:dyDescent="0.25">
      <c r="A54" s="305"/>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c r="AF54" s="221"/>
      <c r="AG54" s="221"/>
    </row>
    <row r="55" spans="1:33" s="266" customFormat="1" x14ac:dyDescent="0.2">
      <c r="A55" s="306" t="s">
        <v>399</v>
      </c>
      <c r="B55" s="219">
        <v>1</v>
      </c>
      <c r="C55" s="219">
        <v>2</v>
      </c>
      <c r="D55" s="219">
        <v>3</v>
      </c>
      <c r="E55" s="219">
        <v>4</v>
      </c>
      <c r="F55" s="219">
        <v>5</v>
      </c>
      <c r="G55" s="219">
        <v>6</v>
      </c>
      <c r="H55" s="219">
        <v>7</v>
      </c>
      <c r="I55" s="219">
        <v>8</v>
      </c>
      <c r="J55" s="219">
        <v>9</v>
      </c>
      <c r="K55" s="219">
        <v>10</v>
      </c>
      <c r="L55" s="219">
        <v>11</v>
      </c>
      <c r="M55" s="219">
        <v>12</v>
      </c>
      <c r="N55" s="219">
        <v>13</v>
      </c>
      <c r="O55" s="219">
        <v>14</v>
      </c>
      <c r="P55" s="219">
        <v>15</v>
      </c>
      <c r="Q55" s="219">
        <v>16</v>
      </c>
      <c r="R55" s="219">
        <v>17</v>
      </c>
      <c r="S55" s="219">
        <v>18</v>
      </c>
      <c r="T55" s="219">
        <v>19</v>
      </c>
      <c r="U55" s="219">
        <v>20</v>
      </c>
      <c r="V55" s="219">
        <v>21</v>
      </c>
      <c r="W55" s="219">
        <v>22</v>
      </c>
      <c r="X55" s="219">
        <v>23</v>
      </c>
      <c r="Y55" s="219">
        <v>24</v>
      </c>
      <c r="Z55" s="219">
        <v>25</v>
      </c>
      <c r="AA55" s="219">
        <v>26</v>
      </c>
      <c r="AB55" s="219">
        <v>27</v>
      </c>
      <c r="AC55" s="219">
        <v>28</v>
      </c>
      <c r="AD55" s="219">
        <v>29</v>
      </c>
      <c r="AE55" s="219">
        <v>30</v>
      </c>
      <c r="AF55" s="219">
        <v>31</v>
      </c>
      <c r="AG55" s="219">
        <v>32</v>
      </c>
    </row>
    <row r="56" spans="1:33" s="266" customFormat="1" ht="14.25" x14ac:dyDescent="0.2">
      <c r="A56" s="308" t="s">
        <v>229</v>
      </c>
      <c r="B56" s="309">
        <v>268219584.421406</v>
      </c>
      <c r="C56" s="309">
        <v>626745593.95755911</v>
      </c>
      <c r="D56" s="309">
        <v>31916848.046208378</v>
      </c>
      <c r="E56" s="309">
        <v>56275324.602118</v>
      </c>
      <c r="F56" s="309">
        <v>83350421.675842151</v>
      </c>
      <c r="G56" s="309">
        <v>86851139.386227533</v>
      </c>
      <c r="H56" s="309">
        <v>90498887.240449086</v>
      </c>
      <c r="I56" s="309">
        <v>94299840.504547924</v>
      </c>
      <c r="J56" s="309">
        <v>98260433.805738956</v>
      </c>
      <c r="K56" s="309">
        <v>102387372.02558</v>
      </c>
      <c r="L56" s="309">
        <v>106687641.65065438</v>
      </c>
      <c r="M56" s="309">
        <v>111168522.59998184</v>
      </c>
      <c r="N56" s="309">
        <v>115837600.5491811</v>
      </c>
      <c r="O56" s="309">
        <v>120702779.77224672</v>
      </c>
      <c r="P56" s="309">
        <v>125772296.52268109</v>
      </c>
      <c r="Q56" s="309">
        <v>131054732.9766337</v>
      </c>
      <c r="R56" s="309">
        <v>136559031.76165232</v>
      </c>
      <c r="S56" s="309">
        <v>142294511.09564173</v>
      </c>
      <c r="T56" s="309">
        <v>148270880.56165868</v>
      </c>
      <c r="U56" s="309">
        <v>154498257.54524836</v>
      </c>
      <c r="V56" s="309">
        <v>160987184.36214879</v>
      </c>
      <c r="W56" s="309">
        <v>167748646.10535905</v>
      </c>
      <c r="X56" s="309">
        <v>174794089.24178413</v>
      </c>
      <c r="Y56" s="309">
        <v>182135440.98993906</v>
      </c>
      <c r="Z56" s="309">
        <v>189785129.51151651</v>
      </c>
      <c r="AA56" s="309">
        <v>197756104.95100021</v>
      </c>
      <c r="AB56" s="309">
        <v>206061861.35894224</v>
      </c>
      <c r="AC56" s="309">
        <v>214716459.53601784</v>
      </c>
      <c r="AD56" s="309">
        <v>223734550.8365306</v>
      </c>
      <c r="AE56" s="309">
        <v>233131401.97166488</v>
      </c>
      <c r="AF56" s="309">
        <v>242922920.85447481</v>
      </c>
      <c r="AG56" s="309">
        <v>253125683.53036276</v>
      </c>
    </row>
    <row r="57" spans="1:33" s="266" customFormat="1" x14ac:dyDescent="0.2">
      <c r="A57" s="302" t="s">
        <v>228</v>
      </c>
      <c r="B57" s="307">
        <v>0</v>
      </c>
      <c r="C57" s="307">
        <v>0</v>
      </c>
      <c r="D57" s="307">
        <v>-5341680.1867968673</v>
      </c>
      <c r="E57" s="307">
        <v>-5566030.7546423366</v>
      </c>
      <c r="F57" s="307">
        <v>-5799804.046337314</v>
      </c>
      <c r="G57" s="307">
        <v>-6043395.8162834821</v>
      </c>
      <c r="H57" s="307">
        <v>-6297218.4405673873</v>
      </c>
      <c r="I57" s="307">
        <v>-6561701.6150712175</v>
      </c>
      <c r="J57" s="307">
        <v>-6837293.0829042094</v>
      </c>
      <c r="K57" s="307">
        <v>-7124459.3923861869</v>
      </c>
      <c r="L57" s="307">
        <v>-7423686.6868664064</v>
      </c>
      <c r="M57" s="307">
        <v>-7735481.5277147954</v>
      </c>
      <c r="N57" s="307">
        <v>-8060371.7518788185</v>
      </c>
      <c r="O57" s="307">
        <v>-8398907.3654577285</v>
      </c>
      <c r="P57" s="307">
        <v>-8751661.4748069551</v>
      </c>
      <c r="Q57" s="307">
        <v>-9119231.2567488477</v>
      </c>
      <c r="R57" s="307">
        <v>-9502238.9695322998</v>
      </c>
      <c r="S57" s="307">
        <v>-9901333.0062526539</v>
      </c>
      <c r="T57" s="307">
        <v>-10317188.992515268</v>
      </c>
      <c r="U57" s="307">
        <v>-10750510.930200908</v>
      </c>
      <c r="V57" s="307">
        <v>-11202032.389269348</v>
      </c>
      <c r="W57" s="307">
        <v>-11672517.749618659</v>
      </c>
      <c r="X57" s="307">
        <v>-12162763.495102644</v>
      </c>
      <c r="Y57" s="307">
        <v>-12673599.561896956</v>
      </c>
      <c r="Z57" s="307">
        <v>-13205890.743496628</v>
      </c>
      <c r="AA57" s="307">
        <v>-13760538.154723488</v>
      </c>
      <c r="AB57" s="307">
        <v>-14338480.757221874</v>
      </c>
      <c r="AC57" s="307">
        <v>-14940696.949025193</v>
      </c>
      <c r="AD57" s="307">
        <v>-15568206.220884252</v>
      </c>
      <c r="AE57" s="307">
        <v>-16222070.882161392</v>
      </c>
      <c r="AF57" s="307">
        <v>-16903397.859212171</v>
      </c>
      <c r="AG57" s="307">
        <v>-17613340.569299083</v>
      </c>
    </row>
    <row r="58" spans="1:33" s="266" customFormat="1" ht="31.5" x14ac:dyDescent="0.2">
      <c r="A58" s="310" t="s">
        <v>539</v>
      </c>
      <c r="B58" s="307"/>
      <c r="C58" s="307"/>
      <c r="D58" s="307">
        <v>-199930.34412414843</v>
      </c>
      <c r="E58" s="307">
        <v>-208327.41857736267</v>
      </c>
      <c r="F58" s="307">
        <v>-217077.17015761189</v>
      </c>
      <c r="G58" s="307">
        <v>-226194.41130423162</v>
      </c>
      <c r="H58" s="307">
        <v>-235694.57657900933</v>
      </c>
      <c r="I58" s="307">
        <v>-245593.74879532773</v>
      </c>
      <c r="J58" s="307">
        <v>-255908.68624473151</v>
      </c>
      <c r="K58" s="307">
        <v>-266656.85106701026</v>
      </c>
      <c r="L58" s="307">
        <v>-277856.43881182472</v>
      </c>
      <c r="M58" s="307">
        <v>-289526.40924192133</v>
      </c>
      <c r="N58" s="307">
        <v>-301686.51843008207</v>
      </c>
      <c r="O58" s="307">
        <v>-314357.35220414551</v>
      </c>
      <c r="P58" s="307">
        <v>-327560.36099671968</v>
      </c>
      <c r="Q58" s="307">
        <v>-341317.89615858189</v>
      </c>
      <c r="R58" s="307">
        <v>-355653.24779724237</v>
      </c>
      <c r="S58" s="307">
        <v>-370590.68420472648</v>
      </c>
      <c r="T58" s="307">
        <v>-386155.49294132506</v>
      </c>
      <c r="U58" s="307">
        <v>-402374.02364486072</v>
      </c>
      <c r="V58" s="307">
        <v>-419273.73263794486</v>
      </c>
      <c r="W58" s="307">
        <v>-436883.22940873855</v>
      </c>
      <c r="X58" s="307">
        <v>-455232.32504390558</v>
      </c>
      <c r="Y58" s="307">
        <v>-474352.08269574965</v>
      </c>
      <c r="Z58" s="307">
        <v>-494274.87016897119</v>
      </c>
      <c r="AA58" s="307">
        <v>-515034.41471606796</v>
      </c>
      <c r="AB58" s="307">
        <v>-536665.8601341428</v>
      </c>
      <c r="AC58" s="307">
        <v>-559205.82625977683</v>
      </c>
      <c r="AD58" s="307">
        <v>-582692.47096268751</v>
      </c>
      <c r="AE58" s="307">
        <v>-607165.55474312045</v>
      </c>
      <c r="AF58" s="307">
        <v>-632666.50804233155</v>
      </c>
      <c r="AG58" s="307">
        <v>-659238.50138010958</v>
      </c>
    </row>
    <row r="59" spans="1:33" s="266" customFormat="1" ht="31.5" x14ac:dyDescent="0.2">
      <c r="A59" s="310" t="s">
        <v>540</v>
      </c>
      <c r="B59" s="307"/>
      <c r="C59" s="307"/>
      <c r="D59" s="307">
        <v>-5141749.8426727187</v>
      </c>
      <c r="E59" s="307">
        <v>-5357703.3360649738</v>
      </c>
      <c r="F59" s="307">
        <v>-5582726.8761797016</v>
      </c>
      <c r="G59" s="307">
        <v>-5817201.4049792504</v>
      </c>
      <c r="H59" s="307">
        <v>-6061523.8639883781</v>
      </c>
      <c r="I59" s="307">
        <v>-6316107.8662758898</v>
      </c>
      <c r="J59" s="307">
        <v>-6581384.3966594776</v>
      </c>
      <c r="K59" s="307">
        <v>-6857802.5413191766</v>
      </c>
      <c r="L59" s="307">
        <v>-7145830.2480545817</v>
      </c>
      <c r="M59" s="307">
        <v>-7445955.1184728742</v>
      </c>
      <c r="N59" s="307">
        <v>-7758685.2334487364</v>
      </c>
      <c r="O59" s="307">
        <v>-8084550.0132535836</v>
      </c>
      <c r="P59" s="307">
        <v>-8424101.1138102356</v>
      </c>
      <c r="Q59" s="307">
        <v>-8777913.3605902661</v>
      </c>
      <c r="R59" s="307">
        <v>-9146585.7217350565</v>
      </c>
      <c r="S59" s="307">
        <v>-9530742.3220479265</v>
      </c>
      <c r="T59" s="307">
        <v>-9931033.4995739423</v>
      </c>
      <c r="U59" s="307">
        <v>-10348136.906556047</v>
      </c>
      <c r="V59" s="307">
        <v>-10782758.656631403</v>
      </c>
      <c r="W59" s="307">
        <v>-11235634.52020992</v>
      </c>
      <c r="X59" s="307">
        <v>-11707531.170058738</v>
      </c>
      <c r="Y59" s="307">
        <v>-12199247.479201205</v>
      </c>
      <c r="Z59" s="307">
        <v>-12711615.873327658</v>
      </c>
      <c r="AA59" s="307">
        <v>-13245503.740007419</v>
      </c>
      <c r="AB59" s="307">
        <v>-13801814.89708773</v>
      </c>
      <c r="AC59" s="307">
        <v>-14381491.122765416</v>
      </c>
      <c r="AD59" s="307">
        <v>-14985513.749921564</v>
      </c>
      <c r="AE59" s="307">
        <v>-15614905.327418271</v>
      </c>
      <c r="AF59" s="307">
        <v>-16270731.351169841</v>
      </c>
      <c r="AG59" s="307">
        <v>-16954102.067918975</v>
      </c>
    </row>
    <row r="60" spans="1:33" s="266" customFormat="1" x14ac:dyDescent="0.2">
      <c r="A60" s="311"/>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row>
    <row r="61" spans="1:33" s="266" customFormat="1" x14ac:dyDescent="0.2">
      <c r="A61" s="310"/>
      <c r="B61" s="307">
        <v>0</v>
      </c>
      <c r="C61" s="307">
        <v>0</v>
      </c>
      <c r="D61" s="307">
        <v>0</v>
      </c>
      <c r="E61" s="307">
        <v>0</v>
      </c>
      <c r="F61" s="307">
        <v>0</v>
      </c>
      <c r="G61" s="307">
        <v>0</v>
      </c>
      <c r="H61" s="307">
        <v>0</v>
      </c>
      <c r="I61" s="307">
        <v>0</v>
      </c>
      <c r="J61" s="307">
        <v>0</v>
      </c>
      <c r="K61" s="307">
        <v>0</v>
      </c>
      <c r="L61" s="307">
        <v>0</v>
      </c>
      <c r="M61" s="307">
        <v>0</v>
      </c>
      <c r="N61" s="307">
        <v>0</v>
      </c>
      <c r="O61" s="307">
        <v>0</v>
      </c>
      <c r="P61" s="307">
        <v>0</v>
      </c>
      <c r="Q61" s="307">
        <v>0</v>
      </c>
      <c r="R61" s="307">
        <v>0</v>
      </c>
      <c r="S61" s="307">
        <v>0</v>
      </c>
      <c r="T61" s="307">
        <v>0</v>
      </c>
      <c r="U61" s="307">
        <v>0</v>
      </c>
      <c r="V61" s="307">
        <v>0</v>
      </c>
      <c r="W61" s="307">
        <v>0</v>
      </c>
      <c r="X61" s="307">
        <v>0</v>
      </c>
      <c r="Y61" s="307">
        <v>0</v>
      </c>
      <c r="Z61" s="307">
        <v>0</v>
      </c>
      <c r="AA61" s="307">
        <v>0</v>
      </c>
      <c r="AB61" s="307">
        <v>0</v>
      </c>
      <c r="AC61" s="307">
        <v>0</v>
      </c>
      <c r="AD61" s="307">
        <v>0</v>
      </c>
      <c r="AE61" s="307">
        <v>0</v>
      </c>
      <c r="AF61" s="307">
        <v>0</v>
      </c>
      <c r="AG61" s="307">
        <v>0</v>
      </c>
    </row>
    <row r="62" spans="1:33" s="266" customFormat="1" x14ac:dyDescent="0.2">
      <c r="A62" s="311" t="s">
        <v>391</v>
      </c>
      <c r="B62" s="307">
        <v>0</v>
      </c>
      <c r="C62" s="307">
        <v>0</v>
      </c>
      <c r="D62" s="307">
        <v>0</v>
      </c>
      <c r="E62" s="307">
        <v>0</v>
      </c>
      <c r="F62" s="307">
        <v>0</v>
      </c>
      <c r="G62" s="307">
        <v>0</v>
      </c>
      <c r="H62" s="307">
        <v>0</v>
      </c>
      <c r="I62" s="307">
        <v>0</v>
      </c>
      <c r="J62" s="307">
        <v>0</v>
      </c>
      <c r="K62" s="307">
        <v>0</v>
      </c>
      <c r="L62" s="307">
        <v>0</v>
      </c>
      <c r="M62" s="307">
        <v>0</v>
      </c>
      <c r="N62" s="307">
        <v>0</v>
      </c>
      <c r="O62" s="307">
        <v>0</v>
      </c>
      <c r="P62" s="307">
        <v>0</v>
      </c>
      <c r="Q62" s="307">
        <v>0</v>
      </c>
      <c r="R62" s="307">
        <v>0</v>
      </c>
      <c r="S62" s="307">
        <v>0</v>
      </c>
      <c r="T62" s="307">
        <v>0</v>
      </c>
      <c r="U62" s="307">
        <v>0</v>
      </c>
      <c r="V62" s="307">
        <v>0</v>
      </c>
      <c r="W62" s="307">
        <v>0</v>
      </c>
      <c r="X62" s="307">
        <v>0</v>
      </c>
      <c r="Y62" s="307">
        <v>0</v>
      </c>
      <c r="Z62" s="307">
        <v>0</v>
      </c>
      <c r="AA62" s="307">
        <v>0</v>
      </c>
      <c r="AB62" s="307">
        <v>0</v>
      </c>
      <c r="AC62" s="307">
        <v>0</v>
      </c>
      <c r="AD62" s="307">
        <v>0</v>
      </c>
      <c r="AE62" s="307">
        <v>0</v>
      </c>
      <c r="AF62" s="307">
        <v>0</v>
      </c>
      <c r="AG62" s="307">
        <v>0</v>
      </c>
    </row>
    <row r="63" spans="1:33" s="266" customFormat="1" x14ac:dyDescent="0.2">
      <c r="A63" s="311" t="s">
        <v>400</v>
      </c>
      <c r="B63" s="307">
        <v>0</v>
      </c>
      <c r="C63" s="307">
        <v>0</v>
      </c>
      <c r="D63" s="307">
        <v>0</v>
      </c>
      <c r="E63" s="307">
        <v>0</v>
      </c>
      <c r="F63" s="307">
        <v>0</v>
      </c>
      <c r="G63" s="307">
        <v>0</v>
      </c>
      <c r="H63" s="307">
        <v>0</v>
      </c>
      <c r="I63" s="307">
        <v>0</v>
      </c>
      <c r="J63" s="307">
        <v>0</v>
      </c>
      <c r="K63" s="307">
        <v>0</v>
      </c>
      <c r="L63" s="307">
        <v>0</v>
      </c>
      <c r="M63" s="307">
        <v>0</v>
      </c>
      <c r="N63" s="307">
        <v>0</v>
      </c>
      <c r="O63" s="307">
        <v>0</v>
      </c>
      <c r="P63" s="307">
        <v>0</v>
      </c>
      <c r="Q63" s="307">
        <v>0</v>
      </c>
      <c r="R63" s="307">
        <v>0</v>
      </c>
      <c r="S63" s="307">
        <v>0</v>
      </c>
      <c r="T63" s="307">
        <v>0</v>
      </c>
      <c r="U63" s="307">
        <v>0</v>
      </c>
      <c r="V63" s="307">
        <v>0</v>
      </c>
      <c r="W63" s="307">
        <v>0</v>
      </c>
      <c r="X63" s="307">
        <v>0</v>
      </c>
      <c r="Y63" s="307">
        <v>0</v>
      </c>
      <c r="Z63" s="307">
        <v>0</v>
      </c>
      <c r="AA63" s="307">
        <v>0</v>
      </c>
      <c r="AB63" s="307">
        <v>0</v>
      </c>
      <c r="AC63" s="307">
        <v>0</v>
      </c>
      <c r="AD63" s="307">
        <v>0</v>
      </c>
      <c r="AE63" s="307">
        <v>0</v>
      </c>
      <c r="AF63" s="307">
        <v>0</v>
      </c>
      <c r="AG63" s="307">
        <v>0</v>
      </c>
    </row>
    <row r="64" spans="1:33" s="266" customFormat="1" ht="14.25" x14ac:dyDescent="0.2">
      <c r="A64" s="312" t="s">
        <v>401</v>
      </c>
      <c r="B64" s="309">
        <v>268219584.421406</v>
      </c>
      <c r="C64" s="309">
        <v>626745593.95755911</v>
      </c>
      <c r="D64" s="309">
        <v>26575167.859411512</v>
      </c>
      <c r="E64" s="309">
        <v>50709293.847475663</v>
      </c>
      <c r="F64" s="309">
        <v>77550617.62950483</v>
      </c>
      <c r="G64" s="309">
        <v>80807743.569944054</v>
      </c>
      <c r="H64" s="309">
        <v>84201668.799881697</v>
      </c>
      <c r="I64" s="309">
        <v>87738138.889476702</v>
      </c>
      <c r="J64" s="309">
        <v>91423140.722834751</v>
      </c>
      <c r="K64" s="309">
        <v>95262912.633193821</v>
      </c>
      <c r="L64" s="309">
        <v>99263954.963787973</v>
      </c>
      <c r="M64" s="309">
        <v>103433041.07226706</v>
      </c>
      <c r="N64" s="309">
        <v>107777228.79730229</v>
      </c>
      <c r="O64" s="309">
        <v>112303872.40678899</v>
      </c>
      <c r="P64" s="309">
        <v>117020635.04787414</v>
      </c>
      <c r="Q64" s="309">
        <v>121935501.71988484</v>
      </c>
      <c r="R64" s="309">
        <v>127056792.79212002</v>
      </c>
      <c r="S64" s="309">
        <v>132393178.08938909</v>
      </c>
      <c r="T64" s="309">
        <v>137953691.56914341</v>
      </c>
      <c r="U64" s="309">
        <v>143747746.61504745</v>
      </c>
      <c r="V64" s="309">
        <v>149785151.97287944</v>
      </c>
      <c r="W64" s="309">
        <v>156076128.3557404</v>
      </c>
      <c r="X64" s="309">
        <v>162631325.74668148</v>
      </c>
      <c r="Y64" s="309">
        <v>169461841.42804211</v>
      </c>
      <c r="Z64" s="309">
        <v>176579238.76801988</v>
      </c>
      <c r="AA64" s="309">
        <v>183995566.79627672</v>
      </c>
      <c r="AB64" s="309">
        <v>191723380.60172036</v>
      </c>
      <c r="AC64" s="309">
        <v>199775762.58699265</v>
      </c>
      <c r="AD64" s="309">
        <v>208166344.61564633</v>
      </c>
      <c r="AE64" s="309">
        <v>216909331.0895035</v>
      </c>
      <c r="AF64" s="309">
        <v>226019522.99526265</v>
      </c>
      <c r="AG64" s="309">
        <v>235512342.96106368</v>
      </c>
    </row>
    <row r="65" spans="1:33" s="266" customFormat="1" x14ac:dyDescent="0.2">
      <c r="A65" s="311" t="s">
        <v>223</v>
      </c>
      <c r="B65" s="205"/>
      <c r="C65" s="307"/>
      <c r="D65" s="307">
        <v>-29832172.6159655</v>
      </c>
      <c r="E65" s="307">
        <v>-29832172.6159655</v>
      </c>
      <c r="F65" s="307">
        <v>-29832172.6159655</v>
      </c>
      <c r="G65" s="307">
        <v>-29832172.6159655</v>
      </c>
      <c r="H65" s="307">
        <v>-29832172.6159655</v>
      </c>
      <c r="I65" s="307">
        <v>-29832172.6159655</v>
      </c>
      <c r="J65" s="307">
        <v>-29832172.6159655</v>
      </c>
      <c r="K65" s="307">
        <v>-29832172.6159655</v>
      </c>
      <c r="L65" s="307">
        <v>-29832172.6159655</v>
      </c>
      <c r="M65" s="307">
        <v>-29832172.6159655</v>
      </c>
      <c r="N65" s="307">
        <v>-29832172.6159655</v>
      </c>
      <c r="O65" s="307">
        <v>-29832172.6159655</v>
      </c>
      <c r="P65" s="307">
        <v>-29832172.6159655</v>
      </c>
      <c r="Q65" s="307">
        <v>-29832172.6159655</v>
      </c>
      <c r="R65" s="307">
        <v>-29832172.6159655</v>
      </c>
      <c r="S65" s="307">
        <v>-29832172.6159655</v>
      </c>
      <c r="T65" s="307">
        <v>-29832172.6159655</v>
      </c>
      <c r="U65" s="307">
        <v>-29832172.6159655</v>
      </c>
      <c r="V65" s="307">
        <v>-29832172.6159655</v>
      </c>
      <c r="W65" s="307">
        <v>-29832172.6159655</v>
      </c>
      <c r="X65" s="307">
        <v>-29832172.6159655</v>
      </c>
      <c r="Y65" s="307">
        <v>-29832172.6159655</v>
      </c>
      <c r="Z65" s="307">
        <v>-29832172.6159655</v>
      </c>
      <c r="AA65" s="307">
        <v>-29832172.6159655</v>
      </c>
      <c r="AB65" s="307">
        <v>-29832172.6159655</v>
      </c>
      <c r="AC65" s="307">
        <v>-29832172.6159655</v>
      </c>
      <c r="AD65" s="307">
        <v>-29832172.6159655</v>
      </c>
      <c r="AE65" s="307">
        <v>-29832172.6159655</v>
      </c>
      <c r="AF65" s="307">
        <v>-29832172.6159655</v>
      </c>
      <c r="AG65" s="307">
        <v>-29832172.6159655</v>
      </c>
    </row>
    <row r="66" spans="1:33" s="266" customFormat="1" ht="14.25" x14ac:dyDescent="0.2">
      <c r="A66" s="312" t="s">
        <v>402</v>
      </c>
      <c r="B66" s="309">
        <v>268219584.421406</v>
      </c>
      <c r="C66" s="309">
        <v>626745593.95755911</v>
      </c>
      <c r="D66" s="309">
        <v>-3257004.7565539889</v>
      </c>
      <c r="E66" s="309">
        <v>20877121.231510162</v>
      </c>
      <c r="F66" s="309">
        <v>47718445.013539329</v>
      </c>
      <c r="G66" s="309">
        <v>50975570.953978553</v>
      </c>
      <c r="H66" s="309">
        <v>54369496.183916196</v>
      </c>
      <c r="I66" s="309">
        <v>57905966.273511201</v>
      </c>
      <c r="J66" s="309">
        <v>61590968.106869251</v>
      </c>
      <c r="K66" s="309">
        <v>65430740.01722832</v>
      </c>
      <c r="L66" s="309">
        <v>69431782.347822472</v>
      </c>
      <c r="M66" s="309">
        <v>73600868.456301555</v>
      </c>
      <c r="N66" s="309">
        <v>77945056.18133679</v>
      </c>
      <c r="O66" s="309">
        <v>82471699.790823489</v>
      </c>
      <c r="P66" s="309">
        <v>87188462.431908637</v>
      </c>
      <c r="Q66" s="309">
        <v>92103329.103919342</v>
      </c>
      <c r="R66" s="309">
        <v>97224620.176154524</v>
      </c>
      <c r="S66" s="309">
        <v>102561005.47342359</v>
      </c>
      <c r="T66" s="309">
        <v>108121518.95317791</v>
      </c>
      <c r="U66" s="309">
        <v>113915573.99908195</v>
      </c>
      <c r="V66" s="309">
        <v>119952979.35691394</v>
      </c>
      <c r="W66" s="309">
        <v>126243955.7397749</v>
      </c>
      <c r="X66" s="309">
        <v>132799153.13071598</v>
      </c>
      <c r="Y66" s="309">
        <v>139629668.81207663</v>
      </c>
      <c r="Z66" s="309">
        <v>146747066.15205437</v>
      </c>
      <c r="AA66" s="309">
        <v>154163394.1803112</v>
      </c>
      <c r="AB66" s="309">
        <v>161891207.98575485</v>
      </c>
      <c r="AC66" s="309">
        <v>169943589.97102714</v>
      </c>
      <c r="AD66" s="309">
        <v>178334171.99968082</v>
      </c>
      <c r="AE66" s="309">
        <v>187077158.47353798</v>
      </c>
      <c r="AF66" s="309">
        <v>196187350.37929714</v>
      </c>
      <c r="AG66" s="309">
        <v>205680170.3450982</v>
      </c>
    </row>
    <row r="67" spans="1:33" s="266" customFormat="1" x14ac:dyDescent="0.2">
      <c r="A67" s="311" t="s">
        <v>222</v>
      </c>
      <c r="B67" s="307">
        <v>0</v>
      </c>
      <c r="C67" s="307">
        <v>0</v>
      </c>
      <c r="D67" s="307">
        <v>0</v>
      </c>
      <c r="E67" s="307">
        <v>0</v>
      </c>
      <c r="F67" s="307">
        <v>0</v>
      </c>
      <c r="G67" s="307">
        <v>0</v>
      </c>
      <c r="H67" s="307">
        <v>0</v>
      </c>
      <c r="I67" s="307">
        <v>0</v>
      </c>
      <c r="J67" s="307">
        <v>0</v>
      </c>
      <c r="K67" s="307">
        <v>0</v>
      </c>
      <c r="L67" s="307">
        <v>0</v>
      </c>
      <c r="M67" s="307">
        <v>0</v>
      </c>
      <c r="N67" s="307">
        <v>0</v>
      </c>
      <c r="O67" s="307">
        <v>0</v>
      </c>
      <c r="P67" s="307">
        <v>0</v>
      </c>
      <c r="Q67" s="307">
        <v>0</v>
      </c>
      <c r="R67" s="307">
        <v>0</v>
      </c>
      <c r="S67" s="307">
        <v>0</v>
      </c>
      <c r="T67" s="307">
        <v>0</v>
      </c>
      <c r="U67" s="307">
        <v>0</v>
      </c>
      <c r="V67" s="307">
        <v>0</v>
      </c>
      <c r="W67" s="307">
        <v>0</v>
      </c>
      <c r="X67" s="307">
        <v>0</v>
      </c>
      <c r="Y67" s="307">
        <v>0</v>
      </c>
      <c r="Z67" s="307">
        <v>0</v>
      </c>
      <c r="AA67" s="307">
        <v>0</v>
      </c>
      <c r="AB67" s="307">
        <v>0</v>
      </c>
      <c r="AC67" s="307">
        <v>0</v>
      </c>
      <c r="AD67" s="307">
        <v>0</v>
      </c>
      <c r="AE67" s="307">
        <v>0</v>
      </c>
      <c r="AF67" s="307">
        <v>0</v>
      </c>
      <c r="AG67" s="307">
        <v>0</v>
      </c>
    </row>
    <row r="68" spans="1:33" s="266" customFormat="1" ht="14.25" x14ac:dyDescent="0.2">
      <c r="A68" s="312" t="s">
        <v>226</v>
      </c>
      <c r="B68" s="309">
        <v>268219584.421406</v>
      </c>
      <c r="C68" s="309">
        <v>626745593.95755911</v>
      </c>
      <c r="D68" s="309">
        <v>-3257004.7565539889</v>
      </c>
      <c r="E68" s="309">
        <v>20877121.231510162</v>
      </c>
      <c r="F68" s="309">
        <v>47718445.013539329</v>
      </c>
      <c r="G68" s="309">
        <v>50975570.953978553</v>
      </c>
      <c r="H68" s="309">
        <v>54369496.183916196</v>
      </c>
      <c r="I68" s="309">
        <v>57905966.273511201</v>
      </c>
      <c r="J68" s="309">
        <v>61590968.106869251</v>
      </c>
      <c r="K68" s="309">
        <v>65430740.01722832</v>
      </c>
      <c r="L68" s="309">
        <v>69431782.347822472</v>
      </c>
      <c r="M68" s="309">
        <v>73600868.456301555</v>
      </c>
      <c r="N68" s="309">
        <v>77945056.18133679</v>
      </c>
      <c r="O68" s="309">
        <v>82471699.790823489</v>
      </c>
      <c r="P68" s="309">
        <v>87188462.431908637</v>
      </c>
      <c r="Q68" s="309">
        <v>92103329.103919342</v>
      </c>
      <c r="R68" s="309">
        <v>97224620.176154524</v>
      </c>
      <c r="S68" s="309">
        <v>102561005.47342359</v>
      </c>
      <c r="T68" s="309">
        <v>108121518.95317791</v>
      </c>
      <c r="U68" s="309">
        <v>113915573.99908195</v>
      </c>
      <c r="V68" s="309">
        <v>119952979.35691394</v>
      </c>
      <c r="W68" s="309">
        <v>126243955.7397749</v>
      </c>
      <c r="X68" s="309">
        <v>132799153.13071598</v>
      </c>
      <c r="Y68" s="309">
        <v>139629668.81207663</v>
      </c>
      <c r="Z68" s="309">
        <v>146747066.15205437</v>
      </c>
      <c r="AA68" s="309">
        <v>154163394.1803112</v>
      </c>
      <c r="AB68" s="309">
        <v>161891207.98575485</v>
      </c>
      <c r="AC68" s="309">
        <v>169943589.97102714</v>
      </c>
      <c r="AD68" s="309">
        <v>178334171.99968082</v>
      </c>
      <c r="AE68" s="309">
        <v>187077158.47353798</v>
      </c>
      <c r="AF68" s="309">
        <v>196187350.37929714</v>
      </c>
      <c r="AG68" s="309">
        <v>205680170.3450982</v>
      </c>
    </row>
    <row r="69" spans="1:33" s="266" customFormat="1" x14ac:dyDescent="0.2">
      <c r="A69" s="311" t="s">
        <v>221</v>
      </c>
      <c r="B69" s="307">
        <v>-53643916.884281203</v>
      </c>
      <c r="C69" s="307">
        <v>-125349118.79151183</v>
      </c>
      <c r="D69" s="307">
        <v>651400.95131079783</v>
      </c>
      <c r="E69" s="307">
        <v>-4175424.2463020328</v>
      </c>
      <c r="F69" s="307">
        <v>-9543689.002707867</v>
      </c>
      <c r="G69" s="307">
        <v>-10195114.190795712</v>
      </c>
      <c r="H69" s="307">
        <v>-10873899.23678324</v>
      </c>
      <c r="I69" s="307">
        <v>-11581193.25470224</v>
      </c>
      <c r="J69" s="307">
        <v>-12318193.621373851</v>
      </c>
      <c r="K69" s="307">
        <v>-13086148.003445664</v>
      </c>
      <c r="L69" s="307">
        <v>-13886356.469564496</v>
      </c>
      <c r="M69" s="307">
        <v>-14720173.691260312</v>
      </c>
      <c r="N69" s="307">
        <v>-15589011.236267358</v>
      </c>
      <c r="O69" s="307">
        <v>-16494339.958164699</v>
      </c>
      <c r="P69" s="307">
        <v>-17437692.486381728</v>
      </c>
      <c r="Q69" s="307">
        <v>-18420665.820783868</v>
      </c>
      <c r="R69" s="307">
        <v>-19444924.035230905</v>
      </c>
      <c r="S69" s="307">
        <v>-20512201.09468472</v>
      </c>
      <c r="T69" s="307">
        <v>-21624303.790635586</v>
      </c>
      <c r="U69" s="307">
        <v>-22783114.799816392</v>
      </c>
      <c r="V69" s="307">
        <v>-23990595.871382788</v>
      </c>
      <c r="W69" s="307">
        <v>-25248791.147954982</v>
      </c>
      <c r="X69" s="307">
        <v>-26559830.626143198</v>
      </c>
      <c r="Y69" s="307">
        <v>-27925933.762415327</v>
      </c>
      <c r="Z69" s="307">
        <v>-29349413.230410874</v>
      </c>
      <c r="AA69" s="307">
        <v>-30832678.836062241</v>
      </c>
      <c r="AB69" s="307">
        <v>-32378241.59715097</v>
      </c>
      <c r="AC69" s="307">
        <v>-33988717.99420543</v>
      </c>
      <c r="AD69" s="307">
        <v>-35666834.399936162</v>
      </c>
      <c r="AE69" s="307">
        <v>-37415431.694707595</v>
      </c>
      <c r="AF69" s="307">
        <v>-39237470.075859427</v>
      </c>
      <c r="AG69" s="307">
        <v>-41136034.069019645</v>
      </c>
    </row>
    <row r="70" spans="1:33" s="266" customFormat="1" ht="15" thickBot="1" x14ac:dyDescent="0.25">
      <c r="A70" s="313" t="s">
        <v>225</v>
      </c>
      <c r="B70" s="222">
        <v>214575667.53712481</v>
      </c>
      <c r="C70" s="222">
        <v>501396475.16604728</v>
      </c>
      <c r="D70" s="222">
        <v>-2605603.8052431913</v>
      </c>
      <c r="E70" s="222">
        <v>16701696.98520813</v>
      </c>
      <c r="F70" s="222">
        <v>38174756.01083146</v>
      </c>
      <c r="G70" s="222">
        <v>40780456.763182841</v>
      </c>
      <c r="H70" s="222">
        <v>43495596.94713296</v>
      </c>
      <c r="I70" s="222">
        <v>46324773.018808961</v>
      </c>
      <c r="J70" s="222">
        <v>49272774.485495403</v>
      </c>
      <c r="K70" s="222">
        <v>52344592.013782658</v>
      </c>
      <c r="L70" s="222">
        <v>55545425.878257975</v>
      </c>
      <c r="M70" s="222">
        <v>58880694.765041247</v>
      </c>
      <c r="N70" s="222">
        <v>62356044.945069432</v>
      </c>
      <c r="O70" s="222">
        <v>65977359.83265879</v>
      </c>
      <c r="P70" s="222">
        <v>69750769.945526913</v>
      </c>
      <c r="Q70" s="222">
        <v>73682663.283135474</v>
      </c>
      <c r="R70" s="222">
        <v>77779696.140923619</v>
      </c>
      <c r="S70" s="222">
        <v>82048804.378738865</v>
      </c>
      <c r="T70" s="222">
        <v>86497215.162542328</v>
      </c>
      <c r="U70" s="222">
        <v>91132459.199265569</v>
      </c>
      <c r="V70" s="222">
        <v>95962383.485531151</v>
      </c>
      <c r="W70" s="222">
        <v>100995164.59181991</v>
      </c>
      <c r="X70" s="222">
        <v>106239322.50457278</v>
      </c>
      <c r="Y70" s="222">
        <v>111703735.04966131</v>
      </c>
      <c r="Z70" s="222">
        <v>117397652.9216435</v>
      </c>
      <c r="AA70" s="222">
        <v>123330715.34424897</v>
      </c>
      <c r="AB70" s="222">
        <v>129512966.38860388</v>
      </c>
      <c r="AC70" s="222">
        <v>135954871.97682172</v>
      </c>
      <c r="AD70" s="222">
        <v>142667337.59974465</v>
      </c>
      <c r="AE70" s="222">
        <v>149661726.77883038</v>
      </c>
      <c r="AF70" s="222">
        <v>156949880.30343771</v>
      </c>
      <c r="AG70" s="222">
        <v>164544136.27607855</v>
      </c>
    </row>
    <row r="71" spans="1:33" s="266" customFormat="1" ht="16.5" thickBot="1" x14ac:dyDescent="0.25">
      <c r="A71" s="305"/>
      <c r="B71" s="223">
        <v>0</v>
      </c>
      <c r="C71" s="223">
        <v>0.5</v>
      </c>
      <c r="D71" s="223">
        <v>1.5</v>
      </c>
      <c r="E71" s="223">
        <v>2.5</v>
      </c>
      <c r="F71" s="223">
        <v>3.5</v>
      </c>
      <c r="G71" s="223">
        <v>4.5</v>
      </c>
      <c r="H71" s="223">
        <v>5.5</v>
      </c>
      <c r="I71" s="223">
        <v>6.5</v>
      </c>
      <c r="J71" s="223">
        <v>7.5</v>
      </c>
      <c r="K71" s="223">
        <v>8.5</v>
      </c>
      <c r="L71" s="223">
        <v>9.5</v>
      </c>
      <c r="M71" s="223">
        <v>10.5</v>
      </c>
      <c r="N71" s="223">
        <v>11.5</v>
      </c>
      <c r="O71" s="223">
        <v>12.5</v>
      </c>
      <c r="P71" s="223">
        <v>13.5</v>
      </c>
      <c r="Q71" s="223">
        <v>14.5</v>
      </c>
      <c r="R71" s="223">
        <v>15.5</v>
      </c>
      <c r="S71" s="223">
        <v>16.5</v>
      </c>
      <c r="T71" s="223">
        <v>17.5</v>
      </c>
      <c r="U71" s="223">
        <v>18.5</v>
      </c>
      <c r="V71" s="223">
        <v>19.5</v>
      </c>
      <c r="W71" s="223">
        <v>20.5</v>
      </c>
      <c r="X71" s="223">
        <v>21.5</v>
      </c>
      <c r="Y71" s="223">
        <v>22.5</v>
      </c>
      <c r="Z71" s="223">
        <v>23.5</v>
      </c>
      <c r="AA71" s="223">
        <v>24.5</v>
      </c>
      <c r="AB71" s="223">
        <v>25.5</v>
      </c>
      <c r="AC71" s="223">
        <v>26.5</v>
      </c>
      <c r="AD71" s="223">
        <v>27.5</v>
      </c>
      <c r="AE71" s="223">
        <v>28.5</v>
      </c>
      <c r="AF71" s="223">
        <v>29.5</v>
      </c>
      <c r="AG71" s="223">
        <v>30.5</v>
      </c>
    </row>
    <row r="72" spans="1:33" s="266" customFormat="1" x14ac:dyDescent="0.2">
      <c r="A72" s="306" t="s">
        <v>224</v>
      </c>
      <c r="B72" s="219">
        <v>1</v>
      </c>
      <c r="C72" s="219">
        <v>2</v>
      </c>
      <c r="D72" s="219">
        <v>3</v>
      </c>
      <c r="E72" s="219">
        <v>4</v>
      </c>
      <c r="F72" s="219">
        <v>5</v>
      </c>
      <c r="G72" s="219">
        <v>6</v>
      </c>
      <c r="H72" s="219">
        <v>7</v>
      </c>
      <c r="I72" s="219">
        <v>8</v>
      </c>
      <c r="J72" s="219">
        <v>9</v>
      </c>
      <c r="K72" s="219">
        <v>10</v>
      </c>
      <c r="L72" s="219">
        <v>11</v>
      </c>
      <c r="M72" s="219">
        <v>12</v>
      </c>
      <c r="N72" s="219">
        <v>13</v>
      </c>
      <c r="O72" s="219">
        <v>14</v>
      </c>
      <c r="P72" s="219">
        <v>15</v>
      </c>
      <c r="Q72" s="219">
        <v>16</v>
      </c>
      <c r="R72" s="219">
        <v>17</v>
      </c>
      <c r="S72" s="219">
        <v>18</v>
      </c>
      <c r="T72" s="219">
        <v>19</v>
      </c>
      <c r="U72" s="219">
        <v>20</v>
      </c>
      <c r="V72" s="219">
        <v>21</v>
      </c>
      <c r="W72" s="219">
        <v>22</v>
      </c>
      <c r="X72" s="219">
        <v>23</v>
      </c>
      <c r="Y72" s="219">
        <v>24</v>
      </c>
      <c r="Z72" s="219">
        <v>25</v>
      </c>
      <c r="AA72" s="219">
        <v>26</v>
      </c>
      <c r="AB72" s="219">
        <v>27</v>
      </c>
      <c r="AC72" s="219">
        <v>28</v>
      </c>
      <c r="AD72" s="219">
        <v>29</v>
      </c>
      <c r="AE72" s="219">
        <v>30</v>
      </c>
      <c r="AF72" s="219">
        <v>31</v>
      </c>
      <c r="AG72" s="219">
        <v>32</v>
      </c>
    </row>
    <row r="73" spans="1:33" s="266" customFormat="1" ht="14.25" x14ac:dyDescent="0.2">
      <c r="A73" s="308" t="s">
        <v>402</v>
      </c>
      <c r="B73" s="309">
        <v>268219584.421406</v>
      </c>
      <c r="C73" s="309">
        <v>626745593.95755911</v>
      </c>
      <c r="D73" s="309">
        <v>-3257004.7565539889</v>
      </c>
      <c r="E73" s="309">
        <v>20877121.231510162</v>
      </c>
      <c r="F73" s="309">
        <v>47718445.013539329</v>
      </c>
      <c r="G73" s="309">
        <v>50975570.953978553</v>
      </c>
      <c r="H73" s="309">
        <v>54369496.183916196</v>
      </c>
      <c r="I73" s="309">
        <v>57905966.273511201</v>
      </c>
      <c r="J73" s="309">
        <v>61590968.106869251</v>
      </c>
      <c r="K73" s="309">
        <v>65430740.01722832</v>
      </c>
      <c r="L73" s="309">
        <v>69431782.347822472</v>
      </c>
      <c r="M73" s="309">
        <v>73600868.456301555</v>
      </c>
      <c r="N73" s="309">
        <v>77945056.18133679</v>
      </c>
      <c r="O73" s="309">
        <v>82471699.790823489</v>
      </c>
      <c r="P73" s="309">
        <v>87188462.431908637</v>
      </c>
      <c r="Q73" s="309">
        <v>92103329.103919342</v>
      </c>
      <c r="R73" s="309">
        <v>97224620.176154524</v>
      </c>
      <c r="S73" s="309">
        <v>102561005.47342359</v>
      </c>
      <c r="T73" s="309">
        <v>108121518.95317791</v>
      </c>
      <c r="U73" s="309">
        <v>113915573.99908195</v>
      </c>
      <c r="V73" s="309">
        <v>119952979.35691394</v>
      </c>
      <c r="W73" s="309">
        <v>126243955.7397749</v>
      </c>
      <c r="X73" s="309">
        <v>132799153.13071598</v>
      </c>
      <c r="Y73" s="309">
        <v>139629668.81207663</v>
      </c>
      <c r="Z73" s="309">
        <v>146747066.15205437</v>
      </c>
      <c r="AA73" s="309">
        <v>154163394.1803112</v>
      </c>
      <c r="AB73" s="309">
        <v>161891207.98575485</v>
      </c>
      <c r="AC73" s="309">
        <v>169943589.97102714</v>
      </c>
      <c r="AD73" s="309">
        <v>178334171.99968082</v>
      </c>
      <c r="AE73" s="309">
        <v>187077158.47353798</v>
      </c>
      <c r="AF73" s="309">
        <v>196187350.37929714</v>
      </c>
      <c r="AG73" s="309">
        <v>205680170.3450982</v>
      </c>
    </row>
    <row r="74" spans="1:33" s="266" customFormat="1" x14ac:dyDescent="0.2">
      <c r="A74" s="311" t="s">
        <v>223</v>
      </c>
      <c r="B74" s="307">
        <v>0</v>
      </c>
      <c r="C74" s="307">
        <v>0</v>
      </c>
      <c r="D74" s="307">
        <v>29832172.6159655</v>
      </c>
      <c r="E74" s="307">
        <v>29832172.6159655</v>
      </c>
      <c r="F74" s="307">
        <v>29832172.6159655</v>
      </c>
      <c r="G74" s="307">
        <v>29832172.6159655</v>
      </c>
      <c r="H74" s="307">
        <v>29832172.6159655</v>
      </c>
      <c r="I74" s="307">
        <v>29832172.6159655</v>
      </c>
      <c r="J74" s="307">
        <v>29832172.6159655</v>
      </c>
      <c r="K74" s="307">
        <v>29832172.6159655</v>
      </c>
      <c r="L74" s="307">
        <v>29832172.6159655</v>
      </c>
      <c r="M74" s="307">
        <v>29832172.6159655</v>
      </c>
      <c r="N74" s="307">
        <v>29832172.6159655</v>
      </c>
      <c r="O74" s="307">
        <v>29832172.6159655</v>
      </c>
      <c r="P74" s="307">
        <v>29832172.6159655</v>
      </c>
      <c r="Q74" s="307">
        <v>29832172.6159655</v>
      </c>
      <c r="R74" s="307">
        <v>29832172.6159655</v>
      </c>
      <c r="S74" s="307">
        <v>29832172.6159655</v>
      </c>
      <c r="T74" s="307">
        <v>29832172.6159655</v>
      </c>
      <c r="U74" s="307">
        <v>29832172.6159655</v>
      </c>
      <c r="V74" s="307">
        <v>29832172.6159655</v>
      </c>
      <c r="W74" s="307">
        <v>29832172.6159655</v>
      </c>
      <c r="X74" s="307">
        <v>29832172.6159655</v>
      </c>
      <c r="Y74" s="307">
        <v>29832172.6159655</v>
      </c>
      <c r="Z74" s="307">
        <v>29832172.6159655</v>
      </c>
      <c r="AA74" s="307">
        <v>29832172.6159655</v>
      </c>
      <c r="AB74" s="307">
        <v>29832172.6159655</v>
      </c>
      <c r="AC74" s="307">
        <v>29832172.6159655</v>
      </c>
      <c r="AD74" s="307">
        <v>29832172.6159655</v>
      </c>
      <c r="AE74" s="307">
        <v>29832172.6159655</v>
      </c>
      <c r="AF74" s="307">
        <v>29832172.6159655</v>
      </c>
      <c r="AG74" s="307">
        <v>29832172.6159655</v>
      </c>
    </row>
    <row r="75" spans="1:33" s="266" customFormat="1" x14ac:dyDescent="0.2">
      <c r="A75" s="311" t="s">
        <v>222</v>
      </c>
      <c r="B75" s="307">
        <v>0</v>
      </c>
      <c r="C75" s="307">
        <v>0</v>
      </c>
      <c r="D75" s="307">
        <v>0</v>
      </c>
      <c r="E75" s="307">
        <v>0</v>
      </c>
      <c r="F75" s="307">
        <v>0</v>
      </c>
      <c r="G75" s="307">
        <v>0</v>
      </c>
      <c r="H75" s="307">
        <v>0</v>
      </c>
      <c r="I75" s="307">
        <v>0</v>
      </c>
      <c r="J75" s="307">
        <v>0</v>
      </c>
      <c r="K75" s="307">
        <v>0</v>
      </c>
      <c r="L75" s="307">
        <v>0</v>
      </c>
      <c r="M75" s="307">
        <v>0</v>
      </c>
      <c r="N75" s="307">
        <v>0</v>
      </c>
      <c r="O75" s="307">
        <v>0</v>
      </c>
      <c r="P75" s="307">
        <v>0</v>
      </c>
      <c r="Q75" s="307">
        <v>0</v>
      </c>
      <c r="R75" s="307">
        <v>0</v>
      </c>
      <c r="S75" s="307">
        <v>0</v>
      </c>
      <c r="T75" s="307">
        <v>0</v>
      </c>
      <c r="U75" s="307">
        <v>0</v>
      </c>
      <c r="V75" s="307">
        <v>0</v>
      </c>
      <c r="W75" s="307">
        <v>0</v>
      </c>
      <c r="X75" s="307">
        <v>0</v>
      </c>
      <c r="Y75" s="307">
        <v>0</v>
      </c>
      <c r="Z75" s="307">
        <v>0</v>
      </c>
      <c r="AA75" s="307">
        <v>0</v>
      </c>
      <c r="AB75" s="307">
        <v>0</v>
      </c>
      <c r="AC75" s="307">
        <v>0</v>
      </c>
      <c r="AD75" s="307">
        <v>0</v>
      </c>
      <c r="AE75" s="307">
        <v>0</v>
      </c>
      <c r="AF75" s="307">
        <v>0</v>
      </c>
      <c r="AG75" s="307">
        <v>0</v>
      </c>
    </row>
    <row r="76" spans="1:33" s="266" customFormat="1" x14ac:dyDescent="0.2">
      <c r="A76" s="311" t="s">
        <v>221</v>
      </c>
      <c r="B76" s="307">
        <v>-53643916.884281203</v>
      </c>
      <c r="C76" s="307">
        <v>-125349118.79151185</v>
      </c>
      <c r="D76" s="307">
        <v>651400.95131078362</v>
      </c>
      <c r="E76" s="307">
        <v>-4175424.2463020384</v>
      </c>
      <c r="F76" s="307">
        <v>-9543689.0027078688</v>
      </c>
      <c r="G76" s="307">
        <v>-10195114.19079572</v>
      </c>
      <c r="H76" s="307">
        <v>-10873899.236783236</v>
      </c>
      <c r="I76" s="307">
        <v>-11581193.25470224</v>
      </c>
      <c r="J76" s="307">
        <v>-12318193.621373862</v>
      </c>
      <c r="K76" s="307">
        <v>-13086148.003445655</v>
      </c>
      <c r="L76" s="307">
        <v>-13886356.469564497</v>
      </c>
      <c r="M76" s="307">
        <v>-14720173.691260308</v>
      </c>
      <c r="N76" s="307">
        <v>-15589011.236267328</v>
      </c>
      <c r="O76" s="307">
        <v>-16494339.958164692</v>
      </c>
      <c r="P76" s="307">
        <v>-17437692.48638171</v>
      </c>
      <c r="Q76" s="307">
        <v>-18420665.820783854</v>
      </c>
      <c r="R76" s="307">
        <v>-19444924.035230935</v>
      </c>
      <c r="S76" s="307">
        <v>-20512201.09468472</v>
      </c>
      <c r="T76" s="307">
        <v>-21624303.790635586</v>
      </c>
      <c r="U76" s="307">
        <v>-22783114.79981637</v>
      </c>
      <c r="V76" s="307">
        <v>-23990595.871382773</v>
      </c>
      <c r="W76" s="307">
        <v>-25248791.147955</v>
      </c>
      <c r="X76" s="307">
        <v>-26559830.626143217</v>
      </c>
      <c r="Y76" s="307">
        <v>-27925933.762415349</v>
      </c>
      <c r="Z76" s="307">
        <v>-29349413.230410874</v>
      </c>
      <c r="AA76" s="307">
        <v>-30832678.836062193</v>
      </c>
      <c r="AB76" s="307">
        <v>-32378241.597150922</v>
      </c>
      <c r="AC76" s="307">
        <v>-33988717.994205475</v>
      </c>
      <c r="AD76" s="307">
        <v>-35666834.399936199</v>
      </c>
      <c r="AE76" s="307">
        <v>-37415431.694707632</v>
      </c>
      <c r="AF76" s="307">
        <v>-39237470.075859427</v>
      </c>
      <c r="AG76" s="307">
        <v>-41136034.069019675</v>
      </c>
    </row>
    <row r="77" spans="1:33" s="266" customFormat="1" x14ac:dyDescent="0.2">
      <c r="A77" s="311" t="s">
        <v>220</v>
      </c>
      <c r="B77" s="307">
        <v>-9.0000021457672108E-3</v>
      </c>
      <c r="C77" s="307">
        <v>-8.9999806880950925E-3</v>
      </c>
      <c r="D77" s="307">
        <v>1.7999982833862303E-2</v>
      </c>
      <c r="E77" s="307">
        <v>0</v>
      </c>
      <c r="F77" s="307">
        <v>0</v>
      </c>
      <c r="G77" s="307">
        <v>0</v>
      </c>
      <c r="H77" s="307">
        <v>0</v>
      </c>
      <c r="I77" s="307">
        <v>0</v>
      </c>
      <c r="J77" s="307">
        <v>0</v>
      </c>
      <c r="K77" s="307">
        <v>0</v>
      </c>
      <c r="L77" s="307">
        <v>0</v>
      </c>
      <c r="M77" s="307">
        <v>0</v>
      </c>
      <c r="N77" s="307">
        <v>0</v>
      </c>
      <c r="O77" s="307">
        <v>0</v>
      </c>
      <c r="P77" s="307">
        <v>0</v>
      </c>
      <c r="Q77" s="307">
        <v>0</v>
      </c>
      <c r="R77" s="307">
        <v>0</v>
      </c>
      <c r="S77" s="307">
        <v>0</v>
      </c>
      <c r="T77" s="307">
        <v>0</v>
      </c>
      <c r="U77" s="307">
        <v>0</v>
      </c>
      <c r="V77" s="307">
        <v>0</v>
      </c>
      <c r="W77" s="307">
        <v>0</v>
      </c>
      <c r="X77" s="307">
        <v>0</v>
      </c>
      <c r="Y77" s="307">
        <v>0</v>
      </c>
      <c r="Z77" s="307">
        <v>0</v>
      </c>
      <c r="AA77" s="307">
        <v>0</v>
      </c>
      <c r="AB77" s="307">
        <v>0</v>
      </c>
      <c r="AC77" s="307">
        <v>0</v>
      </c>
      <c r="AD77" s="307">
        <v>0</v>
      </c>
      <c r="AE77" s="307">
        <v>0</v>
      </c>
      <c r="AF77" s="307">
        <v>0</v>
      </c>
      <c r="AG77" s="307">
        <v>0</v>
      </c>
    </row>
    <row r="78" spans="1:33" s="266" customFormat="1" x14ac:dyDescent="0.2">
      <c r="A78" s="311" t="s">
        <v>219</v>
      </c>
      <c r="B78" s="307">
        <v>0</v>
      </c>
      <c r="C78" s="307">
        <v>0</v>
      </c>
      <c r="D78" s="307">
        <v>0</v>
      </c>
      <c r="E78" s="307">
        <v>0</v>
      </c>
      <c r="F78" s="307">
        <v>0</v>
      </c>
      <c r="G78" s="307">
        <v>0</v>
      </c>
      <c r="H78" s="307">
        <v>0</v>
      </c>
      <c r="I78" s="307">
        <v>0</v>
      </c>
      <c r="J78" s="307">
        <v>0</v>
      </c>
      <c r="K78" s="307">
        <v>0</v>
      </c>
      <c r="L78" s="307">
        <v>0</v>
      </c>
      <c r="M78" s="307">
        <v>0</v>
      </c>
      <c r="N78" s="307">
        <v>0</v>
      </c>
      <c r="O78" s="307">
        <v>0</v>
      </c>
      <c r="P78" s="307">
        <v>0</v>
      </c>
      <c r="Q78" s="307">
        <v>0</v>
      </c>
      <c r="R78" s="307">
        <v>0</v>
      </c>
      <c r="S78" s="307">
        <v>0</v>
      </c>
      <c r="T78" s="307">
        <v>0</v>
      </c>
      <c r="U78" s="307">
        <v>0</v>
      </c>
      <c r="V78" s="307">
        <v>0</v>
      </c>
      <c r="W78" s="307">
        <v>0</v>
      </c>
      <c r="X78" s="307">
        <v>0</v>
      </c>
      <c r="Y78" s="307">
        <v>0</v>
      </c>
      <c r="Z78" s="307">
        <v>0</v>
      </c>
      <c r="AA78" s="307">
        <v>0</v>
      </c>
      <c r="AB78" s="307">
        <v>0</v>
      </c>
      <c r="AC78" s="307">
        <v>0</v>
      </c>
      <c r="AD78" s="307">
        <v>0</v>
      </c>
      <c r="AE78" s="307">
        <v>0</v>
      </c>
      <c r="AF78" s="307">
        <v>0</v>
      </c>
      <c r="AG78" s="307">
        <v>0</v>
      </c>
    </row>
    <row r="79" spans="1:33" s="266" customFormat="1" x14ac:dyDescent="0.2">
      <c r="A79" s="311" t="s">
        <v>403</v>
      </c>
      <c r="B79" s="307">
        <v>-268219584.47140601</v>
      </c>
      <c r="C79" s="307">
        <v>-626745594.00755906</v>
      </c>
      <c r="D79" s="307">
        <v>0</v>
      </c>
      <c r="E79" s="307">
        <v>0</v>
      </c>
      <c r="F79" s="307">
        <v>0</v>
      </c>
      <c r="G79" s="307">
        <v>0</v>
      </c>
      <c r="H79" s="307">
        <v>0</v>
      </c>
      <c r="I79" s="307">
        <v>0</v>
      </c>
      <c r="J79" s="307">
        <v>0</v>
      </c>
      <c r="K79" s="307">
        <v>0</v>
      </c>
      <c r="L79" s="307">
        <v>0</v>
      </c>
      <c r="M79" s="307">
        <v>0</v>
      </c>
      <c r="N79" s="307">
        <v>0</v>
      </c>
      <c r="O79" s="307">
        <v>0</v>
      </c>
      <c r="P79" s="307">
        <v>0</v>
      </c>
      <c r="Q79" s="307">
        <v>0</v>
      </c>
      <c r="R79" s="307"/>
      <c r="S79" s="307"/>
      <c r="T79" s="307"/>
      <c r="U79" s="307"/>
      <c r="V79" s="307"/>
      <c r="W79" s="307"/>
      <c r="X79" s="307"/>
      <c r="Y79" s="307"/>
      <c r="Z79" s="307"/>
      <c r="AA79" s="307"/>
      <c r="AB79" s="307"/>
      <c r="AC79" s="307"/>
      <c r="AD79" s="307"/>
      <c r="AE79" s="307"/>
      <c r="AF79" s="307"/>
      <c r="AG79" s="307"/>
    </row>
    <row r="80" spans="1:33" s="266" customFormat="1" x14ac:dyDescent="0.2">
      <c r="A80" s="311" t="s">
        <v>218</v>
      </c>
      <c r="B80" s="307">
        <v>0</v>
      </c>
      <c r="C80" s="307">
        <v>0</v>
      </c>
      <c r="D80" s="307">
        <v>0</v>
      </c>
      <c r="E80" s="307">
        <v>0</v>
      </c>
      <c r="F80" s="307">
        <v>0</v>
      </c>
      <c r="G80" s="307">
        <v>0</v>
      </c>
      <c r="H80" s="307">
        <v>0</v>
      </c>
      <c r="I80" s="307">
        <v>0</v>
      </c>
      <c r="J80" s="307">
        <v>0</v>
      </c>
      <c r="K80" s="307">
        <v>0</v>
      </c>
      <c r="L80" s="307">
        <v>0</v>
      </c>
      <c r="M80" s="307">
        <v>0</v>
      </c>
      <c r="N80" s="307">
        <v>0</v>
      </c>
      <c r="O80" s="307">
        <v>0</v>
      </c>
      <c r="P80" s="307">
        <v>0</v>
      </c>
      <c r="Q80" s="307">
        <v>0</v>
      </c>
      <c r="R80" s="307">
        <v>0</v>
      </c>
      <c r="S80" s="307">
        <v>0</v>
      </c>
      <c r="T80" s="307">
        <v>0</v>
      </c>
      <c r="U80" s="307">
        <v>0</v>
      </c>
      <c r="V80" s="307">
        <v>0</v>
      </c>
      <c r="W80" s="307">
        <v>0</v>
      </c>
      <c r="X80" s="307">
        <v>0</v>
      </c>
      <c r="Y80" s="307">
        <v>0</v>
      </c>
      <c r="Z80" s="307">
        <v>0</v>
      </c>
      <c r="AA80" s="307">
        <v>0</v>
      </c>
      <c r="AB80" s="307">
        <v>0</v>
      </c>
      <c r="AC80" s="307">
        <v>0</v>
      </c>
      <c r="AD80" s="307">
        <v>0</v>
      </c>
      <c r="AE80" s="307">
        <v>0</v>
      </c>
      <c r="AF80" s="307">
        <v>0</v>
      </c>
      <c r="AG80" s="307">
        <v>0</v>
      </c>
    </row>
    <row r="81" spans="1:48" s="266" customFormat="1" ht="14.25" x14ac:dyDescent="0.2">
      <c r="A81" s="312" t="s">
        <v>217</v>
      </c>
      <c r="B81" s="309">
        <v>-53643916.943281204</v>
      </c>
      <c r="C81" s="309">
        <v>-125349118.85051179</v>
      </c>
      <c r="D81" s="309">
        <v>27226568.82872228</v>
      </c>
      <c r="E81" s="309">
        <v>46533869.601173624</v>
      </c>
      <c r="F81" s="309">
        <v>68006928.626796961</v>
      </c>
      <c r="G81" s="309">
        <v>70612629.379148334</v>
      </c>
      <c r="H81" s="309">
        <v>73327769.56309846</v>
      </c>
      <c r="I81" s="309">
        <v>76156945.634774461</v>
      </c>
      <c r="J81" s="309">
        <v>79104947.101460889</v>
      </c>
      <c r="K81" s="309">
        <v>82176764.629748166</v>
      </c>
      <c r="L81" s="309">
        <v>85377598.494223475</v>
      </c>
      <c r="M81" s="309">
        <v>88712867.381006747</v>
      </c>
      <c r="N81" s="309">
        <v>92188217.561034963</v>
      </c>
      <c r="O81" s="309">
        <v>95809532.448624298</v>
      </c>
      <c r="P81" s="309">
        <v>99582942.561492428</v>
      </c>
      <c r="Q81" s="309">
        <v>103514835.89910099</v>
      </c>
      <c r="R81" s="309">
        <v>107611868.75688909</v>
      </c>
      <c r="S81" s="309">
        <v>111880976.99470437</v>
      </c>
      <c r="T81" s="309">
        <v>116329387.77850783</v>
      </c>
      <c r="U81" s="309">
        <v>120964631.81523108</v>
      </c>
      <c r="V81" s="309">
        <v>125794556.10149667</v>
      </c>
      <c r="W81" s="309">
        <v>130827337.2077854</v>
      </c>
      <c r="X81" s="309">
        <v>136071495.12053826</v>
      </c>
      <c r="Y81" s="309">
        <v>141535907.66562676</v>
      </c>
      <c r="Z81" s="309">
        <v>147229825.53760898</v>
      </c>
      <c r="AA81" s="309">
        <v>153162887.9602145</v>
      </c>
      <c r="AB81" s="309">
        <v>159345139.00456941</v>
      </c>
      <c r="AC81" s="309">
        <v>165787044.59278715</v>
      </c>
      <c r="AD81" s="309">
        <v>172499510.2157101</v>
      </c>
      <c r="AE81" s="309">
        <v>179493899.39479584</v>
      </c>
      <c r="AF81" s="309">
        <v>186782052.9194032</v>
      </c>
      <c r="AG81" s="309">
        <v>194376308.89204401</v>
      </c>
    </row>
    <row r="82" spans="1:48" s="266" customFormat="1" ht="14.25" x14ac:dyDescent="0.2">
      <c r="A82" s="312" t="s">
        <v>404</v>
      </c>
      <c r="B82" s="309">
        <v>-53643916.943281204</v>
      </c>
      <c r="C82" s="309">
        <v>-178993035.79379299</v>
      </c>
      <c r="D82" s="309">
        <v>-151766466.96507072</v>
      </c>
      <c r="E82" s="309">
        <v>-105232597.3638971</v>
      </c>
      <c r="F82" s="309">
        <v>-37225668.737100139</v>
      </c>
      <c r="G82" s="309">
        <v>33386960.642048195</v>
      </c>
      <c r="H82" s="309">
        <v>106714730.20514666</v>
      </c>
      <c r="I82" s="309">
        <v>182871675.83992112</v>
      </c>
      <c r="J82" s="309">
        <v>261976622.94138199</v>
      </c>
      <c r="K82" s="309">
        <v>344153387.57113016</v>
      </c>
      <c r="L82" s="309">
        <v>429530986.06535363</v>
      </c>
      <c r="M82" s="309">
        <v>518243853.44636035</v>
      </c>
      <c r="N82" s="309">
        <v>610432071.00739527</v>
      </c>
      <c r="O82" s="309">
        <v>706241603.45601952</v>
      </c>
      <c r="P82" s="309">
        <v>805824546.01751196</v>
      </c>
      <c r="Q82" s="309">
        <v>909339381.91661298</v>
      </c>
      <c r="R82" s="309">
        <v>1016951250.6735021</v>
      </c>
      <c r="S82" s="309">
        <v>1128832227.6682065</v>
      </c>
      <c r="T82" s="309">
        <v>1245161615.4467144</v>
      </c>
      <c r="U82" s="309">
        <v>1366126247.2619455</v>
      </c>
      <c r="V82" s="309">
        <v>1491920803.3634422</v>
      </c>
      <c r="W82" s="309">
        <v>1622748140.5712276</v>
      </c>
      <c r="X82" s="309">
        <v>1758819635.6917658</v>
      </c>
      <c r="Y82" s="309">
        <v>1900355543.3573925</v>
      </c>
      <c r="Z82" s="309">
        <v>2047585368.8950014</v>
      </c>
      <c r="AA82" s="309">
        <v>2200748256.855216</v>
      </c>
      <c r="AB82" s="309">
        <v>2360093395.8597856</v>
      </c>
      <c r="AC82" s="309">
        <v>2525880440.4525728</v>
      </c>
      <c r="AD82" s="309">
        <v>2698379950.668283</v>
      </c>
      <c r="AE82" s="309">
        <v>2877873850.0630789</v>
      </c>
      <c r="AF82" s="309">
        <v>3064655902.982482</v>
      </c>
      <c r="AG82" s="309">
        <v>3259032211.874526</v>
      </c>
    </row>
    <row r="83" spans="1:48" s="266" customFormat="1" x14ac:dyDescent="0.2">
      <c r="A83" s="310" t="s">
        <v>405</v>
      </c>
      <c r="B83" s="314">
        <v>1</v>
      </c>
      <c r="C83" s="314">
        <v>0.9109750373485539</v>
      </c>
      <c r="D83" s="314">
        <v>0.75599588161705711</v>
      </c>
      <c r="E83" s="314">
        <v>0.6273824743710017</v>
      </c>
      <c r="F83" s="314">
        <v>0.52064935632448273</v>
      </c>
      <c r="G83" s="314">
        <v>0.43207415462612664</v>
      </c>
      <c r="H83" s="314">
        <v>0.35856776317520883</v>
      </c>
      <c r="I83" s="314">
        <v>0.29756660844415667</v>
      </c>
      <c r="J83" s="314">
        <v>0.24694324352212174</v>
      </c>
      <c r="K83" s="314">
        <v>0.20493215230051592</v>
      </c>
      <c r="L83" s="314">
        <v>0.1700681761830008</v>
      </c>
      <c r="M83" s="314">
        <v>0.14113541591950271</v>
      </c>
      <c r="N83" s="314">
        <v>0.11712482648921385</v>
      </c>
      <c r="O83" s="314">
        <v>9.719902613212765E-2</v>
      </c>
      <c r="P83" s="314">
        <v>8.0663092225832109E-2</v>
      </c>
      <c r="Q83" s="314">
        <v>6.6940325498615838E-2</v>
      </c>
      <c r="R83" s="314">
        <v>5.5552137343249659E-2</v>
      </c>
      <c r="S83" s="314">
        <v>4.6101358791078552E-2</v>
      </c>
      <c r="T83" s="314">
        <v>3.825838903823945E-2</v>
      </c>
      <c r="U83" s="314">
        <v>3.174970044667174E-2</v>
      </c>
      <c r="V83" s="314">
        <v>2.6348299125868668E-2</v>
      </c>
      <c r="W83" s="314">
        <v>2.1865808403210511E-2</v>
      </c>
      <c r="X83" s="314">
        <v>1.814589908980126E-2</v>
      </c>
      <c r="Y83" s="314">
        <v>1.5058837418922204E-2</v>
      </c>
      <c r="Z83" s="314">
        <v>1.2496960513628384E-2</v>
      </c>
      <c r="AA83" s="314">
        <v>1.0370921588073345E-2</v>
      </c>
      <c r="AB83" s="314">
        <v>8.6065739320110735E-3</v>
      </c>
      <c r="AC83" s="314">
        <v>7.1423850058183183E-3</v>
      </c>
      <c r="AD83" s="314">
        <v>5.9272904612600145E-3</v>
      </c>
      <c r="AE83" s="314">
        <v>4.9189132458589318E-3</v>
      </c>
      <c r="AF83" s="314">
        <v>4.082085681210732E-3</v>
      </c>
      <c r="AG83" s="314">
        <v>3.3876229719591129E-3</v>
      </c>
    </row>
    <row r="84" spans="1:48" s="266" customFormat="1" ht="14.25" x14ac:dyDescent="0.2">
      <c r="A84" s="308" t="s">
        <v>406</v>
      </c>
      <c r="B84" s="309">
        <v>-53643916.943281204</v>
      </c>
      <c r="C84" s="309">
        <v>-114189918.2264533</v>
      </c>
      <c r="D84" s="309">
        <v>20583173.905077387</v>
      </c>
      <c r="E84" s="309">
        <v>29194534.252441846</v>
      </c>
      <c r="F84" s="309">
        <v>35407763.615146875</v>
      </c>
      <c r="G84" s="309">
        <v>30509892.144923512</v>
      </c>
      <c r="H84" s="309">
        <v>26292974.310867377</v>
      </c>
      <c r="I84" s="309">
        <v>22661764.02200586</v>
      </c>
      <c r="J84" s="309">
        <v>19534432.215880614</v>
      </c>
      <c r="K84" s="309">
        <v>16840661.244667202</v>
      </c>
      <c r="L84" s="309">
        <v>14520012.462797102</v>
      </c>
      <c r="M84" s="309">
        <v>12520527.435230073</v>
      </c>
      <c r="N84" s="309">
        <v>10797528.986186117</v>
      </c>
      <c r="O84" s="309">
        <v>9312593.2481807657</v>
      </c>
      <c r="P84" s="309">
        <v>8032668.0799574051</v>
      </c>
      <c r="Q84" s="309">
        <v>6929316.8090216238</v>
      </c>
      <c r="R84" s="309">
        <v>5978069.3129464593</v>
      </c>
      <c r="S84" s="309">
        <v>5157865.0623292709</v>
      </c>
      <c r="T84" s="309">
        <v>4450574.9742103703</v>
      </c>
      <c r="U84" s="309">
        <v>3840590.8247755249</v>
      </c>
      <c r="V84" s="309">
        <v>3314472.5925681018</v>
      </c>
      <c r="W84" s="309">
        <v>2860645.4892876488</v>
      </c>
      <c r="X84" s="309">
        <v>2469139.6194556719</v>
      </c>
      <c r="Y84" s="309">
        <v>2131366.2224762584</v>
      </c>
      <c r="Z84" s="309">
        <v>1839925.3161718952</v>
      </c>
      <c r="AA84" s="309">
        <v>1588440.3012382477</v>
      </c>
      <c r="AB84" s="309">
        <v>1371415.7195494079</v>
      </c>
      <c r="AC84" s="309">
        <v>1184114.9014584557</v>
      </c>
      <c r="AD84" s="309">
        <v>1022454.7014736029</v>
      </c>
      <c r="AE84" s="309">
        <v>882914.91928393173</v>
      </c>
      <c r="AF84" s="309">
        <v>762460.34372944094</v>
      </c>
      <c r="AG84" s="309">
        <v>658473.64920730866</v>
      </c>
    </row>
    <row r="85" spans="1:48" s="266" customFormat="1" ht="14.25" x14ac:dyDescent="0.2">
      <c r="A85" s="308" t="s">
        <v>407</v>
      </c>
      <c r="B85" s="309">
        <v>-53643916.943281204</v>
      </c>
      <c r="C85" s="309">
        <v>-167833835.16973451</v>
      </c>
      <c r="D85" s="309">
        <v>-147250661.26465711</v>
      </c>
      <c r="E85" s="309">
        <v>-118056127.01221526</v>
      </c>
      <c r="F85" s="309">
        <v>-82648363.397068381</v>
      </c>
      <c r="G85" s="309">
        <v>-52138471.252144873</v>
      </c>
      <c r="H85" s="309">
        <v>-25845496.941277497</v>
      </c>
      <c r="I85" s="309">
        <v>-3183732.9192716368</v>
      </c>
      <c r="J85" s="309">
        <v>16350699.296608977</v>
      </c>
      <c r="K85" s="309">
        <v>33191360.541276179</v>
      </c>
      <c r="L85" s="309">
        <v>47711373.004073277</v>
      </c>
      <c r="M85" s="309">
        <v>60231900.439303353</v>
      </c>
      <c r="N85" s="309">
        <v>71029429.42548947</v>
      </c>
      <c r="O85" s="309">
        <v>80342022.673670232</v>
      </c>
      <c r="P85" s="309">
        <v>88374690.753627643</v>
      </c>
      <c r="Q85" s="309">
        <v>95304007.562649265</v>
      </c>
      <c r="R85" s="309">
        <v>101282076.87559572</v>
      </c>
      <c r="S85" s="309">
        <v>106439941.937925</v>
      </c>
      <c r="T85" s="309">
        <v>110890516.91213536</v>
      </c>
      <c r="U85" s="309">
        <v>114731107.73691089</v>
      </c>
      <c r="V85" s="309">
        <v>118045580.32947899</v>
      </c>
      <c r="W85" s="309">
        <v>120906225.81876664</v>
      </c>
      <c r="X85" s="309">
        <v>123375365.4382223</v>
      </c>
      <c r="Y85" s="309">
        <v>125506731.66069856</v>
      </c>
      <c r="Z85" s="309">
        <v>127346656.97687046</v>
      </c>
      <c r="AA85" s="309">
        <v>128935097.27810872</v>
      </c>
      <c r="AB85" s="309">
        <v>130306512.99765812</v>
      </c>
      <c r="AC85" s="309">
        <v>131490627.89911658</v>
      </c>
      <c r="AD85" s="309">
        <v>132513082.60059018</v>
      </c>
      <c r="AE85" s="309">
        <v>133395997.51987411</v>
      </c>
      <c r="AF85" s="309">
        <v>134158457.86360355</v>
      </c>
      <c r="AG85" s="309">
        <v>134816931.51281086</v>
      </c>
    </row>
    <row r="86" spans="1:48" s="266" customFormat="1" ht="14.25" x14ac:dyDescent="0.2">
      <c r="A86" s="308" t="s">
        <v>408</v>
      </c>
      <c r="B86" s="315">
        <v>0</v>
      </c>
      <c r="C86" s="315">
        <v>0</v>
      </c>
      <c r="D86" s="315">
        <v>0</v>
      </c>
      <c r="E86" s="315">
        <v>0</v>
      </c>
      <c r="F86" s="315">
        <v>0</v>
      </c>
      <c r="G86" s="315">
        <v>5.6093834894727967E-2</v>
      </c>
      <c r="H86" s="315">
        <v>0.13822481302669765</v>
      </c>
      <c r="I86" s="315">
        <v>0.18946086552142472</v>
      </c>
      <c r="J86" s="315">
        <v>0.2230706457028564</v>
      </c>
      <c r="K86" s="315">
        <v>0.245949928514547</v>
      </c>
      <c r="L86" s="315">
        <v>0.26197360419767501</v>
      </c>
      <c r="M86" s="315">
        <v>0.27344972310588345</v>
      </c>
      <c r="N86" s="315">
        <v>0.2818174751745206</v>
      </c>
      <c r="O86" s="315">
        <v>0.28800815373681821</v>
      </c>
      <c r="P86" s="315">
        <v>0.29264311057445713</v>
      </c>
      <c r="Q86" s="315">
        <v>0.2961476514755943</v>
      </c>
      <c r="R86" s="315">
        <v>0.29881925481863192</v>
      </c>
      <c r="S86" s="315">
        <v>0.30086985549878276</v>
      </c>
      <c r="T86" s="315">
        <v>0.30245284055613064</v>
      </c>
      <c r="U86" s="315">
        <v>0.30368073468811652</v>
      </c>
      <c r="V86" s="315">
        <v>0.30463705241116923</v>
      </c>
      <c r="W86" s="315">
        <v>0.30538440208498541</v>
      </c>
      <c r="X86" s="315">
        <v>0.30597012698453385</v>
      </c>
      <c r="Y86" s="315">
        <v>0.30643029503761698</v>
      </c>
      <c r="Z86" s="315">
        <v>0.30679256112156228</v>
      </c>
      <c r="AA86" s="315">
        <v>0.30707824685440177</v>
      </c>
      <c r="AB86" s="315">
        <v>0.30730386912103635</v>
      </c>
      <c r="AC86" s="315">
        <v>0.30748227493414104</v>
      </c>
      <c r="AD86" s="315">
        <v>0.30762349168109338</v>
      </c>
      <c r="AE86" s="315">
        <v>0.30773536927677725</v>
      </c>
      <c r="AF86" s="315">
        <v>0.30782406861252287</v>
      </c>
      <c r="AG86" s="315">
        <v>0.30789443542542005</v>
      </c>
    </row>
    <row r="87" spans="1:48" s="266" customFormat="1" ht="14.25" x14ac:dyDescent="0.2">
      <c r="A87" s="308" t="s">
        <v>409</v>
      </c>
      <c r="B87" s="316">
        <v>0</v>
      </c>
      <c r="C87" s="316">
        <v>0</v>
      </c>
      <c r="D87" s="316">
        <v>0</v>
      </c>
      <c r="E87" s="316">
        <v>0</v>
      </c>
      <c r="F87" s="316">
        <v>0</v>
      </c>
      <c r="G87" s="316">
        <v>5.52718145556116</v>
      </c>
      <c r="H87" s="316">
        <v>0</v>
      </c>
      <c r="I87" s="316">
        <v>0</v>
      </c>
      <c r="J87" s="316">
        <v>0</v>
      </c>
      <c r="K87" s="316">
        <v>0</v>
      </c>
      <c r="L87" s="316">
        <v>0</v>
      </c>
      <c r="M87" s="316">
        <v>0</v>
      </c>
      <c r="N87" s="316">
        <v>0</v>
      </c>
      <c r="O87" s="316">
        <v>0</v>
      </c>
      <c r="P87" s="316">
        <v>0</v>
      </c>
      <c r="Q87" s="316">
        <v>0</v>
      </c>
      <c r="R87" s="316">
        <v>0</v>
      </c>
      <c r="S87" s="316">
        <v>0</v>
      </c>
      <c r="T87" s="316">
        <v>0</v>
      </c>
      <c r="U87" s="316">
        <v>0</v>
      </c>
      <c r="V87" s="316">
        <v>0</v>
      </c>
      <c r="W87" s="316">
        <v>0</v>
      </c>
      <c r="X87" s="316">
        <v>0</v>
      </c>
      <c r="Y87" s="316">
        <v>0</v>
      </c>
      <c r="Z87" s="316">
        <v>0</v>
      </c>
      <c r="AA87" s="316">
        <v>0</v>
      </c>
      <c r="AB87" s="316">
        <v>0</v>
      </c>
      <c r="AC87" s="316">
        <v>0</v>
      </c>
      <c r="AD87" s="316">
        <v>0</v>
      </c>
      <c r="AE87" s="316">
        <v>0</v>
      </c>
      <c r="AF87" s="316">
        <v>0</v>
      </c>
      <c r="AG87" s="316">
        <v>0</v>
      </c>
    </row>
    <row r="88" spans="1:48" s="266" customFormat="1" ht="15" thickBot="1" x14ac:dyDescent="0.25">
      <c r="A88" s="317" t="s">
        <v>410</v>
      </c>
      <c r="B88" s="224">
        <v>0</v>
      </c>
      <c r="C88" s="224">
        <v>0</v>
      </c>
      <c r="D88" s="224">
        <v>0</v>
      </c>
      <c r="E88" s="224">
        <v>0</v>
      </c>
      <c r="F88" s="224">
        <v>0</v>
      </c>
      <c r="G88" s="224">
        <v>0</v>
      </c>
      <c r="H88" s="224">
        <v>0</v>
      </c>
      <c r="I88" s="224">
        <v>0</v>
      </c>
      <c r="J88" s="224">
        <v>8.1629805711313903</v>
      </c>
      <c r="K88" s="224">
        <v>0</v>
      </c>
      <c r="L88" s="224">
        <v>0</v>
      </c>
      <c r="M88" s="224">
        <v>0</v>
      </c>
      <c r="N88" s="224">
        <v>0</v>
      </c>
      <c r="O88" s="224">
        <v>0</v>
      </c>
      <c r="P88" s="224">
        <v>0</v>
      </c>
      <c r="Q88" s="224">
        <v>0</v>
      </c>
      <c r="R88" s="224">
        <v>0</v>
      </c>
      <c r="S88" s="224">
        <v>0</v>
      </c>
      <c r="T88" s="224">
        <v>0</v>
      </c>
      <c r="U88" s="224">
        <v>0</v>
      </c>
      <c r="V88" s="224">
        <v>0</v>
      </c>
      <c r="W88" s="224">
        <v>0</v>
      </c>
      <c r="X88" s="224">
        <v>0</v>
      </c>
      <c r="Y88" s="224">
        <v>0</v>
      </c>
      <c r="Z88" s="224">
        <v>0</v>
      </c>
      <c r="AA88" s="224">
        <v>0</v>
      </c>
      <c r="AB88" s="224">
        <v>0</v>
      </c>
      <c r="AC88" s="224">
        <v>0</v>
      </c>
      <c r="AD88" s="224">
        <v>0</v>
      </c>
      <c r="AE88" s="224">
        <v>0</v>
      </c>
      <c r="AF88" s="224">
        <v>0</v>
      </c>
      <c r="AG88" s="224">
        <v>0</v>
      </c>
    </row>
    <row r="89" spans="1:48" s="266" customFormat="1" x14ac:dyDescent="0.2">
      <c r="A89" s="225"/>
      <c r="B89" s="225">
        <v>2017</v>
      </c>
      <c r="C89" s="225">
        <v>2018</v>
      </c>
      <c r="D89" s="225">
        <v>2019</v>
      </c>
      <c r="E89" s="225">
        <v>2020</v>
      </c>
      <c r="F89" s="225">
        <v>2021</v>
      </c>
      <c r="G89" s="225">
        <v>2022</v>
      </c>
      <c r="H89" s="225">
        <v>2023</v>
      </c>
      <c r="I89" s="225">
        <v>2024</v>
      </c>
      <c r="J89" s="225">
        <v>2025</v>
      </c>
      <c r="K89" s="225">
        <v>2026</v>
      </c>
      <c r="L89" s="225">
        <v>2027</v>
      </c>
      <c r="M89" s="225">
        <v>2028</v>
      </c>
      <c r="N89" s="225">
        <v>2029</v>
      </c>
      <c r="O89" s="225">
        <v>2030</v>
      </c>
      <c r="P89" s="225">
        <v>2031</v>
      </c>
      <c r="Q89" s="225">
        <v>2032</v>
      </c>
      <c r="R89" s="225">
        <v>2033</v>
      </c>
      <c r="S89" s="225">
        <v>2034</v>
      </c>
      <c r="T89" s="225">
        <v>2035</v>
      </c>
      <c r="U89" s="225">
        <v>2036</v>
      </c>
      <c r="V89" s="225">
        <v>2037</v>
      </c>
      <c r="W89" s="225">
        <v>2038</v>
      </c>
      <c r="X89" s="225">
        <v>2039</v>
      </c>
      <c r="Y89" s="225">
        <v>2040</v>
      </c>
      <c r="Z89" s="225">
        <v>2041</v>
      </c>
      <c r="AA89" s="225">
        <v>2042</v>
      </c>
      <c r="AB89" s="225">
        <v>2043</v>
      </c>
      <c r="AC89" s="225">
        <v>2044</v>
      </c>
      <c r="AD89" s="225">
        <v>2045</v>
      </c>
      <c r="AE89" s="225">
        <v>2046</v>
      </c>
      <c r="AF89" s="225">
        <v>2047</v>
      </c>
      <c r="AG89" s="225">
        <v>2048</v>
      </c>
    </row>
    <row r="90" spans="1:48" s="168" customFormat="1" x14ac:dyDescent="0.2">
      <c r="A90" s="380" t="s">
        <v>411</v>
      </c>
      <c r="B90" s="380"/>
      <c r="C90" s="380"/>
      <c r="D90" s="380"/>
      <c r="E90" s="380"/>
      <c r="F90" s="380"/>
      <c r="G90" s="380"/>
      <c r="H90" s="380"/>
      <c r="I90" s="380"/>
      <c r="J90" s="380"/>
      <c r="K90" s="380"/>
      <c r="L90" s="380"/>
      <c r="M90" s="380"/>
      <c r="N90" s="380"/>
      <c r="O90" s="380"/>
      <c r="P90" s="380"/>
      <c r="Q90" s="380"/>
      <c r="R90" s="380"/>
      <c r="S90" s="380"/>
      <c r="T90" s="380"/>
      <c r="U90" s="380"/>
      <c r="V90" s="380"/>
      <c r="W90" s="380"/>
      <c r="X90" s="380"/>
      <c r="Y90" s="380"/>
      <c r="Z90" s="380"/>
      <c r="AA90" s="380"/>
      <c r="AB90" s="380"/>
      <c r="AC90" s="380"/>
      <c r="AS90" s="169"/>
      <c r="AT90" s="169"/>
      <c r="AU90" s="169"/>
      <c r="AV90" s="169"/>
    </row>
    <row r="91" spans="1:48" s="168" customFormat="1" ht="63.6" customHeight="1" x14ac:dyDescent="0.2">
      <c r="A91" s="381" t="s">
        <v>412</v>
      </c>
      <c r="B91" s="381"/>
      <c r="C91" s="381"/>
      <c r="D91" s="381"/>
      <c r="E91" s="381"/>
      <c r="F91" s="381"/>
      <c r="G91" s="381"/>
      <c r="H91" s="381"/>
      <c r="I91" s="381"/>
      <c r="J91" s="161"/>
      <c r="K91" s="161"/>
      <c r="L91" s="161"/>
      <c r="M91" s="161"/>
      <c r="N91" s="161"/>
      <c r="O91" s="161"/>
      <c r="P91" s="161"/>
      <c r="Q91" s="161"/>
      <c r="R91" s="161"/>
      <c r="S91" s="161"/>
      <c r="T91" s="161"/>
      <c r="U91" s="161"/>
      <c r="V91" s="161"/>
      <c r="W91" s="161"/>
      <c r="X91" s="161"/>
      <c r="Y91" s="161"/>
      <c r="Z91" s="161"/>
      <c r="AA91" s="161"/>
      <c r="AB91" s="161"/>
      <c r="AC91" s="161"/>
      <c r="AS91" s="169"/>
      <c r="AT91" s="169"/>
      <c r="AU91" s="169"/>
      <c r="AV91" s="169"/>
    </row>
    <row r="92" spans="1:48" s="168" customFormat="1" x14ac:dyDescent="0.2">
      <c r="A92" s="161"/>
      <c r="B92" s="161"/>
      <c r="C92" s="170"/>
      <c r="D92" s="161"/>
      <c r="E92" s="161"/>
      <c r="F92" s="161"/>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c r="AS92" s="169"/>
      <c r="AT92" s="169"/>
      <c r="AU92" s="169"/>
      <c r="AV92" s="169"/>
    </row>
  </sheetData>
  <mergeCells count="15">
    <mergeCell ref="A90:AC90"/>
    <mergeCell ref="A91:I91"/>
    <mergeCell ref="A13:P13"/>
    <mergeCell ref="A15:P15"/>
    <mergeCell ref="A16:P16"/>
    <mergeCell ref="A18:P18"/>
    <mergeCell ref="D25:F25"/>
    <mergeCell ref="D26:F26"/>
    <mergeCell ref="D27:F27"/>
    <mergeCell ref="D28:F28"/>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6"/>
  <sheetViews>
    <sheetView view="pageBreakPreview" zoomScale="80" zoomScaleNormal="100" zoomScaleSheetLayoutView="80" workbookViewId="0">
      <selection activeCell="C17" sqref="C17"/>
    </sheetView>
  </sheetViews>
  <sheetFormatPr defaultColWidth="9.140625" defaultRowHeight="15" x14ac:dyDescent="0.25"/>
  <cols>
    <col min="1" max="1" width="8.28515625" style="172" customWidth="1"/>
    <col min="2" max="2" width="38.5703125" style="172" customWidth="1"/>
    <col min="3" max="4" width="14.140625" style="171" customWidth="1"/>
    <col min="5" max="6" width="14.140625" style="172" customWidth="1"/>
    <col min="7" max="8" width="14.140625" style="172" hidden="1" customWidth="1"/>
    <col min="9" max="10" width="21.7109375" style="172" customWidth="1"/>
    <col min="11" max="11" width="29.140625" style="172" customWidth="1"/>
    <col min="12" max="12" width="31.7109375" style="172" customWidth="1"/>
    <col min="13" max="16384" width="9.140625" style="172"/>
  </cols>
  <sheetData>
    <row r="1" spans="1:12" ht="18.75" x14ac:dyDescent="0.25">
      <c r="A1" s="18"/>
      <c r="B1" s="18"/>
      <c r="C1" s="63"/>
      <c r="D1" s="63"/>
      <c r="E1" s="18"/>
      <c r="G1" s="173"/>
      <c r="H1" s="173"/>
      <c r="I1" s="18"/>
      <c r="J1" s="18"/>
      <c r="K1" s="18"/>
      <c r="L1" s="173" t="s">
        <v>66</v>
      </c>
    </row>
    <row r="2" spans="1:12" ht="18.75" x14ac:dyDescent="0.3">
      <c r="A2" s="18"/>
      <c r="B2" s="18"/>
      <c r="C2" s="63"/>
      <c r="D2" s="63"/>
      <c r="E2" s="18"/>
      <c r="G2" s="174"/>
      <c r="H2" s="174"/>
      <c r="I2" s="18"/>
      <c r="J2" s="18"/>
      <c r="K2" s="18"/>
      <c r="L2" s="174" t="s">
        <v>8</v>
      </c>
    </row>
    <row r="3" spans="1:12" ht="18.75" x14ac:dyDescent="0.3">
      <c r="A3" s="18"/>
      <c r="B3" s="18"/>
      <c r="C3" s="63"/>
      <c r="D3" s="63"/>
      <c r="E3" s="18"/>
      <c r="G3" s="174"/>
      <c r="H3" s="174"/>
      <c r="I3" s="18"/>
      <c r="J3" s="18"/>
      <c r="K3" s="18"/>
      <c r="L3" s="174" t="s">
        <v>65</v>
      </c>
    </row>
    <row r="4" spans="1:12" ht="18.75" x14ac:dyDescent="0.3">
      <c r="A4" s="18"/>
      <c r="B4" s="18"/>
      <c r="C4" s="63"/>
      <c r="D4" s="63"/>
      <c r="E4" s="18"/>
      <c r="F4" s="18"/>
      <c r="G4" s="18"/>
      <c r="H4" s="18"/>
      <c r="I4" s="18"/>
      <c r="J4" s="18"/>
      <c r="K4" s="174"/>
      <c r="L4" s="18"/>
    </row>
    <row r="5" spans="1:12" ht="15.75" x14ac:dyDescent="0.25">
      <c r="A5" s="335" t="str">
        <f>'4. паспортбюджет'!A5:O5</f>
        <v>Год раскрытия информации: 2018 год</v>
      </c>
      <c r="B5" s="335"/>
      <c r="C5" s="335"/>
      <c r="D5" s="335"/>
      <c r="E5" s="335"/>
      <c r="F5" s="335"/>
      <c r="G5" s="335"/>
      <c r="H5" s="335"/>
      <c r="I5" s="335"/>
      <c r="J5" s="335"/>
      <c r="K5" s="335"/>
      <c r="L5" s="335"/>
    </row>
    <row r="6" spans="1:12" ht="18.75" x14ac:dyDescent="0.3">
      <c r="A6" s="231"/>
      <c r="B6" s="231"/>
      <c r="C6" s="232"/>
      <c r="D6" s="232"/>
      <c r="E6" s="231"/>
      <c r="F6" s="231"/>
      <c r="G6" s="231"/>
      <c r="H6" s="231"/>
      <c r="I6" s="231"/>
      <c r="J6" s="231"/>
      <c r="K6" s="239"/>
      <c r="L6" s="231"/>
    </row>
    <row r="7" spans="1:12" ht="18.75" x14ac:dyDescent="0.25">
      <c r="A7" s="401" t="s">
        <v>7</v>
      </c>
      <c r="B7" s="401"/>
      <c r="C7" s="401"/>
      <c r="D7" s="401"/>
      <c r="E7" s="401"/>
      <c r="F7" s="401"/>
      <c r="G7" s="401"/>
      <c r="H7" s="401"/>
      <c r="I7" s="401"/>
      <c r="J7" s="401"/>
      <c r="K7" s="401"/>
      <c r="L7" s="401"/>
    </row>
    <row r="8" spans="1:12" ht="18.75" x14ac:dyDescent="0.25">
      <c r="A8" s="401"/>
      <c r="B8" s="401"/>
      <c r="C8" s="401"/>
      <c r="D8" s="401"/>
      <c r="E8" s="401"/>
      <c r="F8" s="401"/>
      <c r="G8" s="401"/>
      <c r="H8" s="401"/>
      <c r="I8" s="401"/>
      <c r="J8" s="401"/>
      <c r="K8" s="401"/>
      <c r="L8" s="401"/>
    </row>
    <row r="9" spans="1:12" ht="15.75" x14ac:dyDescent="0.25">
      <c r="A9" s="400" t="str">
        <f>'5. анализ эконом эфф'!A9:P9</f>
        <v>Акционерное общество "Янтарьэнерго" ДЗО  ПАО "Россети"</v>
      </c>
      <c r="B9" s="400"/>
      <c r="C9" s="400"/>
      <c r="D9" s="400"/>
      <c r="E9" s="400"/>
      <c r="F9" s="400"/>
      <c r="G9" s="400"/>
      <c r="H9" s="400"/>
      <c r="I9" s="400"/>
      <c r="J9" s="400"/>
      <c r="K9" s="400"/>
      <c r="L9" s="400"/>
    </row>
    <row r="10" spans="1:12" ht="15.75" x14ac:dyDescent="0.25">
      <c r="A10" s="398" t="s">
        <v>6</v>
      </c>
      <c r="B10" s="398"/>
      <c r="C10" s="398"/>
      <c r="D10" s="398"/>
      <c r="E10" s="398"/>
      <c r="F10" s="398"/>
      <c r="G10" s="398"/>
      <c r="H10" s="398"/>
      <c r="I10" s="398"/>
      <c r="J10" s="398"/>
      <c r="K10" s="398"/>
      <c r="L10" s="398"/>
    </row>
    <row r="11" spans="1:12" ht="18.75" x14ac:dyDescent="0.25">
      <c r="A11" s="401"/>
      <c r="B11" s="401"/>
      <c r="C11" s="401"/>
      <c r="D11" s="401"/>
      <c r="E11" s="401"/>
      <c r="F11" s="401"/>
      <c r="G11" s="401"/>
      <c r="H11" s="401"/>
      <c r="I11" s="401"/>
      <c r="J11" s="401"/>
      <c r="K11" s="401"/>
      <c r="L11" s="401"/>
    </row>
    <row r="12" spans="1:12" ht="15.75" x14ac:dyDescent="0.25">
      <c r="A12" s="400" t="str">
        <f>'4. паспортбюджет'!A12:O12</f>
        <v>F_17-1484</v>
      </c>
      <c r="B12" s="400"/>
      <c r="C12" s="400"/>
      <c r="D12" s="400"/>
      <c r="E12" s="400"/>
      <c r="F12" s="400"/>
      <c r="G12" s="400"/>
      <c r="H12" s="400"/>
      <c r="I12" s="400"/>
      <c r="J12" s="400"/>
      <c r="K12" s="400"/>
      <c r="L12" s="400"/>
    </row>
    <row r="13" spans="1:12" ht="15.75" x14ac:dyDescent="0.25">
      <c r="A13" s="398" t="s">
        <v>5</v>
      </c>
      <c r="B13" s="398"/>
      <c r="C13" s="398"/>
      <c r="D13" s="398"/>
      <c r="E13" s="398"/>
      <c r="F13" s="398"/>
      <c r="G13" s="398"/>
      <c r="H13" s="398"/>
      <c r="I13" s="398"/>
      <c r="J13" s="398"/>
      <c r="K13" s="398"/>
      <c r="L13" s="398"/>
    </row>
    <row r="14" spans="1:12" ht="18.75" x14ac:dyDescent="0.25">
      <c r="A14" s="334"/>
      <c r="B14" s="334"/>
      <c r="C14" s="334"/>
      <c r="D14" s="334"/>
      <c r="E14" s="334"/>
      <c r="F14" s="334"/>
      <c r="G14" s="334"/>
      <c r="H14" s="334"/>
      <c r="I14" s="334"/>
      <c r="J14" s="334"/>
      <c r="K14" s="334"/>
      <c r="L14" s="334"/>
    </row>
    <row r="15" spans="1:12" ht="81.75" customHeight="1" x14ac:dyDescent="0.25">
      <c r="A15" s="399" t="str">
        <f>'4. паспортбюджет'!A15:O15</f>
        <v>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v>
      </c>
      <c r="B15" s="399"/>
      <c r="C15" s="399"/>
      <c r="D15" s="399"/>
      <c r="E15" s="399"/>
      <c r="F15" s="399"/>
      <c r="G15" s="399"/>
      <c r="H15" s="399"/>
      <c r="I15" s="399"/>
      <c r="J15" s="399"/>
      <c r="K15" s="399"/>
      <c r="L15" s="399"/>
    </row>
    <row r="16" spans="1:12" ht="15.75" x14ac:dyDescent="0.25">
      <c r="A16" s="398" t="s">
        <v>4</v>
      </c>
      <c r="B16" s="398"/>
      <c r="C16" s="398"/>
      <c r="D16" s="398"/>
      <c r="E16" s="398"/>
      <c r="F16" s="398"/>
      <c r="G16" s="398"/>
      <c r="H16" s="398"/>
      <c r="I16" s="398"/>
      <c r="J16" s="398"/>
      <c r="K16" s="398"/>
      <c r="L16" s="398"/>
    </row>
    <row r="17" spans="1:12" ht="15.75" x14ac:dyDescent="0.25">
      <c r="A17" s="231"/>
      <c r="B17" s="231"/>
      <c r="C17" s="232"/>
      <c r="D17" s="232"/>
      <c r="E17" s="231"/>
      <c r="F17" s="231"/>
      <c r="G17" s="231"/>
      <c r="H17" s="231"/>
      <c r="I17" s="231"/>
      <c r="J17" s="231"/>
      <c r="K17" s="231"/>
      <c r="L17" s="238"/>
    </row>
    <row r="18" spans="1:12" ht="15.75" x14ac:dyDescent="0.25">
      <c r="A18" s="231"/>
      <c r="B18" s="231"/>
      <c r="C18" s="232"/>
      <c r="D18" s="232"/>
      <c r="E18" s="231"/>
      <c r="F18" s="231"/>
      <c r="G18" s="231"/>
      <c r="H18" s="231"/>
      <c r="I18" s="231"/>
      <c r="J18" s="231"/>
      <c r="K18" s="230"/>
      <c r="L18" s="231"/>
    </row>
    <row r="19" spans="1:12" ht="15.75" customHeight="1" x14ac:dyDescent="0.25">
      <c r="A19" s="397" t="s">
        <v>358</v>
      </c>
      <c r="B19" s="397"/>
      <c r="C19" s="397"/>
      <c r="D19" s="397"/>
      <c r="E19" s="397"/>
      <c r="F19" s="397"/>
      <c r="G19" s="397"/>
      <c r="H19" s="397"/>
      <c r="I19" s="397"/>
      <c r="J19" s="397"/>
      <c r="K19" s="397"/>
      <c r="L19" s="397"/>
    </row>
    <row r="20" spans="1:12" ht="15.75" x14ac:dyDescent="0.25">
      <c r="A20" s="233"/>
      <c r="B20" s="229"/>
      <c r="C20" s="229"/>
      <c r="D20" s="229"/>
      <c r="E20" s="229"/>
      <c r="F20" s="232"/>
      <c r="G20" s="232"/>
      <c r="H20" s="232"/>
      <c r="I20" s="229"/>
      <c r="J20" s="229"/>
      <c r="K20" s="229"/>
      <c r="L20" s="229"/>
    </row>
    <row r="21" spans="1:12" s="64" customFormat="1" ht="15.75" x14ac:dyDescent="0.25">
      <c r="A21" s="233"/>
      <c r="B21" s="234"/>
      <c r="C21" s="236"/>
      <c r="D21" s="236"/>
      <c r="E21" s="234"/>
      <c r="F21" s="234"/>
      <c r="G21" s="234"/>
      <c r="H21" s="234"/>
      <c r="I21" s="234"/>
      <c r="J21" s="234"/>
      <c r="K21" s="235"/>
      <c r="L21" s="234"/>
    </row>
    <row r="22" spans="1:12" s="64" customFormat="1" ht="15.75" hidden="1" customHeight="1" x14ac:dyDescent="0.25">
      <c r="A22" s="233"/>
      <c r="B22" s="386" t="s">
        <v>413</v>
      </c>
      <c r="C22" s="387"/>
      <c r="D22" s="387"/>
      <c r="E22" s="387"/>
      <c r="F22" s="387"/>
      <c r="G22" s="387"/>
      <c r="H22" s="387"/>
      <c r="I22" s="387"/>
      <c r="J22" s="234"/>
      <c r="K22" s="235"/>
      <c r="L22" s="234"/>
    </row>
    <row r="23" spans="1:12" ht="15" customHeight="1" x14ac:dyDescent="0.25">
      <c r="A23" s="388" t="s">
        <v>193</v>
      </c>
      <c r="B23" s="388" t="s">
        <v>414</v>
      </c>
      <c r="C23" s="394" t="s">
        <v>459</v>
      </c>
      <c r="D23" s="395"/>
      <c r="E23" s="395"/>
      <c r="F23" s="395"/>
      <c r="G23" s="395"/>
      <c r="H23" s="396"/>
      <c r="I23" s="389" t="s">
        <v>192</v>
      </c>
      <c r="J23" s="390" t="s">
        <v>460</v>
      </c>
      <c r="K23" s="388" t="s">
        <v>191</v>
      </c>
      <c r="L23" s="393" t="s">
        <v>461</v>
      </c>
    </row>
    <row r="24" spans="1:12" ht="55.5" customHeight="1" x14ac:dyDescent="0.25">
      <c r="A24" s="388"/>
      <c r="B24" s="388"/>
      <c r="C24" s="385" t="s">
        <v>613</v>
      </c>
      <c r="D24" s="385"/>
      <c r="E24" s="385" t="s">
        <v>9</v>
      </c>
      <c r="F24" s="385"/>
      <c r="G24" s="385" t="s">
        <v>614</v>
      </c>
      <c r="H24" s="385"/>
      <c r="I24" s="389"/>
      <c r="J24" s="391"/>
      <c r="K24" s="388"/>
      <c r="L24" s="393"/>
    </row>
    <row r="25" spans="1:12" ht="31.5" x14ac:dyDescent="0.25">
      <c r="A25" s="388"/>
      <c r="B25" s="388"/>
      <c r="C25" s="240" t="s">
        <v>190</v>
      </c>
      <c r="D25" s="240" t="s">
        <v>189</v>
      </c>
      <c r="E25" s="240" t="s">
        <v>190</v>
      </c>
      <c r="F25" s="240" t="s">
        <v>189</v>
      </c>
      <c r="G25" s="240" t="s">
        <v>190</v>
      </c>
      <c r="H25" s="240" t="s">
        <v>189</v>
      </c>
      <c r="I25" s="389"/>
      <c r="J25" s="392"/>
      <c r="K25" s="388"/>
      <c r="L25" s="393"/>
    </row>
    <row r="26" spans="1:12" ht="15.75" x14ac:dyDescent="0.25">
      <c r="A26" s="241">
        <v>1</v>
      </c>
      <c r="B26" s="241">
        <v>2</v>
      </c>
      <c r="C26" s="240">
        <v>3</v>
      </c>
      <c r="D26" s="240">
        <v>4</v>
      </c>
      <c r="E26" s="240">
        <v>5</v>
      </c>
      <c r="F26" s="240">
        <v>6</v>
      </c>
      <c r="G26" s="240">
        <v>7</v>
      </c>
      <c r="H26" s="240">
        <v>8</v>
      </c>
      <c r="I26" s="240">
        <v>9</v>
      </c>
      <c r="J26" s="240">
        <v>10</v>
      </c>
      <c r="K26" s="240">
        <v>11</v>
      </c>
      <c r="L26" s="240">
        <v>12</v>
      </c>
    </row>
    <row r="27" spans="1:12" ht="15.75" x14ac:dyDescent="0.25">
      <c r="A27" s="253">
        <v>1</v>
      </c>
      <c r="B27" s="254" t="s">
        <v>188</v>
      </c>
      <c r="C27" s="255"/>
      <c r="D27" s="255"/>
      <c r="E27" s="319"/>
      <c r="F27" s="319"/>
      <c r="G27" s="319"/>
      <c r="H27" s="319"/>
      <c r="I27" s="319"/>
      <c r="J27" s="242"/>
      <c r="K27" s="246"/>
      <c r="L27" s="247"/>
    </row>
    <row r="28" spans="1:12" ht="15.75" x14ac:dyDescent="0.25">
      <c r="A28" s="253" t="s">
        <v>462</v>
      </c>
      <c r="B28" s="256" t="s">
        <v>463</v>
      </c>
      <c r="C28" s="262" t="s">
        <v>478</v>
      </c>
      <c r="D28" s="262" t="s">
        <v>478</v>
      </c>
      <c r="E28" s="320" t="s">
        <v>478</v>
      </c>
      <c r="F28" s="320" t="s">
        <v>478</v>
      </c>
      <c r="G28" s="320" t="s">
        <v>478</v>
      </c>
      <c r="H28" s="320" t="s">
        <v>478</v>
      </c>
      <c r="I28" s="321"/>
      <c r="J28" s="242"/>
      <c r="K28" s="246"/>
      <c r="L28" s="237"/>
    </row>
    <row r="29" spans="1:12" ht="31.5" x14ac:dyDescent="0.25">
      <c r="A29" s="253" t="s">
        <v>464</v>
      </c>
      <c r="B29" s="256" t="s">
        <v>465</v>
      </c>
      <c r="C29" s="262" t="s">
        <v>478</v>
      </c>
      <c r="D29" s="262" t="s">
        <v>478</v>
      </c>
      <c r="E29" s="320" t="s">
        <v>478</v>
      </c>
      <c r="F29" s="320" t="s">
        <v>478</v>
      </c>
      <c r="G29" s="320" t="s">
        <v>478</v>
      </c>
      <c r="H29" s="320" t="s">
        <v>478</v>
      </c>
      <c r="I29" s="321"/>
      <c r="J29" s="242"/>
      <c r="K29" s="246"/>
      <c r="L29" s="237"/>
    </row>
    <row r="30" spans="1:12" ht="47.25" x14ac:dyDescent="0.25">
      <c r="A30" s="253" t="s">
        <v>467</v>
      </c>
      <c r="B30" s="256" t="s">
        <v>466</v>
      </c>
      <c r="C30" s="262">
        <v>42760</v>
      </c>
      <c r="D30" s="262">
        <v>42760</v>
      </c>
      <c r="E30" s="320">
        <v>42760</v>
      </c>
      <c r="F30" s="320">
        <v>42760</v>
      </c>
      <c r="G30" s="320">
        <v>42760</v>
      </c>
      <c r="H30" s="320">
        <v>42760</v>
      </c>
      <c r="I30" s="321">
        <v>100</v>
      </c>
      <c r="J30" s="242"/>
      <c r="K30" s="246"/>
      <c r="L30" s="237"/>
    </row>
    <row r="31" spans="1:12" ht="31.5" x14ac:dyDescent="0.25">
      <c r="A31" s="253" t="s">
        <v>469</v>
      </c>
      <c r="B31" s="256" t="s">
        <v>468</v>
      </c>
      <c r="C31" s="262">
        <v>42825</v>
      </c>
      <c r="D31" s="262">
        <v>42825</v>
      </c>
      <c r="E31" s="320">
        <v>42825</v>
      </c>
      <c r="F31" s="320">
        <v>42825</v>
      </c>
      <c r="G31" s="320">
        <v>42825</v>
      </c>
      <c r="H31" s="320">
        <v>42825</v>
      </c>
      <c r="I31" s="321">
        <v>100</v>
      </c>
      <c r="J31" s="242"/>
      <c r="K31" s="246"/>
      <c r="L31" s="237"/>
    </row>
    <row r="32" spans="1:12" ht="31.5" x14ac:dyDescent="0.25">
      <c r="A32" s="253" t="s">
        <v>471</v>
      </c>
      <c r="B32" s="256" t="s">
        <v>470</v>
      </c>
      <c r="C32" s="262">
        <v>42979</v>
      </c>
      <c r="D32" s="262">
        <v>42979</v>
      </c>
      <c r="E32" s="320">
        <v>42979</v>
      </c>
      <c r="F32" s="320">
        <v>42979</v>
      </c>
      <c r="G32" s="320">
        <v>42979</v>
      </c>
      <c r="H32" s="320">
        <v>42979</v>
      </c>
      <c r="I32" s="321">
        <v>100</v>
      </c>
      <c r="J32" s="242"/>
      <c r="K32" s="246"/>
      <c r="L32" s="237"/>
    </row>
    <row r="33" spans="1:12" ht="31.5" x14ac:dyDescent="0.25">
      <c r="A33" s="253" t="s">
        <v>472</v>
      </c>
      <c r="B33" s="256" t="s">
        <v>322</v>
      </c>
      <c r="C33" s="262">
        <v>42577</v>
      </c>
      <c r="D33" s="262">
        <v>42577</v>
      </c>
      <c r="E33" s="320">
        <v>42577</v>
      </c>
      <c r="F33" s="320">
        <v>42577</v>
      </c>
      <c r="G33" s="320">
        <v>42577</v>
      </c>
      <c r="H33" s="320">
        <v>42577</v>
      </c>
      <c r="I33" s="321">
        <v>100</v>
      </c>
      <c r="J33" s="242"/>
      <c r="K33" s="246"/>
      <c r="L33" s="237"/>
    </row>
    <row r="34" spans="1:12" ht="31.5" x14ac:dyDescent="0.25">
      <c r="A34" s="253" t="s">
        <v>474</v>
      </c>
      <c r="B34" s="256" t="s">
        <v>473</v>
      </c>
      <c r="C34" s="262">
        <v>43011</v>
      </c>
      <c r="D34" s="262">
        <v>43011</v>
      </c>
      <c r="E34" s="320">
        <v>43011</v>
      </c>
      <c r="F34" s="320">
        <v>43011</v>
      </c>
      <c r="G34" s="320">
        <v>43011</v>
      </c>
      <c r="H34" s="320">
        <v>43011</v>
      </c>
      <c r="I34" s="321">
        <v>100</v>
      </c>
      <c r="J34" s="242"/>
      <c r="K34" s="246"/>
      <c r="L34" s="237"/>
    </row>
    <row r="35" spans="1:12" ht="47.25" x14ac:dyDescent="0.25">
      <c r="A35" s="253" t="s">
        <v>476</v>
      </c>
      <c r="B35" s="256" t="s">
        <v>475</v>
      </c>
      <c r="C35" s="262">
        <v>43174</v>
      </c>
      <c r="D35" s="262">
        <v>43174</v>
      </c>
      <c r="E35" s="320">
        <v>43180</v>
      </c>
      <c r="F35" s="320">
        <v>43180</v>
      </c>
      <c r="G35" s="320">
        <v>43206</v>
      </c>
      <c r="H35" s="320">
        <v>43206</v>
      </c>
      <c r="I35" s="321">
        <v>100</v>
      </c>
      <c r="J35" s="242"/>
      <c r="K35" s="246"/>
      <c r="L35" s="237"/>
    </row>
    <row r="36" spans="1:12" ht="63" x14ac:dyDescent="0.25">
      <c r="A36" s="253" t="s">
        <v>479</v>
      </c>
      <c r="B36" s="256" t="s">
        <v>477</v>
      </c>
      <c r="C36" s="262" t="s">
        <v>478</v>
      </c>
      <c r="D36" s="262" t="s">
        <v>478</v>
      </c>
      <c r="E36" s="320" t="s">
        <v>478</v>
      </c>
      <c r="F36" s="320" t="s">
        <v>478</v>
      </c>
      <c r="G36" s="320" t="s">
        <v>478</v>
      </c>
      <c r="H36" s="320" t="s">
        <v>478</v>
      </c>
      <c r="I36" s="321"/>
      <c r="J36" s="244"/>
      <c r="K36" s="244"/>
      <c r="L36" s="237"/>
    </row>
    <row r="37" spans="1:12" ht="31.5" x14ac:dyDescent="0.25">
      <c r="A37" s="253" t="s">
        <v>480</v>
      </c>
      <c r="B37" s="256" t="s">
        <v>187</v>
      </c>
      <c r="C37" s="262" t="s">
        <v>581</v>
      </c>
      <c r="D37" s="262">
        <v>43157</v>
      </c>
      <c r="E37" s="320">
        <v>43075</v>
      </c>
      <c r="F37" s="320">
        <v>43075</v>
      </c>
      <c r="G37" s="320">
        <v>43075</v>
      </c>
      <c r="H37" s="320">
        <v>43075</v>
      </c>
      <c r="I37" s="321">
        <v>100</v>
      </c>
      <c r="J37" s="244"/>
      <c r="K37" s="244"/>
      <c r="L37" s="237"/>
    </row>
    <row r="38" spans="1:12" ht="31.5" x14ac:dyDescent="0.25">
      <c r="A38" s="253" t="s">
        <v>482</v>
      </c>
      <c r="B38" s="256" t="s">
        <v>481</v>
      </c>
      <c r="C38" s="262">
        <v>43189</v>
      </c>
      <c r="D38" s="262">
        <v>43189</v>
      </c>
      <c r="E38" s="320">
        <v>43181</v>
      </c>
      <c r="F38" s="320">
        <v>43181</v>
      </c>
      <c r="G38" s="320">
        <v>43220</v>
      </c>
      <c r="H38" s="320">
        <v>43220</v>
      </c>
      <c r="I38" s="321">
        <v>100</v>
      </c>
      <c r="J38" s="245"/>
      <c r="K38" s="246"/>
      <c r="L38" s="237"/>
    </row>
    <row r="39" spans="1:12" ht="15.75" x14ac:dyDescent="0.25">
      <c r="A39" s="253" t="s">
        <v>483</v>
      </c>
      <c r="B39" s="256" t="s">
        <v>186</v>
      </c>
      <c r="C39" s="262">
        <v>43069</v>
      </c>
      <c r="D39" s="262">
        <v>43174</v>
      </c>
      <c r="E39" s="320">
        <v>43069</v>
      </c>
      <c r="F39" s="320">
        <v>43171</v>
      </c>
      <c r="G39" s="320">
        <v>43069</v>
      </c>
      <c r="H39" s="320">
        <v>43171</v>
      </c>
      <c r="I39" s="321">
        <v>100</v>
      </c>
      <c r="J39" s="245"/>
      <c r="K39" s="246"/>
      <c r="L39" s="237"/>
    </row>
    <row r="40" spans="1:12" ht="15.75" x14ac:dyDescent="0.25">
      <c r="A40" s="257" t="s">
        <v>574</v>
      </c>
      <c r="B40" s="254" t="s">
        <v>185</v>
      </c>
      <c r="C40" s="262"/>
      <c r="D40" s="262"/>
      <c r="E40" s="320"/>
      <c r="F40" s="320"/>
      <c r="G40" s="320"/>
      <c r="H40" s="320"/>
      <c r="I40" s="321"/>
      <c r="J40" s="246"/>
      <c r="K40" s="246"/>
      <c r="L40" s="237"/>
    </row>
    <row r="41" spans="1:12" ht="63" x14ac:dyDescent="0.25">
      <c r="A41" s="253" t="s">
        <v>485</v>
      </c>
      <c r="B41" s="256" t="s">
        <v>484</v>
      </c>
      <c r="C41" s="262">
        <v>42719</v>
      </c>
      <c r="D41" s="262">
        <v>42719</v>
      </c>
      <c r="E41" s="320">
        <v>42719</v>
      </c>
      <c r="F41" s="320">
        <v>42719</v>
      </c>
      <c r="G41" s="320">
        <v>42719</v>
      </c>
      <c r="H41" s="320">
        <v>42719</v>
      </c>
      <c r="I41" s="321">
        <v>100</v>
      </c>
      <c r="J41" s="242"/>
      <c r="K41" s="246"/>
      <c r="L41" s="237"/>
    </row>
    <row r="42" spans="1:12" ht="15.75" x14ac:dyDescent="0.25">
      <c r="A42" s="253" t="s">
        <v>487</v>
      </c>
      <c r="B42" s="256" t="s">
        <v>486</v>
      </c>
      <c r="C42" s="262">
        <v>42730</v>
      </c>
      <c r="D42" s="262">
        <v>42730</v>
      </c>
      <c r="E42" s="320">
        <v>42730</v>
      </c>
      <c r="F42" s="320">
        <v>42730</v>
      </c>
      <c r="G42" s="320">
        <v>42730</v>
      </c>
      <c r="H42" s="320">
        <v>42730</v>
      </c>
      <c r="I42" s="321">
        <v>100</v>
      </c>
      <c r="J42" s="246"/>
      <c r="K42" s="246"/>
      <c r="L42" s="237"/>
    </row>
    <row r="43" spans="1:12" ht="47.25" x14ac:dyDescent="0.25">
      <c r="A43" s="253" t="s">
        <v>575</v>
      </c>
      <c r="B43" s="254" t="s">
        <v>488</v>
      </c>
      <c r="C43" s="262"/>
      <c r="D43" s="262"/>
      <c r="E43" s="320"/>
      <c r="F43" s="320"/>
      <c r="G43" s="320"/>
      <c r="H43" s="320"/>
      <c r="I43" s="321"/>
      <c r="J43" s="246"/>
      <c r="K43" s="246"/>
      <c r="L43" s="237"/>
    </row>
    <row r="44" spans="1:12" ht="31.5" x14ac:dyDescent="0.25">
      <c r="A44" s="253" t="s">
        <v>490</v>
      </c>
      <c r="B44" s="256" t="s">
        <v>489</v>
      </c>
      <c r="C44" s="262">
        <v>42776</v>
      </c>
      <c r="D44" s="262">
        <v>42870</v>
      </c>
      <c r="E44" s="320">
        <v>42870</v>
      </c>
      <c r="F44" s="320">
        <v>42870</v>
      </c>
      <c r="G44" s="320">
        <v>42870</v>
      </c>
      <c r="H44" s="320">
        <v>42870</v>
      </c>
      <c r="I44" s="321">
        <v>100</v>
      </c>
      <c r="J44" s="243"/>
      <c r="K44" s="246"/>
      <c r="L44" s="237"/>
    </row>
    <row r="45" spans="1:12" ht="15.75" x14ac:dyDescent="0.25">
      <c r="A45" s="253" t="s">
        <v>491</v>
      </c>
      <c r="B45" s="256" t="s">
        <v>184</v>
      </c>
      <c r="C45" s="262">
        <v>42776</v>
      </c>
      <c r="D45" s="262">
        <v>43203</v>
      </c>
      <c r="E45" s="320">
        <v>42776</v>
      </c>
      <c r="F45" s="320">
        <v>43174</v>
      </c>
      <c r="G45" s="320">
        <v>42776</v>
      </c>
      <c r="H45" s="320">
        <v>43203</v>
      </c>
      <c r="I45" s="321">
        <v>100</v>
      </c>
      <c r="J45" s="246"/>
      <c r="K45" s="246"/>
      <c r="L45" s="237"/>
    </row>
    <row r="46" spans="1:12" ht="15.75" x14ac:dyDescent="0.25">
      <c r="A46" s="253" t="s">
        <v>493</v>
      </c>
      <c r="B46" s="256" t="s">
        <v>492</v>
      </c>
      <c r="C46" s="262">
        <v>42930</v>
      </c>
      <c r="D46" s="262">
        <v>43283</v>
      </c>
      <c r="E46" s="320">
        <v>42930</v>
      </c>
      <c r="F46" s="320"/>
      <c r="G46" s="320">
        <v>42930</v>
      </c>
      <c r="H46" s="320">
        <v>43283</v>
      </c>
      <c r="I46" s="321">
        <v>85</v>
      </c>
      <c r="J46" s="246"/>
      <c r="K46" s="246"/>
      <c r="L46" s="237"/>
    </row>
    <row r="47" spans="1:12" ht="78.75" x14ac:dyDescent="0.25">
      <c r="A47" s="253" t="s">
        <v>495</v>
      </c>
      <c r="B47" s="256" t="s">
        <v>494</v>
      </c>
      <c r="C47" s="262">
        <v>43314</v>
      </c>
      <c r="D47" s="262">
        <v>43314</v>
      </c>
      <c r="E47" s="320"/>
      <c r="F47" s="320"/>
      <c r="G47" s="320">
        <v>43314</v>
      </c>
      <c r="H47" s="320">
        <v>43314</v>
      </c>
      <c r="I47" s="321"/>
      <c r="J47" s="246"/>
      <c r="K47" s="246"/>
      <c r="L47" s="237"/>
    </row>
    <row r="48" spans="1:12" ht="157.5" x14ac:dyDescent="0.25">
      <c r="A48" s="253" t="s">
        <v>497</v>
      </c>
      <c r="B48" s="256" t="s">
        <v>496</v>
      </c>
      <c r="C48" s="262">
        <v>43314</v>
      </c>
      <c r="D48" s="262">
        <v>43314</v>
      </c>
      <c r="E48" s="320"/>
      <c r="F48" s="320"/>
      <c r="G48" s="320">
        <v>43314</v>
      </c>
      <c r="H48" s="320">
        <v>43314</v>
      </c>
      <c r="I48" s="321"/>
      <c r="J48" s="246"/>
      <c r="K48" s="246"/>
      <c r="L48" s="237"/>
    </row>
    <row r="49" spans="1:12" ht="15.75" x14ac:dyDescent="0.25">
      <c r="A49" s="253" t="s">
        <v>576</v>
      </c>
      <c r="B49" s="256" t="s">
        <v>498</v>
      </c>
      <c r="C49" s="262">
        <v>43315</v>
      </c>
      <c r="D49" s="262">
        <v>43374</v>
      </c>
      <c r="E49" s="320"/>
      <c r="F49" s="320"/>
      <c r="G49" s="320">
        <v>43315</v>
      </c>
      <c r="H49" s="320">
        <v>43374</v>
      </c>
      <c r="I49" s="321"/>
      <c r="J49" s="246"/>
      <c r="K49" s="246"/>
      <c r="L49" s="237"/>
    </row>
    <row r="50" spans="1:12" ht="15.75" x14ac:dyDescent="0.25">
      <c r="A50" s="253" t="s">
        <v>577</v>
      </c>
      <c r="B50" s="254" t="s">
        <v>183</v>
      </c>
      <c r="C50" s="262"/>
      <c r="D50" s="262"/>
      <c r="E50" s="320"/>
      <c r="F50" s="320"/>
      <c r="G50" s="320"/>
      <c r="H50" s="320"/>
      <c r="I50" s="321"/>
      <c r="J50" s="246"/>
      <c r="K50" s="246"/>
      <c r="L50" s="237"/>
    </row>
    <row r="51" spans="1:12" ht="31.5" x14ac:dyDescent="0.25">
      <c r="A51" s="253" t="s">
        <v>578</v>
      </c>
      <c r="B51" s="256" t="s">
        <v>182</v>
      </c>
      <c r="C51" s="262">
        <v>43375</v>
      </c>
      <c r="D51" s="262">
        <v>43388</v>
      </c>
      <c r="E51" s="320"/>
      <c r="F51" s="320"/>
      <c r="G51" s="320">
        <v>43375</v>
      </c>
      <c r="H51" s="320">
        <v>43388</v>
      </c>
      <c r="I51" s="321"/>
      <c r="J51" s="246"/>
      <c r="K51" s="246"/>
      <c r="L51" s="237"/>
    </row>
    <row r="52" spans="1:12" ht="78.75" x14ac:dyDescent="0.25">
      <c r="A52" s="257" t="s">
        <v>500</v>
      </c>
      <c r="B52" s="256" t="s">
        <v>499</v>
      </c>
      <c r="C52" s="262">
        <v>43403</v>
      </c>
      <c r="D52" s="262">
        <v>43403</v>
      </c>
      <c r="E52" s="320"/>
      <c r="F52" s="320"/>
      <c r="G52" s="320">
        <v>43403</v>
      </c>
      <c r="H52" s="320">
        <v>43403</v>
      </c>
      <c r="I52" s="321"/>
      <c r="J52" s="246"/>
      <c r="K52" s="246"/>
      <c r="L52" s="237"/>
    </row>
    <row r="53" spans="1:12" ht="63" x14ac:dyDescent="0.25">
      <c r="A53" s="253" t="s">
        <v>502</v>
      </c>
      <c r="B53" s="256" t="s">
        <v>501</v>
      </c>
      <c r="C53" s="262">
        <v>43434</v>
      </c>
      <c r="D53" s="262">
        <v>43434</v>
      </c>
      <c r="E53" s="320"/>
      <c r="F53" s="320"/>
      <c r="G53" s="320">
        <v>43434</v>
      </c>
      <c r="H53" s="320">
        <v>43434</v>
      </c>
      <c r="I53" s="321"/>
      <c r="J53" s="246"/>
      <c r="K53" s="246"/>
      <c r="L53" s="237"/>
    </row>
    <row r="54" spans="1:12" ht="63" x14ac:dyDescent="0.25">
      <c r="A54" s="253" t="s">
        <v>504</v>
      </c>
      <c r="B54" s="256" t="s">
        <v>503</v>
      </c>
      <c r="C54" s="262" t="s">
        <v>478</v>
      </c>
      <c r="D54" s="262" t="s">
        <v>478</v>
      </c>
      <c r="E54" s="320" t="s">
        <v>478</v>
      </c>
      <c r="F54" s="320" t="s">
        <v>478</v>
      </c>
      <c r="G54" s="320" t="s">
        <v>478</v>
      </c>
      <c r="H54" s="320" t="s">
        <v>478</v>
      </c>
      <c r="I54" s="321"/>
      <c r="J54" s="246"/>
      <c r="K54" s="246"/>
      <c r="L54" s="237"/>
    </row>
    <row r="55" spans="1:12" ht="31.5" x14ac:dyDescent="0.25">
      <c r="A55" s="253" t="s">
        <v>506</v>
      </c>
      <c r="B55" s="258" t="s">
        <v>505</v>
      </c>
      <c r="C55" s="262">
        <v>43419</v>
      </c>
      <c r="D55" s="262">
        <v>43419</v>
      </c>
      <c r="E55" s="320"/>
      <c r="F55" s="320"/>
      <c r="G55" s="320">
        <v>43419</v>
      </c>
      <c r="H55" s="320">
        <v>43419</v>
      </c>
      <c r="I55" s="321"/>
      <c r="J55" s="246"/>
      <c r="K55" s="246"/>
      <c r="L55" s="237"/>
    </row>
    <row r="56" spans="1:12" ht="31.5" x14ac:dyDescent="0.25">
      <c r="A56" s="253" t="s">
        <v>579</v>
      </c>
      <c r="B56" s="256" t="s">
        <v>507</v>
      </c>
      <c r="C56" s="262">
        <v>43465</v>
      </c>
      <c r="D56" s="262">
        <v>43465</v>
      </c>
      <c r="E56" s="320"/>
      <c r="F56" s="320"/>
      <c r="G56" s="320">
        <v>43465</v>
      </c>
      <c r="H56" s="320">
        <v>43465</v>
      </c>
      <c r="I56" s="321"/>
      <c r="J56" s="246"/>
      <c r="K56" s="246"/>
      <c r="L56" s="237"/>
    </row>
  </sheetData>
  <mergeCells count="23">
    <mergeCell ref="A13:L13"/>
    <mergeCell ref="A12:L12"/>
    <mergeCell ref="A5:L5"/>
    <mergeCell ref="A8:L8"/>
    <mergeCell ref="A11:L11"/>
    <mergeCell ref="A10:L10"/>
    <mergeCell ref="A9:L9"/>
    <mergeCell ref="A7:L7"/>
    <mergeCell ref="G24:H24"/>
    <mergeCell ref="B22:I22"/>
    <mergeCell ref="A23:A25"/>
    <mergeCell ref="B23:B25"/>
    <mergeCell ref="A14:L14"/>
    <mergeCell ref="I23:I25"/>
    <mergeCell ref="J23:J25"/>
    <mergeCell ref="K23:K25"/>
    <mergeCell ref="L23:L25"/>
    <mergeCell ref="C24:D24"/>
    <mergeCell ref="E24:F24"/>
    <mergeCell ref="C23:H23"/>
    <mergeCell ref="A19:L19"/>
    <mergeCell ref="A16:L16"/>
    <mergeCell ref="A15:L15"/>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2018-05-10T14:17:19Z</dcterms:modified>
</cp:coreProperties>
</file>