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8\Отчет 1 квартал\Отчет1 кв.2018_Минэнерго\"/>
    </mc:Choice>
  </mc:AlternateContent>
  <bookViews>
    <workbookView xWindow="0" yWindow="90" windowWidth="21720" windowHeight="12585" tabRatio="841"/>
  </bookViews>
  <sheets>
    <sheet name="Ист._18г" sheetId="50" r:id="rId1"/>
  </sheets>
  <definedNames>
    <definedName name="_xlnm.Print_Area" localSheetId="0">Ист._18г!$A$14:$L$43</definedName>
  </definedNames>
  <calcPr calcId="152511"/>
</workbook>
</file>

<file path=xl/calcChain.xml><?xml version="1.0" encoding="utf-8"?>
<calcChain xmlns="http://schemas.openxmlformats.org/spreadsheetml/2006/main">
  <c r="M29" i="50" l="1"/>
  <c r="M30" i="50"/>
  <c r="M31" i="50"/>
  <c r="F33" i="50" l="1"/>
  <c r="F19" i="50"/>
  <c r="F18" i="50" s="1"/>
  <c r="F20" i="50"/>
  <c r="F28" i="50"/>
  <c r="D31" i="50"/>
  <c r="D30" i="50"/>
  <c r="D29" i="50"/>
  <c r="C31" i="50"/>
  <c r="C30" i="50"/>
  <c r="C29" i="50"/>
  <c r="N34" i="50" l="1"/>
  <c r="N26" i="50"/>
  <c r="N24" i="50"/>
  <c r="N23" i="50"/>
  <c r="N20" i="50"/>
  <c r="M41" i="50"/>
  <c r="M40" i="50"/>
  <c r="M39" i="50"/>
  <c r="M38" i="50"/>
  <c r="M37" i="50"/>
  <c r="M36" i="50"/>
  <c r="M35" i="50"/>
  <c r="M34" i="50"/>
  <c r="M33" i="50"/>
  <c r="N33" i="50" s="1"/>
  <c r="M32" i="50"/>
  <c r="M28" i="50"/>
  <c r="N28" i="50" s="1"/>
  <c r="M27" i="50"/>
  <c r="M26" i="50"/>
  <c r="M25" i="50"/>
  <c r="M24" i="50"/>
  <c r="M23" i="50"/>
  <c r="M22" i="50"/>
  <c r="M21" i="50"/>
  <c r="M20" i="50"/>
  <c r="L26" i="50" l="1"/>
  <c r="J26" i="50"/>
  <c r="H26" i="50"/>
  <c r="L24" i="50"/>
  <c r="J24" i="50"/>
  <c r="H24" i="50"/>
  <c r="F27" i="50"/>
  <c r="F26" i="50" s="1"/>
  <c r="F24" i="50"/>
  <c r="K18" i="50"/>
  <c r="I18" i="50"/>
  <c r="G18" i="50"/>
  <c r="E18" i="50"/>
  <c r="C18" i="50"/>
  <c r="D41" i="50"/>
  <c r="D40" i="50"/>
  <c r="D39" i="50"/>
  <c r="D38" i="50"/>
  <c r="D37" i="50"/>
  <c r="D36" i="50"/>
  <c r="D35" i="50"/>
  <c r="D34" i="50"/>
  <c r="D33" i="50"/>
  <c r="D32" i="50"/>
  <c r="D28" i="50"/>
  <c r="D25" i="50"/>
  <c r="D22" i="50"/>
  <c r="D21" i="50"/>
  <c r="H23" i="50" l="1"/>
  <c r="H20" i="50" s="1"/>
  <c r="H19" i="50" s="1"/>
  <c r="H18" i="50" s="1"/>
  <c r="L23" i="50"/>
  <c r="L20" i="50" s="1"/>
  <c r="L19" i="50" s="1"/>
  <c r="L18" i="50" s="1"/>
  <c r="J23" i="50"/>
  <c r="J20" i="50" s="1"/>
  <c r="J19" i="50" s="1"/>
  <c r="J18" i="50" s="1"/>
  <c r="D26" i="50"/>
  <c r="D24" i="50"/>
  <c r="D27" i="50"/>
  <c r="F23" i="50"/>
  <c r="M19" i="50" s="1"/>
  <c r="N19" i="50" s="1"/>
  <c r="D19" i="50" l="1"/>
  <c r="D18" i="50" s="1"/>
  <c r="D23" i="50"/>
  <c r="D20" i="50"/>
  <c r="M18" i="50"/>
  <c r="N18" i="50" s="1"/>
</calcChain>
</file>

<file path=xl/sharedStrings.xml><?xml version="1.0" encoding="utf-8"?>
<sst xmlns="http://schemas.openxmlformats.org/spreadsheetml/2006/main" count="72" uniqueCount="64">
  <si>
    <t>№№</t>
  </si>
  <si>
    <t>1.4.</t>
  </si>
  <si>
    <t>2.</t>
  </si>
  <si>
    <t>2.1.</t>
  </si>
  <si>
    <t>2.2.</t>
  </si>
  <si>
    <t>1.1.</t>
  </si>
  <si>
    <t>1.2.</t>
  </si>
  <si>
    <t>1.3.</t>
  </si>
  <si>
    <t>1.1.1.</t>
  </si>
  <si>
    <t>1.1.2.</t>
  </si>
  <si>
    <t>2.3.</t>
  </si>
  <si>
    <t>2.4.</t>
  </si>
  <si>
    <t>2.5.</t>
  </si>
  <si>
    <t>2.6.</t>
  </si>
  <si>
    <t>всего</t>
  </si>
  <si>
    <t>1 кв</t>
  </si>
  <si>
    <t>2 кв</t>
  </si>
  <si>
    <t>3 кв</t>
  </si>
  <si>
    <t>4 кв</t>
  </si>
  <si>
    <t>план</t>
  </si>
  <si>
    <t>Источник финансирования</t>
  </si>
  <si>
    <t>Возврат НДС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</si>
  <si>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</si>
  <si>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</si>
  <si>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</si>
  <si>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</si>
  <si>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</si>
  <si>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Прочие привлеченные средства</t>
  </si>
  <si>
    <t>Объем финансирования
 [отчетный год]</t>
  </si>
  <si>
    <t>план*</t>
  </si>
  <si>
    <t>Собственные средства</t>
  </si>
  <si>
    <t>Прибыль, направляемая на инвестиции:</t>
  </si>
  <si>
    <t>в том числе инвестиционная составляющая в тарифе</t>
  </si>
  <si>
    <t xml:space="preserve">в том числе прибыль со свободного сектора </t>
  </si>
  <si>
    <t>1.1.3.</t>
  </si>
  <si>
    <t>в том числе от технологического присоединения (для электросетевых компаний)</t>
  </si>
  <si>
    <t>1.1.3.1.</t>
  </si>
  <si>
    <t>в том числе от технологического присоединения генерации</t>
  </si>
  <si>
    <t>1.1.3.2.</t>
  </si>
  <si>
    <t>в том числе от технологического присоединения потребителей</t>
  </si>
  <si>
    <t>Прочие собственные средства</t>
  </si>
  <si>
    <t xml:space="preserve">1.4.1. </t>
  </si>
  <si>
    <t>в т.ч. Средства от доп. эмиссии акций</t>
  </si>
  <si>
    <t xml:space="preserve">Привлеченные средства, в т.ч.: </t>
  </si>
  <si>
    <t>* план в соответствии с утвержденной инвестиционной программой</t>
  </si>
  <si>
    <t>факт</t>
  </si>
  <si>
    <t>авансовое использование прибыли</t>
  </si>
  <si>
    <t>Источники финансирования инвестиционной программы всего, в том числе:</t>
  </si>
  <si>
    <t>АО "Янтарьэнерго"</t>
  </si>
  <si>
    <t xml:space="preserve">         фирменное наименование субъекта электроэнергетики</t>
  </si>
  <si>
    <t xml:space="preserve">                   период реализации инвестиционной программы</t>
  </si>
  <si>
    <t>Год раскрытия информации: 2018 год</t>
  </si>
  <si>
    <t>Источники финансирования (заполняется по финансированию) инвестиционной программы за 1 квартал  2018 года</t>
  </si>
  <si>
    <t xml:space="preserve">Отклонение от плана </t>
  </si>
  <si>
    <t>млн рублей</t>
  </si>
  <si>
    <t>%</t>
  </si>
  <si>
    <r>
      <rPr>
        <b/>
        <sz val="12"/>
        <color indexed="8"/>
        <rFont val="Times New Roman"/>
        <family val="1"/>
        <charset val="204"/>
      </rPr>
      <t xml:space="preserve">на период </t>
    </r>
    <r>
      <rPr>
        <b/>
        <u/>
        <sz val="12"/>
        <color indexed="8"/>
        <rFont val="Times New Roman"/>
        <family val="1"/>
        <charset val="204"/>
      </rPr>
      <t xml:space="preserve">  2016  -2020                                                                          _</t>
    </r>
  </si>
  <si>
    <t>Амортизация всего, в том числе</t>
  </si>
  <si>
    <t>амортизация, учтенная в тарифах (указать отдельно по регулируемым видам деятельности)</t>
  </si>
  <si>
    <t>прочая амортизация</t>
  </si>
  <si>
    <t>недоиспользованная амортизация прошлых лет</t>
  </si>
  <si>
    <t>1.2.1.</t>
  </si>
  <si>
    <t>1.2.2.</t>
  </si>
  <si>
    <t>1.2.3.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</si>
</sst>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?_р_._-;_-@_-"/>
    <numFmt numFmtId="167" formatCode="_-* #,##0.00[$€-1]_-;\-* #,##0.00[$€-1]_-;_-* &quot;-&quot;??[$€-1]_-"/>
    <numFmt numFmtId="168" formatCode="_-* #,##0.000_р_._-;\-* #,##0.000_р_._-;_-* &quot;-&quot;??_р_._-;_-@_-"/>
    <numFmt numFmtId="169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7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</cellStyleXfs>
  <cellXfs count="35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9" fontId="2" fillId="0" borderId="2" xfId="3" applyFont="1" applyFill="1" applyBorder="1" applyAlignment="1">
      <alignment horizontal="center" vertical="center" wrapText="1"/>
    </xf>
    <xf numFmtId="0" fontId="2" fillId="0" borderId="0" xfId="18" applyFont="1"/>
    <xf numFmtId="0" fontId="2" fillId="0" borderId="0" xfId="18" applyFont="1" applyFill="1"/>
    <xf numFmtId="0" fontId="8" fillId="0" borderId="0" xfId="18" applyFont="1" applyFill="1" applyAlignment="1">
      <alignment horizontal="center"/>
    </xf>
    <xf numFmtId="0" fontId="8" fillId="0" borderId="0" xfId="18" applyFont="1" applyFill="1" applyAlignment="1"/>
    <xf numFmtId="0" fontId="2" fillId="0" borderId="0" xfId="18" applyFont="1" applyAlignment="1">
      <alignment horizontal="left"/>
    </xf>
    <xf numFmtId="0" fontId="8" fillId="0" borderId="0" xfId="18" applyFont="1" applyAlignment="1">
      <alignment horizontal="center"/>
    </xf>
    <xf numFmtId="0" fontId="8" fillId="0" borderId="0" xfId="18" applyFont="1" applyAlignment="1">
      <alignment horizontal="center" wrapText="1"/>
    </xf>
    <xf numFmtId="0" fontId="9" fillId="0" borderId="0" xfId="17" applyFont="1"/>
    <xf numFmtId="0" fontId="10" fillId="0" borderId="0" xfId="17" applyFont="1" applyAlignment="1">
      <alignment horizontal="center" vertical="center"/>
    </xf>
    <xf numFmtId="0" fontId="10" fillId="0" borderId="0" xfId="17" applyFont="1" applyAlignment="1">
      <alignment vertical="center"/>
    </xf>
    <xf numFmtId="0" fontId="9" fillId="0" borderId="0" xfId="17" applyFont="1" applyAlignment="1">
      <alignment horizontal="center" vertical="center"/>
    </xf>
    <xf numFmtId="0" fontId="9" fillId="0" borderId="0" xfId="17" applyFont="1" applyAlignment="1">
      <alignment vertical="center"/>
    </xf>
    <xf numFmtId="0" fontId="11" fillId="0" borderId="0" xfId="17" applyFont="1" applyAlignment="1">
      <alignment horizontal="center" vertical="center"/>
    </xf>
    <xf numFmtId="169" fontId="13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 wrapText="1" indent="4"/>
    </xf>
    <xf numFmtId="165" fontId="2" fillId="0" borderId="0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/>
    <xf numFmtId="168" fontId="13" fillId="0" borderId="0" xfId="0" applyNumberFormat="1" applyFont="1" applyFill="1"/>
    <xf numFmtId="9" fontId="13" fillId="0" borderId="0" xfId="3" applyFont="1" applyFill="1"/>
    <xf numFmtId="164" fontId="13" fillId="0" borderId="0" xfId="0" applyNumberFormat="1" applyFont="1" applyFill="1"/>
    <xf numFmtId="0" fontId="2" fillId="3" borderId="2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169" fontId="8" fillId="0" borderId="2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</cellXfs>
  <cellStyles count="20">
    <cellStyle name="Normal_прил 1.1" xfId="10"/>
    <cellStyle name="Обычный" xfId="0" builtinId="0"/>
    <cellStyle name="Обычный 2" xfId="1"/>
    <cellStyle name="Обычный 2 2" xfId="13"/>
    <cellStyle name="Обычный 2 26" xfId="6"/>
    <cellStyle name="Обычный 3" xfId="2"/>
    <cellStyle name="Обычный 3 2" xfId="18"/>
    <cellStyle name="Обычный 4" xfId="14"/>
    <cellStyle name="Обычный 5" xfId="16"/>
    <cellStyle name="Обычный 6 2 3" xfId="19"/>
    <cellStyle name="Обычный 7" xfId="17"/>
    <cellStyle name="Обычный 8" xfId="15"/>
    <cellStyle name="Примечание 3 2 2 2" xfId="7"/>
    <cellStyle name="Процентный" xfId="3" builtinId="5"/>
    <cellStyle name="Процентный 2" xfId="11"/>
    <cellStyle name="Стиль 1" xfId="12"/>
    <cellStyle name="Финансовый 2" xfId="8"/>
    <cellStyle name="Финансовый 2 5" xfId="5"/>
    <cellStyle name="Финансовый 2 5 2" xfId="9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BY48"/>
  <sheetViews>
    <sheetView tabSelected="1" topLeftCell="A16" zoomScale="90" zoomScaleNormal="90" zoomScaleSheetLayoutView="100" workbookViewId="0">
      <selection activeCell="N29" sqref="N29:N31"/>
    </sheetView>
  </sheetViews>
  <sheetFormatPr defaultRowHeight="15.75" x14ac:dyDescent="0.25"/>
  <cols>
    <col min="1" max="1" width="11.28515625" style="22" bestFit="1" customWidth="1"/>
    <col min="2" max="2" width="46.5703125" style="22" customWidth="1"/>
    <col min="3" max="3" width="12.140625" style="22" bestFit="1" customWidth="1"/>
    <col min="4" max="4" width="12" style="22" customWidth="1"/>
    <col min="5" max="7" width="11.5703125" style="22" customWidth="1"/>
    <col min="8" max="8" width="12.7109375" style="22" customWidth="1"/>
    <col min="9" max="10" width="11.5703125" style="22" customWidth="1"/>
    <col min="11" max="11" width="12" style="22" bestFit="1" customWidth="1"/>
    <col min="12" max="12" width="11.85546875" style="22" customWidth="1"/>
    <col min="13" max="13" width="14.5703125" style="22" customWidth="1"/>
    <col min="14" max="14" width="13" style="22" customWidth="1"/>
    <col min="15" max="15" width="9.140625" style="22" hidden="1" customWidth="1"/>
    <col min="16" max="16384" width="9.140625" style="22"/>
  </cols>
  <sheetData>
    <row r="1" spans="1:77" s="8" customFormat="1" x14ac:dyDescent="0.25">
      <c r="N1" s="9"/>
    </row>
    <row r="2" spans="1:77" s="8" customFormat="1" x14ac:dyDescent="0.25">
      <c r="N2" s="9"/>
    </row>
    <row r="3" spans="1:77" s="8" customFormat="1" x14ac:dyDescent="0.25">
      <c r="N3" s="9"/>
    </row>
    <row r="4" spans="1:77" s="8" customFormat="1" x14ac:dyDescent="0.25"/>
    <row r="5" spans="1:77" s="8" customFormat="1" x14ac:dyDescent="0.25">
      <c r="E5" s="10" t="s">
        <v>51</v>
      </c>
      <c r="F5" s="10"/>
      <c r="G5" s="10"/>
      <c r="H5" s="10"/>
      <c r="J5" s="10"/>
      <c r="K5" s="10"/>
      <c r="L5" s="10"/>
      <c r="M5" s="11"/>
      <c r="N5" s="11"/>
      <c r="O5" s="11"/>
      <c r="P5" s="11"/>
      <c r="Q5" s="11"/>
      <c r="R5" s="11"/>
      <c r="S5" s="11"/>
      <c r="T5" s="11"/>
      <c r="U5" s="11"/>
    </row>
    <row r="6" spans="1:77" s="8" customFormat="1" x14ac:dyDescent="0.25"/>
    <row r="7" spans="1:77" s="12" customFormat="1" ht="18.75" customHeight="1" x14ac:dyDescent="0.25">
      <c r="E7" s="13" t="s">
        <v>52</v>
      </c>
      <c r="F7" s="14"/>
      <c r="G7" s="14"/>
      <c r="H7" s="14"/>
      <c r="J7" s="14"/>
      <c r="K7" s="14"/>
      <c r="L7" s="14"/>
    </row>
    <row r="8" spans="1:77" s="12" customFormat="1" ht="16.5" hidden="1" customHeight="1" x14ac:dyDescent="0.25">
      <c r="E8" s="14"/>
      <c r="F8" s="14"/>
      <c r="G8" s="14"/>
      <c r="H8" s="14"/>
      <c r="J8" s="14"/>
      <c r="K8" s="14"/>
      <c r="L8" s="14"/>
    </row>
    <row r="9" spans="1:77" s="15" customFormat="1" x14ac:dyDescent="0.25">
      <c r="E9" s="16" t="s">
        <v>48</v>
      </c>
      <c r="F9" s="16"/>
      <c r="G9" s="16"/>
      <c r="H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</row>
    <row r="10" spans="1:77" s="15" customFormat="1" ht="15" customHeight="1" x14ac:dyDescent="0.25">
      <c r="E10" s="18" t="s">
        <v>49</v>
      </c>
      <c r="F10" s="18"/>
      <c r="G10" s="18"/>
      <c r="H10" s="18"/>
      <c r="J10" s="18"/>
      <c r="K10" s="18"/>
      <c r="L10" s="18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</row>
    <row r="11" spans="1:77" s="15" customFormat="1" ht="21" customHeight="1" x14ac:dyDescent="0.25">
      <c r="E11" s="18"/>
      <c r="F11" s="18"/>
      <c r="G11" s="18"/>
      <c r="H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</row>
    <row r="12" spans="1:77" s="15" customFormat="1" x14ac:dyDescent="0.25">
      <c r="E12" s="20" t="s">
        <v>56</v>
      </c>
      <c r="F12" s="16"/>
      <c r="G12" s="16"/>
      <c r="H12" s="16"/>
      <c r="J12" s="16"/>
      <c r="K12" s="16"/>
      <c r="L12" s="16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</row>
    <row r="13" spans="1:77" s="15" customFormat="1" ht="15" customHeight="1" x14ac:dyDescent="0.25">
      <c r="E13" s="18" t="s">
        <v>50</v>
      </c>
      <c r="F13" s="18"/>
      <c r="G13" s="18"/>
      <c r="H13" s="18"/>
      <c r="J13" s="18"/>
      <c r="K13" s="18"/>
      <c r="L13" s="18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</row>
    <row r="14" spans="1:7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21"/>
    </row>
    <row r="15" spans="1:77" ht="31.5" customHeight="1" x14ac:dyDescent="0.25">
      <c r="A15" s="32" t="s">
        <v>0</v>
      </c>
      <c r="B15" s="32" t="s">
        <v>20</v>
      </c>
      <c r="C15" s="32" t="s">
        <v>28</v>
      </c>
      <c r="D15" s="32"/>
      <c r="E15" s="32"/>
      <c r="F15" s="32"/>
      <c r="G15" s="32"/>
      <c r="H15" s="32"/>
      <c r="I15" s="32"/>
      <c r="J15" s="32"/>
      <c r="K15" s="32"/>
      <c r="L15" s="32"/>
      <c r="M15" s="30" t="s">
        <v>53</v>
      </c>
      <c r="N15" s="30"/>
    </row>
    <row r="16" spans="1:77" ht="18.75" customHeight="1" x14ac:dyDescent="0.25">
      <c r="A16" s="32"/>
      <c r="B16" s="32"/>
      <c r="C16" s="32" t="s">
        <v>14</v>
      </c>
      <c r="D16" s="32"/>
      <c r="E16" s="32" t="s">
        <v>15</v>
      </c>
      <c r="F16" s="32"/>
      <c r="G16" s="32" t="s">
        <v>16</v>
      </c>
      <c r="H16" s="32"/>
      <c r="I16" s="32" t="s">
        <v>17</v>
      </c>
      <c r="J16" s="32"/>
      <c r="K16" s="32" t="s">
        <v>18</v>
      </c>
      <c r="L16" s="32"/>
      <c r="M16" s="30" t="s">
        <v>54</v>
      </c>
      <c r="N16" s="30" t="s">
        <v>55</v>
      </c>
    </row>
    <row r="17" spans="1:15" x14ac:dyDescent="0.25">
      <c r="A17" s="32"/>
      <c r="B17" s="32"/>
      <c r="C17" s="5" t="s">
        <v>29</v>
      </c>
      <c r="D17" s="5" t="s">
        <v>45</v>
      </c>
      <c r="E17" s="5" t="s">
        <v>19</v>
      </c>
      <c r="F17" s="5" t="s">
        <v>45</v>
      </c>
      <c r="G17" s="5" t="s">
        <v>19</v>
      </c>
      <c r="H17" s="5" t="s">
        <v>45</v>
      </c>
      <c r="I17" s="5" t="s">
        <v>19</v>
      </c>
      <c r="J17" s="5" t="s">
        <v>45</v>
      </c>
      <c r="K17" s="5" t="s">
        <v>19</v>
      </c>
      <c r="L17" s="5" t="s">
        <v>45</v>
      </c>
      <c r="M17" s="30"/>
      <c r="N17" s="30"/>
    </row>
    <row r="18" spans="1:15" ht="47.25" x14ac:dyDescent="0.25">
      <c r="A18" s="5"/>
      <c r="B18" s="5" t="s">
        <v>47</v>
      </c>
      <c r="C18" s="33">
        <f>C19+C35</f>
        <v>8573.5017371005633</v>
      </c>
      <c r="D18" s="33">
        <f t="shared" ref="D18:L18" si="0">D19+D35</f>
        <v>1168.4560662628137</v>
      </c>
      <c r="E18" s="33">
        <f t="shared" si="0"/>
        <v>2209.56913424099</v>
      </c>
      <c r="F18" s="33">
        <f>F19+F35</f>
        <v>1168.4560662628137</v>
      </c>
      <c r="G18" s="33">
        <f t="shared" si="0"/>
        <v>2639.607793979053</v>
      </c>
      <c r="H18" s="33">
        <f t="shared" si="0"/>
        <v>0</v>
      </c>
      <c r="I18" s="33">
        <f t="shared" si="0"/>
        <v>1123.3941477204892</v>
      </c>
      <c r="J18" s="33">
        <f t="shared" si="0"/>
        <v>0</v>
      </c>
      <c r="K18" s="33">
        <f t="shared" si="0"/>
        <v>2600.9306611600309</v>
      </c>
      <c r="L18" s="33">
        <f t="shared" si="0"/>
        <v>0</v>
      </c>
      <c r="M18" s="33">
        <f>F18-E18</f>
        <v>-1041.1130679781763</v>
      </c>
      <c r="N18" s="7">
        <f>M18/E18</f>
        <v>-0.47118374883337133</v>
      </c>
    </row>
    <row r="19" spans="1:15" x14ac:dyDescent="0.25">
      <c r="A19" s="5">
        <v>1</v>
      </c>
      <c r="B19" s="3" t="s">
        <v>30</v>
      </c>
      <c r="C19" s="34">
        <v>8573.5017371005633</v>
      </c>
      <c r="D19" s="34">
        <f t="shared" ref="D19:D20" si="1">F19+H19+J19+L19</f>
        <v>1168.4560662628137</v>
      </c>
      <c r="E19" s="34">
        <v>2209.56913424099</v>
      </c>
      <c r="F19" s="34">
        <f>F20+F28+F32+F33</f>
        <v>1168.4560662628137</v>
      </c>
      <c r="G19" s="34">
        <v>2639.607793979053</v>
      </c>
      <c r="H19" s="34">
        <f>H20+H28+H32+H33</f>
        <v>0</v>
      </c>
      <c r="I19" s="34">
        <v>1123.3941477204892</v>
      </c>
      <c r="J19" s="34">
        <f>J20+J28+J32+J33</f>
        <v>0</v>
      </c>
      <c r="K19" s="34">
        <v>2600.9306611600309</v>
      </c>
      <c r="L19" s="34">
        <f>L20+L28+L32+L33</f>
        <v>0</v>
      </c>
      <c r="M19" s="34">
        <f t="shared" ref="M19:M41" si="2">F19-E19</f>
        <v>-1041.1130679781763</v>
      </c>
      <c r="N19" s="7">
        <f t="shared" ref="N19:N34" si="3">M19/E19</f>
        <v>-0.47118374883337133</v>
      </c>
    </row>
    <row r="20" spans="1:15" x14ac:dyDescent="0.25">
      <c r="A20" s="6" t="s">
        <v>5</v>
      </c>
      <c r="B20" s="3" t="s">
        <v>31</v>
      </c>
      <c r="C20" s="34">
        <v>1124.4947989584198</v>
      </c>
      <c r="D20" s="34">
        <f t="shared" si="1"/>
        <v>516.21730797421696</v>
      </c>
      <c r="E20" s="34">
        <v>660.69062565261743</v>
      </c>
      <c r="F20" s="34">
        <f>F21+F22+F23</f>
        <v>516.21730797421696</v>
      </c>
      <c r="G20" s="34">
        <v>253.42170658000708</v>
      </c>
      <c r="H20" s="34">
        <f>H21+H22+H23</f>
        <v>0</v>
      </c>
      <c r="I20" s="34">
        <v>94.465580794600001</v>
      </c>
      <c r="J20" s="34">
        <f>J21+J22+J23</f>
        <v>0</v>
      </c>
      <c r="K20" s="34">
        <v>115.91688593119527</v>
      </c>
      <c r="L20" s="34">
        <f>L21+L22+L23</f>
        <v>0</v>
      </c>
      <c r="M20" s="34">
        <f t="shared" si="2"/>
        <v>-144.47331767840046</v>
      </c>
      <c r="N20" s="7">
        <f t="shared" si="3"/>
        <v>-0.21867014918774202</v>
      </c>
    </row>
    <row r="21" spans="1:15" ht="31.5" x14ac:dyDescent="0.25">
      <c r="A21" s="6" t="s">
        <v>8</v>
      </c>
      <c r="B21" s="3" t="s">
        <v>32</v>
      </c>
      <c r="C21" s="34">
        <v>0</v>
      </c>
      <c r="D21" s="34">
        <f>F21+H21+J21+L21</f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f t="shared" si="2"/>
        <v>0</v>
      </c>
      <c r="N21" s="7">
        <v>0</v>
      </c>
    </row>
    <row r="22" spans="1:15" x14ac:dyDescent="0.25">
      <c r="A22" s="6" t="s">
        <v>9</v>
      </c>
      <c r="B22" s="3" t="s">
        <v>33</v>
      </c>
      <c r="C22" s="34">
        <v>0</v>
      </c>
      <c r="D22" s="34">
        <f>F22+H22+J22+L22</f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f t="shared" si="2"/>
        <v>0</v>
      </c>
      <c r="N22" s="7">
        <v>0</v>
      </c>
    </row>
    <row r="23" spans="1:15" ht="47.25" x14ac:dyDescent="0.25">
      <c r="A23" s="6" t="s">
        <v>34</v>
      </c>
      <c r="B23" s="3" t="s">
        <v>35</v>
      </c>
      <c r="C23" s="34">
        <v>1124.4947989584198</v>
      </c>
      <c r="D23" s="34">
        <f>F23+H23+J23+L23</f>
        <v>516.21730797421696</v>
      </c>
      <c r="E23" s="34">
        <v>660.69062565261743</v>
      </c>
      <c r="F23" s="34">
        <f>F24+F26</f>
        <v>516.21730797421696</v>
      </c>
      <c r="G23" s="34">
        <v>253.42170658000708</v>
      </c>
      <c r="H23" s="34">
        <f>H24+H26</f>
        <v>0</v>
      </c>
      <c r="I23" s="34">
        <v>94.465580794600001</v>
      </c>
      <c r="J23" s="34">
        <f>J24+J26</f>
        <v>0</v>
      </c>
      <c r="K23" s="34">
        <v>115.91688593119527</v>
      </c>
      <c r="L23" s="34">
        <f>L24+L26</f>
        <v>0</v>
      </c>
      <c r="M23" s="34">
        <f t="shared" si="2"/>
        <v>-144.47331767840046</v>
      </c>
      <c r="N23" s="7">
        <f t="shared" si="3"/>
        <v>-0.21867014918774202</v>
      </c>
      <c r="O23" s="22">
        <v>516.21730797421685</v>
      </c>
    </row>
    <row r="24" spans="1:15" ht="31.5" x14ac:dyDescent="0.25">
      <c r="A24" s="6" t="s">
        <v>36</v>
      </c>
      <c r="B24" s="3" t="s">
        <v>37</v>
      </c>
      <c r="C24" s="34">
        <v>387.51346999999998</v>
      </c>
      <c r="D24" s="34">
        <f t="shared" ref="D24:D27" si="4">F24+H24+J24+L24</f>
        <v>96.616536208599967</v>
      </c>
      <c r="E24" s="34">
        <v>188.71940000000001</v>
      </c>
      <c r="F24" s="34">
        <f>F25</f>
        <v>96.616536208599967</v>
      </c>
      <c r="G24" s="34">
        <v>120.03267</v>
      </c>
      <c r="H24" s="34">
        <f>H25</f>
        <v>0</v>
      </c>
      <c r="I24" s="34">
        <v>78.761397959999996</v>
      </c>
      <c r="J24" s="34">
        <f>J25</f>
        <v>0</v>
      </c>
      <c r="K24" s="34">
        <v>2.0399999840492455E-6</v>
      </c>
      <c r="L24" s="34">
        <f>L25</f>
        <v>0</v>
      </c>
      <c r="M24" s="34">
        <f t="shared" si="2"/>
        <v>-92.10286379140004</v>
      </c>
      <c r="N24" s="7">
        <f t="shared" si="3"/>
        <v>-0.48804131314215726</v>
      </c>
    </row>
    <row r="25" spans="1:15" x14ac:dyDescent="0.25">
      <c r="A25" s="6"/>
      <c r="B25" s="3" t="s">
        <v>46</v>
      </c>
      <c r="C25" s="34">
        <v>0</v>
      </c>
      <c r="D25" s="34">
        <f t="shared" si="4"/>
        <v>96.616536208599967</v>
      </c>
      <c r="E25" s="34">
        <v>0</v>
      </c>
      <c r="F25" s="34">
        <v>96.616536208599967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f t="shared" si="2"/>
        <v>96.616536208599967</v>
      </c>
      <c r="N25" s="7">
        <v>0</v>
      </c>
    </row>
    <row r="26" spans="1:15" ht="31.5" x14ac:dyDescent="0.25">
      <c r="A26" s="6" t="s">
        <v>38</v>
      </c>
      <c r="B26" s="3" t="s">
        <v>39</v>
      </c>
      <c r="C26" s="34">
        <v>736.98132895841979</v>
      </c>
      <c r="D26" s="34">
        <f t="shared" si="4"/>
        <v>419.60077176561697</v>
      </c>
      <c r="E26" s="34">
        <v>471.97122565261742</v>
      </c>
      <c r="F26" s="34">
        <f>F27</f>
        <v>419.60077176561697</v>
      </c>
      <c r="G26" s="34">
        <v>133.38903658000709</v>
      </c>
      <c r="H26" s="34">
        <f>H27</f>
        <v>0</v>
      </c>
      <c r="I26" s="34">
        <v>15.704182834600005</v>
      </c>
      <c r="J26" s="34">
        <f>J27</f>
        <v>0</v>
      </c>
      <c r="K26" s="34">
        <v>115.91688389119528</v>
      </c>
      <c r="L26" s="34">
        <f>L27</f>
        <v>0</v>
      </c>
      <c r="M26" s="34">
        <f t="shared" si="2"/>
        <v>-52.370453887000451</v>
      </c>
      <c r="N26" s="7">
        <f t="shared" si="3"/>
        <v>-0.11096111593367858</v>
      </c>
    </row>
    <row r="27" spans="1:15" x14ac:dyDescent="0.25">
      <c r="A27" s="6"/>
      <c r="B27" s="3" t="s">
        <v>46</v>
      </c>
      <c r="C27" s="34"/>
      <c r="D27" s="34">
        <f t="shared" si="4"/>
        <v>419.60077176561697</v>
      </c>
      <c r="E27" s="34">
        <v>0</v>
      </c>
      <c r="F27" s="34">
        <f>516.217307974217-F25</f>
        <v>419.60077176561697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f t="shared" si="2"/>
        <v>419.60077176561697</v>
      </c>
      <c r="N27" s="7">
        <v>0</v>
      </c>
    </row>
    <row r="28" spans="1:15" ht="23.25" customHeight="1" x14ac:dyDescent="0.25">
      <c r="A28" s="6" t="s">
        <v>6</v>
      </c>
      <c r="B28" s="3" t="s">
        <v>57</v>
      </c>
      <c r="C28" s="34">
        <v>444.994866843647</v>
      </c>
      <c r="D28" s="34">
        <f>F28+H28+J28+L28</f>
        <v>129.72575828859661</v>
      </c>
      <c r="E28" s="34">
        <v>200.91373362276255</v>
      </c>
      <c r="F28" s="34">
        <f>F29+F30</f>
        <v>129.72575828859661</v>
      </c>
      <c r="G28" s="34">
        <v>46.078880001800002</v>
      </c>
      <c r="H28" s="34">
        <v>0</v>
      </c>
      <c r="I28" s="34">
        <v>36.039065509434401</v>
      </c>
      <c r="J28" s="34">
        <v>0</v>
      </c>
      <c r="K28" s="34">
        <v>161.96318770965004</v>
      </c>
      <c r="L28" s="34">
        <v>0</v>
      </c>
      <c r="M28" s="34">
        <f t="shared" si="2"/>
        <v>-71.187975334165941</v>
      </c>
      <c r="N28" s="7">
        <f t="shared" si="3"/>
        <v>-0.35432110115393667</v>
      </c>
    </row>
    <row r="29" spans="1:15" ht="41.25" customHeight="1" x14ac:dyDescent="0.25">
      <c r="A29" s="6" t="s">
        <v>61</v>
      </c>
      <c r="B29" s="3" t="s">
        <v>58</v>
      </c>
      <c r="C29" s="34">
        <f t="shared" ref="C29:C31" si="5">E29+G29+I29+K29</f>
        <v>0</v>
      </c>
      <c r="D29" s="34">
        <f t="shared" ref="D29:D31" si="6">F29+H29+J29+L29</f>
        <v>112.6677582885966</v>
      </c>
      <c r="E29" s="34">
        <v>0</v>
      </c>
      <c r="F29" s="34">
        <v>112.6677582885966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f t="shared" si="2"/>
        <v>112.6677582885966</v>
      </c>
      <c r="N29" s="7">
        <v>0</v>
      </c>
    </row>
    <row r="30" spans="1:15" ht="21" customHeight="1" x14ac:dyDescent="0.25">
      <c r="A30" s="6" t="s">
        <v>62</v>
      </c>
      <c r="B30" s="3" t="s">
        <v>59</v>
      </c>
      <c r="C30" s="34">
        <f t="shared" si="5"/>
        <v>0</v>
      </c>
      <c r="D30" s="34">
        <f t="shared" si="6"/>
        <v>17.058</v>
      </c>
      <c r="E30" s="34">
        <v>0</v>
      </c>
      <c r="F30" s="34">
        <v>17.058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f t="shared" si="2"/>
        <v>17.058</v>
      </c>
      <c r="N30" s="7">
        <v>0</v>
      </c>
    </row>
    <row r="31" spans="1:15" ht="31.5" x14ac:dyDescent="0.25">
      <c r="A31" s="6" t="s">
        <v>63</v>
      </c>
      <c r="B31" s="3" t="s">
        <v>60</v>
      </c>
      <c r="C31" s="34">
        <f t="shared" si="5"/>
        <v>0</v>
      </c>
      <c r="D31" s="34">
        <f t="shared" si="6"/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f t="shared" si="2"/>
        <v>0</v>
      </c>
      <c r="N31" s="7">
        <v>0</v>
      </c>
    </row>
    <row r="32" spans="1:15" x14ac:dyDescent="0.25">
      <c r="A32" s="6" t="s">
        <v>7</v>
      </c>
      <c r="B32" s="3" t="s">
        <v>21</v>
      </c>
      <c r="C32" s="34"/>
      <c r="D32" s="34">
        <f t="shared" ref="D32:D33" si="7">F32+H32+J32+L32</f>
        <v>0</v>
      </c>
      <c r="E32" s="34">
        <v>0</v>
      </c>
      <c r="F32" s="34">
        <v>0</v>
      </c>
      <c r="G32" s="34">
        <v>0</v>
      </c>
      <c r="H32" s="34">
        <v>0</v>
      </c>
      <c r="I32" s="34"/>
      <c r="J32" s="34">
        <v>0</v>
      </c>
      <c r="K32" s="34">
        <v>0</v>
      </c>
      <c r="L32" s="34">
        <v>0</v>
      </c>
      <c r="M32" s="34">
        <f t="shared" si="2"/>
        <v>0</v>
      </c>
      <c r="N32" s="7">
        <v>0</v>
      </c>
    </row>
    <row r="33" spans="1:14" x14ac:dyDescent="0.25">
      <c r="A33" s="6" t="s">
        <v>1</v>
      </c>
      <c r="B33" s="3" t="s">
        <v>40</v>
      </c>
      <c r="C33" s="34">
        <v>7004.0120712984963</v>
      </c>
      <c r="D33" s="34">
        <f t="shared" si="7"/>
        <v>522.51300000000003</v>
      </c>
      <c r="E33" s="34">
        <v>1347.9647749656099</v>
      </c>
      <c r="F33" s="34">
        <f>539.571-17.058</f>
        <v>522.51300000000003</v>
      </c>
      <c r="G33" s="34">
        <v>2340.1072073972459</v>
      </c>
      <c r="H33" s="34">
        <v>0</v>
      </c>
      <c r="I33" s="34">
        <v>992.88950141645478</v>
      </c>
      <c r="J33" s="34">
        <v>0</v>
      </c>
      <c r="K33" s="34">
        <v>2323.0505875191857</v>
      </c>
      <c r="L33" s="34">
        <v>0</v>
      </c>
      <c r="M33" s="34">
        <f t="shared" si="2"/>
        <v>-825.45177496560984</v>
      </c>
      <c r="N33" s="7">
        <f t="shared" si="3"/>
        <v>-0.61236895080338383</v>
      </c>
    </row>
    <row r="34" spans="1:14" x14ac:dyDescent="0.25">
      <c r="A34" s="6" t="s">
        <v>41</v>
      </c>
      <c r="B34" s="3" t="s">
        <v>42</v>
      </c>
      <c r="C34" s="34">
        <v>7004.0120712984963</v>
      </c>
      <c r="D34" s="34">
        <f>F34+H34+J34+L34</f>
        <v>501.38577289000011</v>
      </c>
      <c r="E34" s="34">
        <v>1347.9647749656099</v>
      </c>
      <c r="F34" s="34">
        <v>501.38577289000011</v>
      </c>
      <c r="G34" s="34">
        <v>2340.1072073972459</v>
      </c>
      <c r="H34" s="34">
        <v>0</v>
      </c>
      <c r="I34" s="34">
        <v>992.88950141645478</v>
      </c>
      <c r="J34" s="34">
        <v>0</v>
      </c>
      <c r="K34" s="34">
        <v>2323.0505875191857</v>
      </c>
      <c r="L34" s="34">
        <v>0</v>
      </c>
      <c r="M34" s="34">
        <f t="shared" si="2"/>
        <v>-846.57900207560976</v>
      </c>
      <c r="N34" s="7">
        <f t="shared" si="3"/>
        <v>-0.6280423775148043</v>
      </c>
    </row>
    <row r="35" spans="1:14" x14ac:dyDescent="0.25">
      <c r="A35" s="6" t="s">
        <v>2</v>
      </c>
      <c r="B35" s="3" t="s">
        <v>43</v>
      </c>
      <c r="C35" s="34">
        <v>0</v>
      </c>
      <c r="D35" s="34">
        <f t="shared" ref="D35:D41" si="8">F35+H35+J35+L35</f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f t="shared" si="2"/>
        <v>0</v>
      </c>
      <c r="N35" s="7">
        <v>0</v>
      </c>
    </row>
    <row r="36" spans="1:14" x14ac:dyDescent="0.25">
      <c r="A36" s="6" t="s">
        <v>3</v>
      </c>
      <c r="B36" s="3" t="s">
        <v>22</v>
      </c>
      <c r="C36" s="34">
        <v>0</v>
      </c>
      <c r="D36" s="34">
        <f t="shared" si="8"/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f t="shared" si="2"/>
        <v>0</v>
      </c>
      <c r="N36" s="7">
        <v>0</v>
      </c>
    </row>
    <row r="37" spans="1:14" x14ac:dyDescent="0.25">
      <c r="A37" s="6" t="s">
        <v>4</v>
      </c>
      <c r="B37" s="3" t="s">
        <v>23</v>
      </c>
      <c r="C37" s="34">
        <v>0</v>
      </c>
      <c r="D37" s="34">
        <f t="shared" si="8"/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f t="shared" si="2"/>
        <v>0</v>
      </c>
      <c r="N37" s="7">
        <v>0</v>
      </c>
    </row>
    <row r="38" spans="1:14" x14ac:dyDescent="0.25">
      <c r="A38" s="6" t="s">
        <v>10</v>
      </c>
      <c r="B38" s="3" t="s">
        <v>24</v>
      </c>
      <c r="C38" s="34">
        <v>0</v>
      </c>
      <c r="D38" s="34">
        <f t="shared" si="8"/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f t="shared" si="2"/>
        <v>0</v>
      </c>
      <c r="N38" s="7">
        <v>0</v>
      </c>
    </row>
    <row r="39" spans="1:14" x14ac:dyDescent="0.25">
      <c r="A39" s="6" t="s">
        <v>11</v>
      </c>
      <c r="B39" s="3" t="s">
        <v>25</v>
      </c>
      <c r="C39" s="34">
        <v>0</v>
      </c>
      <c r="D39" s="34">
        <f t="shared" si="8"/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f t="shared" si="2"/>
        <v>0</v>
      </c>
      <c r="N39" s="7">
        <v>0</v>
      </c>
    </row>
    <row r="40" spans="1:14" x14ac:dyDescent="0.25">
      <c r="A40" s="6" t="s">
        <v>12</v>
      </c>
      <c r="B40" s="3" t="s">
        <v>26</v>
      </c>
      <c r="C40" s="34">
        <v>0</v>
      </c>
      <c r="D40" s="34">
        <f t="shared" si="8"/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f t="shared" si="2"/>
        <v>0</v>
      </c>
      <c r="N40" s="7">
        <v>0</v>
      </c>
    </row>
    <row r="41" spans="1:14" x14ac:dyDescent="0.25">
      <c r="A41" s="6" t="s">
        <v>13</v>
      </c>
      <c r="B41" s="3" t="s">
        <v>27</v>
      </c>
      <c r="C41" s="34">
        <v>0</v>
      </c>
      <c r="D41" s="34">
        <f t="shared" si="8"/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f t="shared" si="2"/>
        <v>0</v>
      </c>
      <c r="N41" s="7">
        <v>0</v>
      </c>
    </row>
    <row r="42" spans="1:14" x14ac:dyDescent="0.25">
      <c r="A42" s="23"/>
      <c r="B42" s="24"/>
      <c r="C42" s="25"/>
      <c r="D42" s="25"/>
      <c r="E42" s="2"/>
      <c r="F42" s="2"/>
      <c r="G42" s="2"/>
      <c r="H42" s="2"/>
      <c r="I42" s="2"/>
      <c r="J42" s="2"/>
      <c r="K42" s="2"/>
      <c r="L42" s="2"/>
    </row>
    <row r="43" spans="1:14" x14ac:dyDescent="0.25">
      <c r="A43" s="4" t="s">
        <v>44</v>
      </c>
      <c r="B43" s="1"/>
      <c r="C43" s="2"/>
      <c r="D43" s="2"/>
      <c r="E43" s="4"/>
      <c r="F43" s="4"/>
      <c r="G43" s="2"/>
      <c r="H43" s="2"/>
      <c r="I43" s="2"/>
      <c r="J43" s="2"/>
      <c r="K43" s="2"/>
      <c r="L43" s="2"/>
    </row>
    <row r="44" spans="1:14" x14ac:dyDescent="0.25">
      <c r="E44" s="26"/>
      <c r="F44" s="26"/>
      <c r="G44" s="26"/>
      <c r="H44" s="26"/>
      <c r="I44" s="26"/>
      <c r="J44" s="26"/>
      <c r="K44" s="26"/>
      <c r="L44" s="26"/>
    </row>
    <row r="45" spans="1:14" x14ac:dyDescent="0.25">
      <c r="E45" s="27"/>
      <c r="F45" s="27"/>
      <c r="G45" s="27"/>
      <c r="H45" s="27"/>
      <c r="I45" s="27"/>
      <c r="J45" s="27"/>
      <c r="K45" s="27"/>
      <c r="L45" s="27"/>
    </row>
    <row r="46" spans="1:14" x14ac:dyDescent="0.25">
      <c r="E46" s="28"/>
      <c r="F46" s="28"/>
      <c r="G46" s="28"/>
      <c r="H46" s="28"/>
      <c r="I46" s="28"/>
      <c r="J46" s="28"/>
      <c r="K46" s="28"/>
      <c r="L46" s="28"/>
    </row>
    <row r="47" spans="1:14" ht="29.25" customHeight="1" x14ac:dyDescent="0.25">
      <c r="A47" s="31"/>
      <c r="B47" s="31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4" x14ac:dyDescent="0.25">
      <c r="C48" s="29"/>
      <c r="D48" s="29"/>
      <c r="K48" s="29"/>
      <c r="L48" s="29"/>
    </row>
  </sheetData>
  <mergeCells count="12">
    <mergeCell ref="M15:N15"/>
    <mergeCell ref="M16:M17"/>
    <mergeCell ref="N16:N17"/>
    <mergeCell ref="A47:B47"/>
    <mergeCell ref="A15:A17"/>
    <mergeCell ref="B15:B17"/>
    <mergeCell ref="C16:D16"/>
    <mergeCell ref="E16:F16"/>
    <mergeCell ref="G16:H16"/>
    <mergeCell ref="I16:J16"/>
    <mergeCell ref="K16:L16"/>
    <mergeCell ref="C15:L15"/>
  </mergeCells>
  <pageMargins left="0.70866141732283472" right="0.70866141732283472" top="0.74803149606299213" bottom="0.74803149606299213" header="0.31496062992125984" footer="0.11811023622047245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Ист._18г</vt:lpstr>
      <vt:lpstr>Ист._18г!Область_печати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Копач Жанна Леонидовна</cp:lastModifiedBy>
  <cp:lastPrinted>2017-12-28T11:03:01Z</cp:lastPrinted>
  <dcterms:created xsi:type="dcterms:W3CDTF">2015-03-28T08:56:03Z</dcterms:created>
  <dcterms:modified xsi:type="dcterms:W3CDTF">2018-05-11T12:35:44Z</dcterms:modified>
</cp:coreProperties>
</file>